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6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7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8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eoughton\Desktop\Github\ascend\"/>
    </mc:Choice>
  </mc:AlternateContent>
  <xr:revisionPtr revIDLastSave="0" documentId="13_ncr:1_{15DEEEE9-1197-4C8B-A06A-597CD5D8ACB2}" xr6:coauthVersionLast="47" xr6:coauthVersionMax="47" xr10:uidLastSave="{00000000-0000-0000-0000-000000000000}"/>
  <bookViews>
    <workbookView xWindow="-30828" yWindow="-108" windowWidth="30936" windowHeight="16896" tabRatio="952" firstSheet="6" activeTab="16" xr2:uid="{00000000-000D-0000-FFFF-FFFF00000000}"/>
  </bookViews>
  <sheets>
    <sheet name="Index" sheetId="1" r:id="rId1"/>
    <sheet name="Read_Me" sheetId="2" r:id="rId2"/>
    <sheet name="General_Settings" sheetId="4" r:id="rId3"/>
    <sheet name="Demand_Settings" sheetId="51" r:id="rId4"/>
    <sheet name="Supply_Settings" sheetId="52" r:id="rId5"/>
    <sheet name="Cost_Settings" sheetId="73" r:id="rId6"/>
    <sheet name="Strategy_Settings" sheetId="128" r:id="rId7"/>
    <sheet name="Current" sheetId="135" r:id="rId8"/>
    <sheet name="Lifespans_existing" sheetId="132" r:id="rId9"/>
    <sheet name="Use_case_lifespans" sheetId="136" r:id="rId10"/>
    <sheet name="New_missions" sheetId="137" r:id="rId11"/>
    <sheet name="Lifespans_all" sheetId="138" r:id="rId12"/>
    <sheet name="Current_DTE_minutes" sheetId="140" r:id="rId13"/>
    <sheet name="Minutes_by_use_case" sheetId="141" r:id="rId14"/>
    <sheet name="DTE_mission_minutes" sheetId="133" r:id="rId15"/>
    <sheet name="DTE_demand_forecast" sheetId="134" r:id="rId16"/>
    <sheet name="DTE_cost_per_minute_forecast" sheetId="144" r:id="rId17"/>
    <sheet name="Network_Deployment" sheetId="123" r:id="rId18"/>
    <sheet name="Costs" sheetId="129" r:id="rId19"/>
    <sheet name="Lifespans" sheetId="142" r:id="rId20"/>
    <sheet name="Demand_forecast" sheetId="143" r:id="rId21"/>
    <sheet name="Cost_per_minute_forecast" sheetId="145" r:id="rId22"/>
    <sheet name="Fixed_Costs" sheetId="124" r:id="rId23"/>
    <sheet name="Variable_Costs" sheetId="125" r:id="rId24"/>
    <sheet name="Marginal_Costs" sheetId="126" r:id="rId25"/>
    <sheet name="Total_Costs" sheetId="127" r:id="rId26"/>
    <sheet name="Validation" sheetId="130" r:id="rId27"/>
    <sheet name="Sensitivity" sheetId="131" r:id="rId28"/>
  </sheets>
  <definedNames>
    <definedName name="_xlnm._FilterDatabase" localSheetId="7" hidden="1">Current!$L$58:$L$94</definedName>
    <definedName name="_xlnm._FilterDatabase" localSheetId="12" hidden="1">Current_DTE_minutes!$A$1:$W$48</definedName>
    <definedName name="_xlnm._FilterDatabase" localSheetId="16" hidden="1">DTE_cost_per_minute_forecast!$A$1:$W$48</definedName>
    <definedName name="_xlnm._FilterDatabase" localSheetId="15" hidden="1">DTE_demand_forecast!$A$1:$W$48</definedName>
    <definedName name="_xlnm._FilterDatabase" localSheetId="14" hidden="1">DTE_mission_minutes!$A$1:$W$48</definedName>
    <definedName name="_xlnm._FilterDatabase" localSheetId="11" hidden="1">Lifespans_all!$A$1:$W$48</definedName>
    <definedName name="_xlnm._FilterDatabase" localSheetId="8" hidden="1">Lifespans_existing!$A$1:$W$48</definedName>
    <definedName name="_xlnm._FilterDatabase" localSheetId="13" hidden="1">Minutes_by_use_case!$A$1:$W$48</definedName>
    <definedName name="_xlnm._FilterDatabase" localSheetId="10" hidden="1">New_missions!$A$1:$W$52</definedName>
    <definedName name="_xlnm._FilterDatabase" localSheetId="9" hidden="1">Use_case_lifespans!$A$1:$W$48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61" i="144" l="1"/>
  <c r="E61" i="144"/>
  <c r="F61" i="144"/>
  <c r="G61" i="144"/>
  <c r="H61" i="144"/>
  <c r="I61" i="144"/>
  <c r="J61" i="144"/>
  <c r="K61" i="144"/>
  <c r="L61" i="144"/>
  <c r="M61" i="144"/>
  <c r="N61" i="144"/>
  <c r="O61" i="144"/>
  <c r="P61" i="144"/>
  <c r="Q61" i="144"/>
  <c r="R61" i="144"/>
  <c r="S61" i="144"/>
  <c r="T61" i="144"/>
  <c r="U61" i="144"/>
  <c r="V61" i="144"/>
  <c r="W61" i="144"/>
  <c r="D161" i="144"/>
  <c r="E161" i="144"/>
  <c r="F161" i="144"/>
  <c r="G161" i="144"/>
  <c r="H161" i="144"/>
  <c r="I161" i="144"/>
  <c r="J161" i="144"/>
  <c r="J216" i="144" s="1"/>
  <c r="K161" i="144"/>
  <c r="L161" i="144"/>
  <c r="M161" i="144"/>
  <c r="N161" i="144"/>
  <c r="O161" i="144"/>
  <c r="P161" i="144"/>
  <c r="Q161" i="144"/>
  <c r="R161" i="144"/>
  <c r="S161" i="144"/>
  <c r="T161" i="144"/>
  <c r="U161" i="144"/>
  <c r="V161" i="144"/>
  <c r="W161" i="144"/>
  <c r="D162" i="144"/>
  <c r="E162" i="144"/>
  <c r="F162" i="144"/>
  <c r="G162" i="144"/>
  <c r="H162" i="144"/>
  <c r="I162" i="144"/>
  <c r="J162" i="144"/>
  <c r="K162" i="144"/>
  <c r="L162" i="144"/>
  <c r="M162" i="144"/>
  <c r="N162" i="144"/>
  <c r="O162" i="144"/>
  <c r="P162" i="144"/>
  <c r="Q162" i="144"/>
  <c r="R162" i="144"/>
  <c r="S162" i="144"/>
  <c r="T162" i="144"/>
  <c r="U162" i="144"/>
  <c r="V162" i="144"/>
  <c r="W162" i="144"/>
  <c r="D163" i="144"/>
  <c r="E163" i="144"/>
  <c r="F163" i="144"/>
  <c r="G163" i="144"/>
  <c r="H163" i="144"/>
  <c r="I163" i="144"/>
  <c r="J163" i="144"/>
  <c r="K163" i="144"/>
  <c r="L163" i="144"/>
  <c r="M163" i="144"/>
  <c r="N163" i="144"/>
  <c r="O163" i="144"/>
  <c r="P163" i="144"/>
  <c r="Q163" i="144"/>
  <c r="R163" i="144"/>
  <c r="S163" i="144"/>
  <c r="T163" i="144"/>
  <c r="U163" i="144"/>
  <c r="V163" i="144"/>
  <c r="W163" i="144"/>
  <c r="D164" i="144"/>
  <c r="E164" i="144"/>
  <c r="F164" i="144"/>
  <c r="G164" i="144"/>
  <c r="H164" i="144"/>
  <c r="I164" i="144"/>
  <c r="J164" i="144"/>
  <c r="K164" i="144"/>
  <c r="L164" i="144"/>
  <c r="M164" i="144"/>
  <c r="N164" i="144"/>
  <c r="O164" i="144"/>
  <c r="P164" i="144"/>
  <c r="Q164" i="144"/>
  <c r="R164" i="144"/>
  <c r="S164" i="144"/>
  <c r="T164" i="144"/>
  <c r="U164" i="144"/>
  <c r="V164" i="144"/>
  <c r="W164" i="144"/>
  <c r="D165" i="144"/>
  <c r="E165" i="144"/>
  <c r="F165" i="144"/>
  <c r="G165" i="144"/>
  <c r="H165" i="144"/>
  <c r="I165" i="144"/>
  <c r="J165" i="144"/>
  <c r="K165" i="144"/>
  <c r="L165" i="144"/>
  <c r="M165" i="144"/>
  <c r="N165" i="144"/>
  <c r="O165" i="144"/>
  <c r="P165" i="144"/>
  <c r="Q165" i="144"/>
  <c r="R165" i="144"/>
  <c r="S165" i="144"/>
  <c r="T165" i="144"/>
  <c r="U165" i="144"/>
  <c r="V165" i="144"/>
  <c r="W165" i="144"/>
  <c r="D166" i="144"/>
  <c r="E166" i="144"/>
  <c r="F166" i="144"/>
  <c r="G166" i="144"/>
  <c r="H166" i="144"/>
  <c r="I166" i="144"/>
  <c r="J166" i="144"/>
  <c r="K166" i="144"/>
  <c r="L166" i="144"/>
  <c r="M166" i="144"/>
  <c r="N166" i="144"/>
  <c r="O166" i="144"/>
  <c r="P166" i="144"/>
  <c r="Q166" i="144"/>
  <c r="R166" i="144"/>
  <c r="S166" i="144"/>
  <c r="T166" i="144"/>
  <c r="U166" i="144"/>
  <c r="V166" i="144"/>
  <c r="W166" i="144"/>
  <c r="D167" i="144"/>
  <c r="E167" i="144"/>
  <c r="F167" i="144"/>
  <c r="G167" i="144"/>
  <c r="H167" i="144"/>
  <c r="I167" i="144"/>
  <c r="J167" i="144"/>
  <c r="K167" i="144"/>
  <c r="L167" i="144"/>
  <c r="M167" i="144"/>
  <c r="N167" i="144"/>
  <c r="O167" i="144"/>
  <c r="P167" i="144"/>
  <c r="Q167" i="144"/>
  <c r="R167" i="144"/>
  <c r="S167" i="144"/>
  <c r="T167" i="144"/>
  <c r="U167" i="144"/>
  <c r="V167" i="144"/>
  <c r="W167" i="144"/>
  <c r="D168" i="144"/>
  <c r="E168" i="144"/>
  <c r="F168" i="144"/>
  <c r="G168" i="144"/>
  <c r="H168" i="144"/>
  <c r="I168" i="144"/>
  <c r="J168" i="144"/>
  <c r="K168" i="144"/>
  <c r="L168" i="144"/>
  <c r="M168" i="144"/>
  <c r="N168" i="144"/>
  <c r="O168" i="144"/>
  <c r="P168" i="144"/>
  <c r="Q168" i="144"/>
  <c r="R168" i="144"/>
  <c r="S168" i="144"/>
  <c r="T168" i="144"/>
  <c r="U168" i="144"/>
  <c r="V168" i="144"/>
  <c r="W168" i="144"/>
  <c r="D169" i="144"/>
  <c r="E169" i="144"/>
  <c r="F169" i="144"/>
  <c r="G169" i="144"/>
  <c r="H169" i="144"/>
  <c r="I169" i="144"/>
  <c r="J169" i="144"/>
  <c r="K169" i="144"/>
  <c r="L169" i="144"/>
  <c r="M169" i="144"/>
  <c r="N169" i="144"/>
  <c r="O169" i="144"/>
  <c r="P169" i="144"/>
  <c r="Q169" i="144"/>
  <c r="R169" i="144"/>
  <c r="S169" i="144"/>
  <c r="T169" i="144"/>
  <c r="U169" i="144"/>
  <c r="V169" i="144"/>
  <c r="W169" i="144"/>
  <c r="D170" i="144"/>
  <c r="E170" i="144"/>
  <c r="F170" i="144"/>
  <c r="G170" i="144"/>
  <c r="H170" i="144"/>
  <c r="I170" i="144"/>
  <c r="J170" i="144"/>
  <c r="K170" i="144"/>
  <c r="L170" i="144"/>
  <c r="M170" i="144"/>
  <c r="N170" i="144"/>
  <c r="O170" i="144"/>
  <c r="P170" i="144"/>
  <c r="Q170" i="144"/>
  <c r="R170" i="144"/>
  <c r="S170" i="144"/>
  <c r="T170" i="144"/>
  <c r="U170" i="144"/>
  <c r="V170" i="144"/>
  <c r="W170" i="144"/>
  <c r="D171" i="144"/>
  <c r="E171" i="144"/>
  <c r="F171" i="144"/>
  <c r="G171" i="144"/>
  <c r="H171" i="144"/>
  <c r="I171" i="144"/>
  <c r="J171" i="144"/>
  <c r="K171" i="144"/>
  <c r="L171" i="144"/>
  <c r="M171" i="144"/>
  <c r="N171" i="144"/>
  <c r="O171" i="144"/>
  <c r="P171" i="144"/>
  <c r="Q171" i="144"/>
  <c r="R171" i="144"/>
  <c r="S171" i="144"/>
  <c r="T171" i="144"/>
  <c r="U171" i="144"/>
  <c r="V171" i="144"/>
  <c r="W171" i="144"/>
  <c r="D172" i="144"/>
  <c r="E172" i="144"/>
  <c r="F172" i="144"/>
  <c r="G172" i="144"/>
  <c r="H172" i="144"/>
  <c r="I172" i="144"/>
  <c r="J172" i="144"/>
  <c r="K172" i="144"/>
  <c r="L172" i="144"/>
  <c r="M172" i="144"/>
  <c r="N172" i="144"/>
  <c r="O172" i="144"/>
  <c r="P172" i="144"/>
  <c r="Q172" i="144"/>
  <c r="R172" i="144"/>
  <c r="S172" i="144"/>
  <c r="T172" i="144"/>
  <c r="U172" i="144"/>
  <c r="V172" i="144"/>
  <c r="W172" i="144"/>
  <c r="D173" i="144"/>
  <c r="E173" i="144"/>
  <c r="F173" i="144"/>
  <c r="G173" i="144"/>
  <c r="H173" i="144"/>
  <c r="I173" i="144"/>
  <c r="J173" i="144"/>
  <c r="K173" i="144"/>
  <c r="L173" i="144"/>
  <c r="M173" i="144"/>
  <c r="N173" i="144"/>
  <c r="O173" i="144"/>
  <c r="P173" i="144"/>
  <c r="Q173" i="144"/>
  <c r="R173" i="144"/>
  <c r="S173" i="144"/>
  <c r="T173" i="144"/>
  <c r="U173" i="144"/>
  <c r="V173" i="144"/>
  <c r="W173" i="144"/>
  <c r="D174" i="144"/>
  <c r="E174" i="144"/>
  <c r="F174" i="144"/>
  <c r="G174" i="144"/>
  <c r="H174" i="144"/>
  <c r="I174" i="144"/>
  <c r="J174" i="144"/>
  <c r="K174" i="144"/>
  <c r="L174" i="144"/>
  <c r="M174" i="144"/>
  <c r="N174" i="144"/>
  <c r="O174" i="144"/>
  <c r="P174" i="144"/>
  <c r="Q174" i="144"/>
  <c r="R174" i="144"/>
  <c r="S174" i="144"/>
  <c r="T174" i="144"/>
  <c r="U174" i="144"/>
  <c r="V174" i="144"/>
  <c r="W174" i="144"/>
  <c r="D175" i="144"/>
  <c r="E175" i="144"/>
  <c r="F175" i="144"/>
  <c r="G175" i="144"/>
  <c r="H175" i="144"/>
  <c r="I175" i="144"/>
  <c r="J175" i="144"/>
  <c r="K175" i="144"/>
  <c r="L175" i="144"/>
  <c r="M175" i="144"/>
  <c r="N175" i="144"/>
  <c r="O175" i="144"/>
  <c r="P175" i="144"/>
  <c r="Q175" i="144"/>
  <c r="R175" i="144"/>
  <c r="S175" i="144"/>
  <c r="T175" i="144"/>
  <c r="U175" i="144"/>
  <c r="V175" i="144"/>
  <c r="W175" i="144"/>
  <c r="D176" i="144"/>
  <c r="E176" i="144"/>
  <c r="F176" i="144"/>
  <c r="G176" i="144"/>
  <c r="H176" i="144"/>
  <c r="I176" i="144"/>
  <c r="J176" i="144"/>
  <c r="K176" i="144"/>
  <c r="L176" i="144"/>
  <c r="M176" i="144"/>
  <c r="N176" i="144"/>
  <c r="O176" i="144"/>
  <c r="P176" i="144"/>
  <c r="Q176" i="144"/>
  <c r="R176" i="144"/>
  <c r="S176" i="144"/>
  <c r="T176" i="144"/>
  <c r="U176" i="144"/>
  <c r="V176" i="144"/>
  <c r="W176" i="144"/>
  <c r="D177" i="144"/>
  <c r="E177" i="144"/>
  <c r="F177" i="144"/>
  <c r="G177" i="144"/>
  <c r="H177" i="144"/>
  <c r="I177" i="144"/>
  <c r="J177" i="144"/>
  <c r="K177" i="144"/>
  <c r="L177" i="144"/>
  <c r="M177" i="144"/>
  <c r="N177" i="144"/>
  <c r="O177" i="144"/>
  <c r="P177" i="144"/>
  <c r="Q177" i="144"/>
  <c r="R177" i="144"/>
  <c r="S177" i="144"/>
  <c r="T177" i="144"/>
  <c r="U177" i="144"/>
  <c r="V177" i="144"/>
  <c r="W177" i="144"/>
  <c r="D178" i="144"/>
  <c r="E178" i="144"/>
  <c r="F178" i="144"/>
  <c r="G178" i="144"/>
  <c r="H178" i="144"/>
  <c r="I178" i="144"/>
  <c r="J178" i="144"/>
  <c r="K178" i="144"/>
  <c r="L178" i="144"/>
  <c r="M178" i="144"/>
  <c r="N178" i="144"/>
  <c r="O178" i="144"/>
  <c r="P178" i="144"/>
  <c r="Q178" i="144"/>
  <c r="R178" i="144"/>
  <c r="S178" i="144"/>
  <c r="T178" i="144"/>
  <c r="U178" i="144"/>
  <c r="V178" i="144"/>
  <c r="W178" i="144"/>
  <c r="D179" i="144"/>
  <c r="E179" i="144"/>
  <c r="F179" i="144"/>
  <c r="G179" i="144"/>
  <c r="H179" i="144"/>
  <c r="I179" i="144"/>
  <c r="J179" i="144"/>
  <c r="K179" i="144"/>
  <c r="L179" i="144"/>
  <c r="M179" i="144"/>
  <c r="N179" i="144"/>
  <c r="O179" i="144"/>
  <c r="P179" i="144"/>
  <c r="Q179" i="144"/>
  <c r="R179" i="144"/>
  <c r="S179" i="144"/>
  <c r="T179" i="144"/>
  <c r="U179" i="144"/>
  <c r="V179" i="144"/>
  <c r="W179" i="144"/>
  <c r="D180" i="144"/>
  <c r="E180" i="144"/>
  <c r="F180" i="144"/>
  <c r="G180" i="144"/>
  <c r="H180" i="144"/>
  <c r="I180" i="144"/>
  <c r="J180" i="144"/>
  <c r="K180" i="144"/>
  <c r="L180" i="144"/>
  <c r="M180" i="144"/>
  <c r="N180" i="144"/>
  <c r="O180" i="144"/>
  <c r="P180" i="144"/>
  <c r="Q180" i="144"/>
  <c r="R180" i="144"/>
  <c r="S180" i="144"/>
  <c r="T180" i="144"/>
  <c r="U180" i="144"/>
  <c r="V180" i="144"/>
  <c r="W180" i="144"/>
  <c r="D181" i="144"/>
  <c r="E181" i="144"/>
  <c r="F181" i="144"/>
  <c r="G181" i="144"/>
  <c r="H181" i="144"/>
  <c r="I181" i="144"/>
  <c r="J181" i="144"/>
  <c r="K181" i="144"/>
  <c r="L181" i="144"/>
  <c r="M181" i="144"/>
  <c r="N181" i="144"/>
  <c r="O181" i="144"/>
  <c r="P181" i="144"/>
  <c r="Q181" i="144"/>
  <c r="R181" i="144"/>
  <c r="S181" i="144"/>
  <c r="T181" i="144"/>
  <c r="U181" i="144"/>
  <c r="V181" i="144"/>
  <c r="W181" i="144"/>
  <c r="D182" i="144"/>
  <c r="E182" i="144"/>
  <c r="F182" i="144"/>
  <c r="G182" i="144"/>
  <c r="H182" i="144"/>
  <c r="I182" i="144"/>
  <c r="J182" i="144"/>
  <c r="K182" i="144"/>
  <c r="L182" i="144"/>
  <c r="M182" i="144"/>
  <c r="N182" i="144"/>
  <c r="O182" i="144"/>
  <c r="P182" i="144"/>
  <c r="Q182" i="144"/>
  <c r="R182" i="144"/>
  <c r="S182" i="144"/>
  <c r="T182" i="144"/>
  <c r="U182" i="144"/>
  <c r="V182" i="144"/>
  <c r="W182" i="144"/>
  <c r="D183" i="144"/>
  <c r="E183" i="144"/>
  <c r="F183" i="144"/>
  <c r="G183" i="144"/>
  <c r="H183" i="144"/>
  <c r="I183" i="144"/>
  <c r="J183" i="144"/>
  <c r="K183" i="144"/>
  <c r="L183" i="144"/>
  <c r="M183" i="144"/>
  <c r="N183" i="144"/>
  <c r="O183" i="144"/>
  <c r="P183" i="144"/>
  <c r="Q183" i="144"/>
  <c r="R183" i="144"/>
  <c r="S183" i="144"/>
  <c r="T183" i="144"/>
  <c r="U183" i="144"/>
  <c r="V183" i="144"/>
  <c r="W183" i="144"/>
  <c r="D184" i="144"/>
  <c r="E184" i="144"/>
  <c r="F184" i="144"/>
  <c r="G184" i="144"/>
  <c r="H184" i="144"/>
  <c r="I184" i="144"/>
  <c r="J184" i="144"/>
  <c r="K184" i="144"/>
  <c r="L184" i="144"/>
  <c r="M184" i="144"/>
  <c r="N184" i="144"/>
  <c r="O184" i="144"/>
  <c r="P184" i="144"/>
  <c r="Q184" i="144"/>
  <c r="R184" i="144"/>
  <c r="S184" i="144"/>
  <c r="T184" i="144"/>
  <c r="U184" i="144"/>
  <c r="V184" i="144"/>
  <c r="W184" i="144"/>
  <c r="D185" i="144"/>
  <c r="E185" i="144"/>
  <c r="F185" i="144"/>
  <c r="G185" i="144"/>
  <c r="H185" i="144"/>
  <c r="I185" i="144"/>
  <c r="J185" i="144"/>
  <c r="K185" i="144"/>
  <c r="L185" i="144"/>
  <c r="M185" i="144"/>
  <c r="N185" i="144"/>
  <c r="O185" i="144"/>
  <c r="P185" i="144"/>
  <c r="Q185" i="144"/>
  <c r="R185" i="144"/>
  <c r="S185" i="144"/>
  <c r="T185" i="144"/>
  <c r="U185" i="144"/>
  <c r="V185" i="144"/>
  <c r="W185" i="144"/>
  <c r="D186" i="144"/>
  <c r="E186" i="144"/>
  <c r="F186" i="144"/>
  <c r="G186" i="144"/>
  <c r="H186" i="144"/>
  <c r="I186" i="144"/>
  <c r="J186" i="144"/>
  <c r="K186" i="144"/>
  <c r="L186" i="144"/>
  <c r="M186" i="144"/>
  <c r="N186" i="144"/>
  <c r="O186" i="144"/>
  <c r="P186" i="144"/>
  <c r="Q186" i="144"/>
  <c r="R186" i="144"/>
  <c r="S186" i="144"/>
  <c r="T186" i="144"/>
  <c r="U186" i="144"/>
  <c r="V186" i="144"/>
  <c r="W186" i="144"/>
  <c r="D187" i="144"/>
  <c r="E187" i="144"/>
  <c r="F187" i="144"/>
  <c r="G187" i="144"/>
  <c r="H187" i="144"/>
  <c r="I187" i="144"/>
  <c r="J187" i="144"/>
  <c r="K187" i="144"/>
  <c r="L187" i="144"/>
  <c r="M187" i="144"/>
  <c r="N187" i="144"/>
  <c r="O187" i="144"/>
  <c r="P187" i="144"/>
  <c r="Q187" i="144"/>
  <c r="R187" i="144"/>
  <c r="S187" i="144"/>
  <c r="T187" i="144"/>
  <c r="U187" i="144"/>
  <c r="V187" i="144"/>
  <c r="W187" i="144"/>
  <c r="D188" i="144"/>
  <c r="E188" i="144"/>
  <c r="F188" i="144"/>
  <c r="G188" i="144"/>
  <c r="H188" i="144"/>
  <c r="I188" i="144"/>
  <c r="J188" i="144"/>
  <c r="K188" i="144"/>
  <c r="L188" i="144"/>
  <c r="M188" i="144"/>
  <c r="N188" i="144"/>
  <c r="O188" i="144"/>
  <c r="P188" i="144"/>
  <c r="Q188" i="144"/>
  <c r="R188" i="144"/>
  <c r="S188" i="144"/>
  <c r="T188" i="144"/>
  <c r="U188" i="144"/>
  <c r="V188" i="144"/>
  <c r="W188" i="144"/>
  <c r="D189" i="144"/>
  <c r="E189" i="144"/>
  <c r="F189" i="144"/>
  <c r="G189" i="144"/>
  <c r="H189" i="144"/>
  <c r="I189" i="144"/>
  <c r="J189" i="144"/>
  <c r="K189" i="144"/>
  <c r="L189" i="144"/>
  <c r="M189" i="144"/>
  <c r="N189" i="144"/>
  <c r="O189" i="144"/>
  <c r="P189" i="144"/>
  <c r="Q189" i="144"/>
  <c r="R189" i="144"/>
  <c r="S189" i="144"/>
  <c r="T189" i="144"/>
  <c r="U189" i="144"/>
  <c r="V189" i="144"/>
  <c r="W189" i="144"/>
  <c r="D190" i="144"/>
  <c r="E190" i="144"/>
  <c r="F190" i="144"/>
  <c r="G190" i="144"/>
  <c r="H190" i="144"/>
  <c r="I190" i="144"/>
  <c r="J190" i="144"/>
  <c r="K190" i="144"/>
  <c r="L190" i="144"/>
  <c r="M190" i="144"/>
  <c r="N190" i="144"/>
  <c r="O190" i="144"/>
  <c r="P190" i="144"/>
  <c r="Q190" i="144"/>
  <c r="R190" i="144"/>
  <c r="S190" i="144"/>
  <c r="T190" i="144"/>
  <c r="U190" i="144"/>
  <c r="V190" i="144"/>
  <c r="W190" i="144"/>
  <c r="D191" i="144"/>
  <c r="E191" i="144"/>
  <c r="F191" i="144"/>
  <c r="G191" i="144"/>
  <c r="H191" i="144"/>
  <c r="I191" i="144"/>
  <c r="J191" i="144"/>
  <c r="K191" i="144"/>
  <c r="L191" i="144"/>
  <c r="M191" i="144"/>
  <c r="N191" i="144"/>
  <c r="O191" i="144"/>
  <c r="P191" i="144"/>
  <c r="Q191" i="144"/>
  <c r="R191" i="144"/>
  <c r="S191" i="144"/>
  <c r="T191" i="144"/>
  <c r="U191" i="144"/>
  <c r="V191" i="144"/>
  <c r="W191" i="144"/>
  <c r="D192" i="144"/>
  <c r="E192" i="144"/>
  <c r="F192" i="144"/>
  <c r="G192" i="144"/>
  <c r="H192" i="144"/>
  <c r="I192" i="144"/>
  <c r="J192" i="144"/>
  <c r="K192" i="144"/>
  <c r="L192" i="144"/>
  <c r="M192" i="144"/>
  <c r="N192" i="144"/>
  <c r="O192" i="144"/>
  <c r="P192" i="144"/>
  <c r="Q192" i="144"/>
  <c r="R192" i="144"/>
  <c r="S192" i="144"/>
  <c r="T192" i="144"/>
  <c r="U192" i="144"/>
  <c r="V192" i="144"/>
  <c r="W192" i="144"/>
  <c r="D193" i="144"/>
  <c r="E193" i="144"/>
  <c r="F193" i="144"/>
  <c r="G193" i="144"/>
  <c r="H193" i="144"/>
  <c r="I193" i="144"/>
  <c r="J193" i="144"/>
  <c r="K193" i="144"/>
  <c r="L193" i="144"/>
  <c r="M193" i="144"/>
  <c r="N193" i="144"/>
  <c r="O193" i="144"/>
  <c r="P193" i="144"/>
  <c r="Q193" i="144"/>
  <c r="R193" i="144"/>
  <c r="S193" i="144"/>
  <c r="T193" i="144"/>
  <c r="U193" i="144"/>
  <c r="V193" i="144"/>
  <c r="W193" i="144"/>
  <c r="D194" i="144"/>
  <c r="E194" i="144"/>
  <c r="F194" i="144"/>
  <c r="G194" i="144"/>
  <c r="H194" i="144"/>
  <c r="I194" i="144"/>
  <c r="J194" i="144"/>
  <c r="K194" i="144"/>
  <c r="L194" i="144"/>
  <c r="M194" i="144"/>
  <c r="N194" i="144"/>
  <c r="O194" i="144"/>
  <c r="P194" i="144"/>
  <c r="Q194" i="144"/>
  <c r="R194" i="144"/>
  <c r="S194" i="144"/>
  <c r="T194" i="144"/>
  <c r="U194" i="144"/>
  <c r="V194" i="144"/>
  <c r="W194" i="144"/>
  <c r="D195" i="144"/>
  <c r="E195" i="144"/>
  <c r="F195" i="144"/>
  <c r="G195" i="144"/>
  <c r="H195" i="144"/>
  <c r="I195" i="144"/>
  <c r="J195" i="144"/>
  <c r="K195" i="144"/>
  <c r="L195" i="144"/>
  <c r="M195" i="144"/>
  <c r="N195" i="144"/>
  <c r="O195" i="144"/>
  <c r="P195" i="144"/>
  <c r="Q195" i="144"/>
  <c r="R195" i="144"/>
  <c r="S195" i="144"/>
  <c r="T195" i="144"/>
  <c r="U195" i="144"/>
  <c r="V195" i="144"/>
  <c r="W195" i="144"/>
  <c r="D196" i="144"/>
  <c r="E196" i="144"/>
  <c r="F196" i="144"/>
  <c r="G196" i="144"/>
  <c r="H196" i="144"/>
  <c r="I196" i="144"/>
  <c r="J196" i="144"/>
  <c r="K196" i="144"/>
  <c r="L196" i="144"/>
  <c r="M196" i="144"/>
  <c r="N196" i="144"/>
  <c r="O196" i="144"/>
  <c r="P196" i="144"/>
  <c r="Q196" i="144"/>
  <c r="R196" i="144"/>
  <c r="S196" i="144"/>
  <c r="T196" i="144"/>
  <c r="U196" i="144"/>
  <c r="V196" i="144"/>
  <c r="W196" i="144"/>
  <c r="D197" i="144"/>
  <c r="E197" i="144"/>
  <c r="F197" i="144"/>
  <c r="G197" i="144"/>
  <c r="H197" i="144"/>
  <c r="I197" i="144"/>
  <c r="J197" i="144"/>
  <c r="K197" i="144"/>
  <c r="L197" i="144"/>
  <c r="M197" i="144"/>
  <c r="N197" i="144"/>
  <c r="O197" i="144"/>
  <c r="P197" i="144"/>
  <c r="Q197" i="144"/>
  <c r="R197" i="144"/>
  <c r="S197" i="144"/>
  <c r="T197" i="144"/>
  <c r="U197" i="144"/>
  <c r="V197" i="144"/>
  <c r="W197" i="144"/>
  <c r="D198" i="144"/>
  <c r="E198" i="144"/>
  <c r="F198" i="144"/>
  <c r="G198" i="144"/>
  <c r="H198" i="144"/>
  <c r="I198" i="144"/>
  <c r="J198" i="144"/>
  <c r="K198" i="144"/>
  <c r="L198" i="144"/>
  <c r="M198" i="144"/>
  <c r="N198" i="144"/>
  <c r="O198" i="144"/>
  <c r="P198" i="144"/>
  <c r="Q198" i="144"/>
  <c r="R198" i="144"/>
  <c r="S198" i="144"/>
  <c r="T198" i="144"/>
  <c r="U198" i="144"/>
  <c r="V198" i="144"/>
  <c r="W198" i="144"/>
  <c r="D199" i="144"/>
  <c r="E199" i="144"/>
  <c r="F199" i="144"/>
  <c r="G199" i="144"/>
  <c r="H199" i="144"/>
  <c r="I199" i="144"/>
  <c r="J199" i="144"/>
  <c r="K199" i="144"/>
  <c r="L199" i="144"/>
  <c r="M199" i="144"/>
  <c r="N199" i="144"/>
  <c r="O199" i="144"/>
  <c r="P199" i="144"/>
  <c r="Q199" i="144"/>
  <c r="R199" i="144"/>
  <c r="S199" i="144"/>
  <c r="T199" i="144"/>
  <c r="U199" i="144"/>
  <c r="V199" i="144"/>
  <c r="W199" i="144"/>
  <c r="D200" i="144"/>
  <c r="E200" i="144"/>
  <c r="F200" i="144"/>
  <c r="G200" i="144"/>
  <c r="H200" i="144"/>
  <c r="I200" i="144"/>
  <c r="J200" i="144"/>
  <c r="K200" i="144"/>
  <c r="L200" i="144"/>
  <c r="M200" i="144"/>
  <c r="N200" i="144"/>
  <c r="O200" i="144"/>
  <c r="P200" i="144"/>
  <c r="Q200" i="144"/>
  <c r="R200" i="144"/>
  <c r="S200" i="144"/>
  <c r="T200" i="144"/>
  <c r="U200" i="144"/>
  <c r="V200" i="144"/>
  <c r="W200" i="144"/>
  <c r="D201" i="144"/>
  <c r="E201" i="144"/>
  <c r="F201" i="144"/>
  <c r="G201" i="144"/>
  <c r="H201" i="144"/>
  <c r="I201" i="144"/>
  <c r="J201" i="144"/>
  <c r="K201" i="144"/>
  <c r="L201" i="144"/>
  <c r="M201" i="144"/>
  <c r="N201" i="144"/>
  <c r="O201" i="144"/>
  <c r="P201" i="144"/>
  <c r="Q201" i="144"/>
  <c r="R201" i="144"/>
  <c r="S201" i="144"/>
  <c r="T201" i="144"/>
  <c r="U201" i="144"/>
  <c r="V201" i="144"/>
  <c r="W201" i="144"/>
  <c r="D202" i="144"/>
  <c r="E202" i="144"/>
  <c r="F202" i="144"/>
  <c r="G202" i="144"/>
  <c r="H202" i="144"/>
  <c r="I202" i="144"/>
  <c r="J202" i="144"/>
  <c r="K202" i="144"/>
  <c r="L202" i="144"/>
  <c r="M202" i="144"/>
  <c r="N202" i="144"/>
  <c r="O202" i="144"/>
  <c r="P202" i="144"/>
  <c r="Q202" i="144"/>
  <c r="R202" i="144"/>
  <c r="S202" i="144"/>
  <c r="T202" i="144"/>
  <c r="U202" i="144"/>
  <c r="V202" i="144"/>
  <c r="W202" i="144"/>
  <c r="D203" i="144"/>
  <c r="E203" i="144"/>
  <c r="F203" i="144"/>
  <c r="G203" i="144"/>
  <c r="H203" i="144"/>
  <c r="I203" i="144"/>
  <c r="J203" i="144"/>
  <c r="K203" i="144"/>
  <c r="L203" i="144"/>
  <c r="M203" i="144"/>
  <c r="N203" i="144"/>
  <c r="O203" i="144"/>
  <c r="P203" i="144"/>
  <c r="Q203" i="144"/>
  <c r="R203" i="144"/>
  <c r="S203" i="144"/>
  <c r="T203" i="144"/>
  <c r="U203" i="144"/>
  <c r="V203" i="144"/>
  <c r="W203" i="144"/>
  <c r="D204" i="144"/>
  <c r="E204" i="144"/>
  <c r="F204" i="144"/>
  <c r="G204" i="144"/>
  <c r="H204" i="144"/>
  <c r="I204" i="144"/>
  <c r="J204" i="144"/>
  <c r="K204" i="144"/>
  <c r="L204" i="144"/>
  <c r="M204" i="144"/>
  <c r="N204" i="144"/>
  <c r="O204" i="144"/>
  <c r="P204" i="144"/>
  <c r="Q204" i="144"/>
  <c r="R204" i="144"/>
  <c r="S204" i="144"/>
  <c r="T204" i="144"/>
  <c r="U204" i="144"/>
  <c r="V204" i="144"/>
  <c r="W204" i="144"/>
  <c r="D205" i="144"/>
  <c r="E205" i="144"/>
  <c r="F205" i="144"/>
  <c r="G205" i="144"/>
  <c r="H205" i="144"/>
  <c r="I205" i="144"/>
  <c r="J205" i="144"/>
  <c r="K205" i="144"/>
  <c r="L205" i="144"/>
  <c r="M205" i="144"/>
  <c r="N205" i="144"/>
  <c r="O205" i="144"/>
  <c r="P205" i="144"/>
  <c r="Q205" i="144"/>
  <c r="R205" i="144"/>
  <c r="S205" i="144"/>
  <c r="T205" i="144"/>
  <c r="U205" i="144"/>
  <c r="V205" i="144"/>
  <c r="W205" i="144"/>
  <c r="D206" i="144"/>
  <c r="E206" i="144"/>
  <c r="F206" i="144"/>
  <c r="G206" i="144"/>
  <c r="H206" i="144"/>
  <c r="I206" i="144"/>
  <c r="J206" i="144"/>
  <c r="K206" i="144"/>
  <c r="L206" i="144"/>
  <c r="M206" i="144"/>
  <c r="N206" i="144"/>
  <c r="O206" i="144"/>
  <c r="P206" i="144"/>
  <c r="Q206" i="144"/>
  <c r="R206" i="144"/>
  <c r="S206" i="144"/>
  <c r="T206" i="144"/>
  <c r="U206" i="144"/>
  <c r="V206" i="144"/>
  <c r="W206" i="144"/>
  <c r="D207" i="144"/>
  <c r="E207" i="144"/>
  <c r="F207" i="144"/>
  <c r="G207" i="144"/>
  <c r="H207" i="144"/>
  <c r="H234" i="144" s="1"/>
  <c r="I207" i="144"/>
  <c r="J207" i="144"/>
  <c r="K207" i="144"/>
  <c r="L207" i="144"/>
  <c r="M207" i="144"/>
  <c r="M234" i="144" s="1"/>
  <c r="N207" i="144"/>
  <c r="N234" i="144" s="1"/>
  <c r="O207" i="144"/>
  <c r="O234" i="144" s="1"/>
  <c r="P207" i="144"/>
  <c r="Q207" i="144"/>
  <c r="R207" i="144"/>
  <c r="R234" i="144" s="1"/>
  <c r="S207" i="144"/>
  <c r="T207" i="144"/>
  <c r="U207" i="144"/>
  <c r="V207" i="144"/>
  <c r="W207" i="144"/>
  <c r="D208" i="144"/>
  <c r="E208" i="144"/>
  <c r="F208" i="144"/>
  <c r="G208" i="144"/>
  <c r="H208" i="144"/>
  <c r="I208" i="144"/>
  <c r="J208" i="144"/>
  <c r="K208" i="144"/>
  <c r="L208" i="144"/>
  <c r="M208" i="144"/>
  <c r="N208" i="144"/>
  <c r="O208" i="144"/>
  <c r="P208" i="144"/>
  <c r="Q208" i="144"/>
  <c r="R208" i="144"/>
  <c r="S208" i="144"/>
  <c r="T208" i="144"/>
  <c r="U208" i="144"/>
  <c r="V208" i="144"/>
  <c r="W208" i="144"/>
  <c r="D209" i="144"/>
  <c r="E209" i="144"/>
  <c r="F209" i="144"/>
  <c r="G209" i="144"/>
  <c r="H209" i="144"/>
  <c r="I209" i="144"/>
  <c r="J209" i="144"/>
  <c r="K209" i="144"/>
  <c r="L209" i="144"/>
  <c r="M209" i="144"/>
  <c r="N209" i="144"/>
  <c r="O209" i="144"/>
  <c r="P209" i="144"/>
  <c r="Q209" i="144"/>
  <c r="R209" i="144"/>
  <c r="S209" i="144"/>
  <c r="T209" i="144"/>
  <c r="U209" i="144"/>
  <c r="V209" i="144"/>
  <c r="W209" i="144"/>
  <c r="D210" i="144"/>
  <c r="E210" i="144"/>
  <c r="F210" i="144"/>
  <c r="G210" i="144"/>
  <c r="H210" i="144"/>
  <c r="I210" i="144"/>
  <c r="J210" i="144"/>
  <c r="K210" i="144"/>
  <c r="L210" i="144"/>
  <c r="M210" i="144"/>
  <c r="N210" i="144"/>
  <c r="O210" i="144"/>
  <c r="P210" i="144"/>
  <c r="Q210" i="144"/>
  <c r="R210" i="144"/>
  <c r="S210" i="144"/>
  <c r="T210" i="144"/>
  <c r="U210" i="144"/>
  <c r="V210" i="144"/>
  <c r="W210" i="144"/>
  <c r="D211" i="144"/>
  <c r="E211" i="144"/>
  <c r="F211" i="144"/>
  <c r="G211" i="144"/>
  <c r="H211" i="144"/>
  <c r="I211" i="144"/>
  <c r="J211" i="144"/>
  <c r="K211" i="144"/>
  <c r="L211" i="144"/>
  <c r="M211" i="144"/>
  <c r="N211" i="144"/>
  <c r="O211" i="144"/>
  <c r="P211" i="144"/>
  <c r="Q211" i="144"/>
  <c r="R211" i="144"/>
  <c r="S211" i="144"/>
  <c r="T211" i="144"/>
  <c r="U211" i="144"/>
  <c r="V211" i="144"/>
  <c r="W211" i="144"/>
  <c r="D212" i="144"/>
  <c r="E212" i="144"/>
  <c r="F212" i="144"/>
  <c r="G212" i="144"/>
  <c r="H212" i="144"/>
  <c r="I212" i="144"/>
  <c r="J212" i="144"/>
  <c r="K212" i="144"/>
  <c r="L212" i="144"/>
  <c r="M212" i="144"/>
  <c r="N212" i="144"/>
  <c r="O212" i="144"/>
  <c r="P212" i="144"/>
  <c r="Q212" i="144"/>
  <c r="R212" i="144"/>
  <c r="S212" i="144"/>
  <c r="T212" i="144"/>
  <c r="U212" i="144"/>
  <c r="V212" i="144"/>
  <c r="W212" i="144"/>
  <c r="D213" i="144"/>
  <c r="E213" i="144"/>
  <c r="F213" i="144"/>
  <c r="G213" i="144"/>
  <c r="H213" i="144"/>
  <c r="I213" i="144"/>
  <c r="J213" i="144"/>
  <c r="K213" i="144"/>
  <c r="L213" i="144"/>
  <c r="M213" i="144"/>
  <c r="N213" i="144"/>
  <c r="O213" i="144"/>
  <c r="P213" i="144"/>
  <c r="Q213" i="144"/>
  <c r="R213" i="144"/>
  <c r="S213" i="144"/>
  <c r="T213" i="144"/>
  <c r="U213" i="144"/>
  <c r="V213" i="144"/>
  <c r="W213" i="144"/>
  <c r="D214" i="144"/>
  <c r="E214" i="144"/>
  <c r="F214" i="144"/>
  <c r="G214" i="144"/>
  <c r="H214" i="144"/>
  <c r="I214" i="144"/>
  <c r="J214" i="144"/>
  <c r="K214" i="144"/>
  <c r="L214" i="144"/>
  <c r="M214" i="144"/>
  <c r="N214" i="144"/>
  <c r="O214" i="144"/>
  <c r="P214" i="144"/>
  <c r="Q214" i="144"/>
  <c r="R214" i="144"/>
  <c r="S214" i="144"/>
  <c r="T214" i="144"/>
  <c r="U214" i="144"/>
  <c r="V214" i="144"/>
  <c r="W214" i="144"/>
  <c r="E160" i="144"/>
  <c r="F160" i="144"/>
  <c r="G160" i="144"/>
  <c r="H160" i="144"/>
  <c r="I160" i="144"/>
  <c r="J160" i="144"/>
  <c r="K160" i="144"/>
  <c r="L160" i="144"/>
  <c r="M160" i="144"/>
  <c r="N160" i="144"/>
  <c r="O160" i="144"/>
  <c r="P160" i="144"/>
  <c r="Q160" i="144"/>
  <c r="R160" i="144"/>
  <c r="S160" i="144"/>
  <c r="T160" i="144"/>
  <c r="U160" i="144"/>
  <c r="V160" i="144"/>
  <c r="W160" i="144"/>
  <c r="D160" i="144"/>
  <c r="D82" i="144"/>
  <c r="E82" i="144"/>
  <c r="F82" i="144"/>
  <c r="G82" i="144"/>
  <c r="H82" i="144"/>
  <c r="H154" i="144" s="1"/>
  <c r="I82" i="144"/>
  <c r="J82" i="144"/>
  <c r="K82" i="144"/>
  <c r="L82" i="144"/>
  <c r="M82" i="144"/>
  <c r="N82" i="144"/>
  <c r="O82" i="144"/>
  <c r="P82" i="144"/>
  <c r="Q82" i="144"/>
  <c r="R82" i="144"/>
  <c r="S82" i="144"/>
  <c r="T82" i="144"/>
  <c r="U82" i="144"/>
  <c r="V82" i="144"/>
  <c r="W82" i="144"/>
  <c r="D83" i="144"/>
  <c r="E83" i="144"/>
  <c r="F83" i="144"/>
  <c r="G83" i="144"/>
  <c r="H83" i="144"/>
  <c r="I83" i="144"/>
  <c r="J83" i="144"/>
  <c r="K83" i="144"/>
  <c r="L83" i="144"/>
  <c r="M83" i="144"/>
  <c r="N83" i="144"/>
  <c r="O83" i="144"/>
  <c r="P83" i="144"/>
  <c r="Q83" i="144"/>
  <c r="R83" i="144"/>
  <c r="S83" i="144"/>
  <c r="T83" i="144"/>
  <c r="U83" i="144"/>
  <c r="V83" i="144"/>
  <c r="W83" i="144"/>
  <c r="D84" i="144"/>
  <c r="E84" i="144"/>
  <c r="F84" i="144"/>
  <c r="G84" i="144"/>
  <c r="H84" i="144"/>
  <c r="I84" i="144"/>
  <c r="J84" i="144"/>
  <c r="K84" i="144"/>
  <c r="L84" i="144"/>
  <c r="M84" i="144"/>
  <c r="N84" i="144"/>
  <c r="O84" i="144"/>
  <c r="P84" i="144"/>
  <c r="Q84" i="144"/>
  <c r="R84" i="144"/>
  <c r="S84" i="144"/>
  <c r="T84" i="144"/>
  <c r="U84" i="144"/>
  <c r="V84" i="144"/>
  <c r="W84" i="144"/>
  <c r="D85" i="144"/>
  <c r="E85" i="144"/>
  <c r="F85" i="144"/>
  <c r="G85" i="144"/>
  <c r="H85" i="144"/>
  <c r="I85" i="144"/>
  <c r="J85" i="144"/>
  <c r="K85" i="144"/>
  <c r="L85" i="144"/>
  <c r="M85" i="144"/>
  <c r="N85" i="144"/>
  <c r="O85" i="144"/>
  <c r="P85" i="144"/>
  <c r="Q85" i="144"/>
  <c r="R85" i="144"/>
  <c r="S85" i="144"/>
  <c r="T85" i="144"/>
  <c r="U85" i="144"/>
  <c r="V85" i="144"/>
  <c r="W85" i="144"/>
  <c r="D86" i="144"/>
  <c r="E86" i="144"/>
  <c r="F86" i="144"/>
  <c r="G86" i="144"/>
  <c r="H86" i="144"/>
  <c r="I86" i="144"/>
  <c r="J86" i="144"/>
  <c r="K86" i="144"/>
  <c r="L86" i="144"/>
  <c r="M86" i="144"/>
  <c r="N86" i="144"/>
  <c r="O86" i="144"/>
  <c r="P86" i="144"/>
  <c r="Q86" i="144"/>
  <c r="R86" i="144"/>
  <c r="S86" i="144"/>
  <c r="T86" i="144"/>
  <c r="U86" i="144"/>
  <c r="V86" i="144"/>
  <c r="W86" i="144"/>
  <c r="D87" i="144"/>
  <c r="E87" i="144"/>
  <c r="F87" i="144"/>
  <c r="G87" i="144"/>
  <c r="H87" i="144"/>
  <c r="I87" i="144"/>
  <c r="J87" i="144"/>
  <c r="K87" i="144"/>
  <c r="L87" i="144"/>
  <c r="M87" i="144"/>
  <c r="N87" i="144"/>
  <c r="O87" i="144"/>
  <c r="P87" i="144"/>
  <c r="Q87" i="144"/>
  <c r="R87" i="144"/>
  <c r="S87" i="144"/>
  <c r="T87" i="144"/>
  <c r="U87" i="144"/>
  <c r="V87" i="144"/>
  <c r="W87" i="144"/>
  <c r="D88" i="144"/>
  <c r="E88" i="144"/>
  <c r="F88" i="144"/>
  <c r="G88" i="144"/>
  <c r="H88" i="144"/>
  <c r="I88" i="144"/>
  <c r="J88" i="144"/>
  <c r="K88" i="144"/>
  <c r="L88" i="144"/>
  <c r="M88" i="144"/>
  <c r="N88" i="144"/>
  <c r="O88" i="144"/>
  <c r="P88" i="144"/>
  <c r="Q88" i="144"/>
  <c r="R88" i="144"/>
  <c r="S88" i="144"/>
  <c r="T88" i="144"/>
  <c r="U88" i="144"/>
  <c r="V88" i="144"/>
  <c r="W88" i="144"/>
  <c r="D89" i="144"/>
  <c r="E89" i="144"/>
  <c r="F89" i="144"/>
  <c r="G89" i="144"/>
  <c r="H89" i="144"/>
  <c r="I89" i="144"/>
  <c r="J89" i="144"/>
  <c r="K89" i="144"/>
  <c r="L89" i="144"/>
  <c r="M89" i="144"/>
  <c r="N89" i="144"/>
  <c r="O89" i="144"/>
  <c r="P89" i="144"/>
  <c r="Q89" i="144"/>
  <c r="R89" i="144"/>
  <c r="S89" i="144"/>
  <c r="T89" i="144"/>
  <c r="U89" i="144"/>
  <c r="V89" i="144"/>
  <c r="W89" i="144"/>
  <c r="D90" i="144"/>
  <c r="E90" i="144"/>
  <c r="F90" i="144"/>
  <c r="G90" i="144"/>
  <c r="H90" i="144"/>
  <c r="I90" i="144"/>
  <c r="J90" i="144"/>
  <c r="K90" i="144"/>
  <c r="L90" i="144"/>
  <c r="M90" i="144"/>
  <c r="N90" i="144"/>
  <c r="O90" i="144"/>
  <c r="P90" i="144"/>
  <c r="Q90" i="144"/>
  <c r="R90" i="144"/>
  <c r="S90" i="144"/>
  <c r="T90" i="144"/>
  <c r="U90" i="144"/>
  <c r="V90" i="144"/>
  <c r="W90" i="144"/>
  <c r="D91" i="144"/>
  <c r="E91" i="144"/>
  <c r="F91" i="144"/>
  <c r="G91" i="144"/>
  <c r="H91" i="144"/>
  <c r="I91" i="144"/>
  <c r="J91" i="144"/>
  <c r="K91" i="144"/>
  <c r="L91" i="144"/>
  <c r="M91" i="144"/>
  <c r="N91" i="144"/>
  <c r="O91" i="144"/>
  <c r="P91" i="144"/>
  <c r="Q91" i="144"/>
  <c r="R91" i="144"/>
  <c r="S91" i="144"/>
  <c r="T91" i="144"/>
  <c r="U91" i="144"/>
  <c r="V91" i="144"/>
  <c r="W91" i="144"/>
  <c r="D92" i="144"/>
  <c r="E92" i="144"/>
  <c r="F92" i="144"/>
  <c r="G92" i="144"/>
  <c r="H92" i="144"/>
  <c r="I92" i="144"/>
  <c r="J92" i="144"/>
  <c r="K92" i="144"/>
  <c r="L92" i="144"/>
  <c r="M92" i="144"/>
  <c r="N92" i="144"/>
  <c r="O92" i="144"/>
  <c r="P92" i="144"/>
  <c r="Q92" i="144"/>
  <c r="R92" i="144"/>
  <c r="S92" i="144"/>
  <c r="T92" i="144"/>
  <c r="U92" i="144"/>
  <c r="V92" i="144"/>
  <c r="W92" i="144"/>
  <c r="D93" i="144"/>
  <c r="E93" i="144"/>
  <c r="F93" i="144"/>
  <c r="G93" i="144"/>
  <c r="H93" i="144"/>
  <c r="I93" i="144"/>
  <c r="J93" i="144"/>
  <c r="K93" i="144"/>
  <c r="L93" i="144"/>
  <c r="M93" i="144"/>
  <c r="N93" i="144"/>
  <c r="O93" i="144"/>
  <c r="P93" i="144"/>
  <c r="Q93" i="144"/>
  <c r="R93" i="144"/>
  <c r="S93" i="144"/>
  <c r="T93" i="144"/>
  <c r="U93" i="144"/>
  <c r="V93" i="144"/>
  <c r="W93" i="144"/>
  <c r="D94" i="144"/>
  <c r="E94" i="144"/>
  <c r="F94" i="144"/>
  <c r="G94" i="144"/>
  <c r="H94" i="144"/>
  <c r="I94" i="144"/>
  <c r="J94" i="144"/>
  <c r="K94" i="144"/>
  <c r="L94" i="144"/>
  <c r="M94" i="144"/>
  <c r="N94" i="144"/>
  <c r="O94" i="144"/>
  <c r="P94" i="144"/>
  <c r="Q94" i="144"/>
  <c r="R94" i="144"/>
  <c r="S94" i="144"/>
  <c r="T94" i="144"/>
  <c r="U94" i="144"/>
  <c r="V94" i="144"/>
  <c r="W94" i="144"/>
  <c r="D95" i="144"/>
  <c r="E95" i="144"/>
  <c r="F95" i="144"/>
  <c r="G95" i="144"/>
  <c r="H95" i="144"/>
  <c r="I95" i="144"/>
  <c r="J95" i="144"/>
  <c r="K95" i="144"/>
  <c r="L95" i="144"/>
  <c r="M95" i="144"/>
  <c r="N95" i="144"/>
  <c r="O95" i="144"/>
  <c r="P95" i="144"/>
  <c r="Q95" i="144"/>
  <c r="R95" i="144"/>
  <c r="S95" i="144"/>
  <c r="T95" i="144"/>
  <c r="U95" i="144"/>
  <c r="V95" i="144"/>
  <c r="W95" i="144"/>
  <c r="D96" i="144"/>
  <c r="E96" i="144"/>
  <c r="F96" i="144"/>
  <c r="G96" i="144"/>
  <c r="H96" i="144"/>
  <c r="I96" i="144"/>
  <c r="J96" i="144"/>
  <c r="K96" i="144"/>
  <c r="L96" i="144"/>
  <c r="M96" i="144"/>
  <c r="N96" i="144"/>
  <c r="O96" i="144"/>
  <c r="P96" i="144"/>
  <c r="Q96" i="144"/>
  <c r="R96" i="144"/>
  <c r="S96" i="144"/>
  <c r="T96" i="144"/>
  <c r="U96" i="144"/>
  <c r="V96" i="144"/>
  <c r="W96" i="144"/>
  <c r="D97" i="144"/>
  <c r="E97" i="144"/>
  <c r="F97" i="144"/>
  <c r="G97" i="144"/>
  <c r="H97" i="144"/>
  <c r="I97" i="144"/>
  <c r="J97" i="144"/>
  <c r="K97" i="144"/>
  <c r="L97" i="144"/>
  <c r="M97" i="144"/>
  <c r="N97" i="144"/>
  <c r="O97" i="144"/>
  <c r="P97" i="144"/>
  <c r="Q97" i="144"/>
  <c r="R97" i="144"/>
  <c r="S97" i="144"/>
  <c r="T97" i="144"/>
  <c r="U97" i="144"/>
  <c r="V97" i="144"/>
  <c r="W97" i="144"/>
  <c r="D98" i="144"/>
  <c r="E98" i="144"/>
  <c r="F98" i="144"/>
  <c r="G98" i="144"/>
  <c r="H98" i="144"/>
  <c r="I98" i="144"/>
  <c r="J98" i="144"/>
  <c r="K98" i="144"/>
  <c r="L98" i="144"/>
  <c r="M98" i="144"/>
  <c r="N98" i="144"/>
  <c r="O98" i="144"/>
  <c r="P98" i="144"/>
  <c r="Q98" i="144"/>
  <c r="R98" i="144"/>
  <c r="S98" i="144"/>
  <c r="T98" i="144"/>
  <c r="U98" i="144"/>
  <c r="V98" i="144"/>
  <c r="W98" i="144"/>
  <c r="D99" i="144"/>
  <c r="E99" i="144"/>
  <c r="F99" i="144"/>
  <c r="G99" i="144"/>
  <c r="H99" i="144"/>
  <c r="I99" i="144"/>
  <c r="J99" i="144"/>
  <c r="K99" i="144"/>
  <c r="L99" i="144"/>
  <c r="M99" i="144"/>
  <c r="N99" i="144"/>
  <c r="O99" i="144"/>
  <c r="P99" i="144"/>
  <c r="Q99" i="144"/>
  <c r="R99" i="144"/>
  <c r="S99" i="144"/>
  <c r="T99" i="144"/>
  <c r="U99" i="144"/>
  <c r="V99" i="144"/>
  <c r="W99" i="144"/>
  <c r="D100" i="144"/>
  <c r="E100" i="144"/>
  <c r="F100" i="144"/>
  <c r="G100" i="144"/>
  <c r="H100" i="144"/>
  <c r="I100" i="144"/>
  <c r="J100" i="144"/>
  <c r="K100" i="144"/>
  <c r="L100" i="144"/>
  <c r="M100" i="144"/>
  <c r="N100" i="144"/>
  <c r="O100" i="144"/>
  <c r="P100" i="144"/>
  <c r="Q100" i="144"/>
  <c r="R100" i="144"/>
  <c r="S100" i="144"/>
  <c r="T100" i="144"/>
  <c r="U100" i="144"/>
  <c r="V100" i="144"/>
  <c r="W100" i="144"/>
  <c r="D101" i="144"/>
  <c r="E101" i="144"/>
  <c r="F101" i="144"/>
  <c r="G101" i="144"/>
  <c r="H101" i="144"/>
  <c r="I101" i="144"/>
  <c r="J101" i="144"/>
  <c r="K101" i="144"/>
  <c r="L101" i="144"/>
  <c r="M101" i="144"/>
  <c r="N101" i="144"/>
  <c r="O101" i="144"/>
  <c r="P101" i="144"/>
  <c r="Q101" i="144"/>
  <c r="R101" i="144"/>
  <c r="S101" i="144"/>
  <c r="T101" i="144"/>
  <c r="U101" i="144"/>
  <c r="V101" i="144"/>
  <c r="W101" i="144"/>
  <c r="D102" i="144"/>
  <c r="E102" i="144"/>
  <c r="F102" i="144"/>
  <c r="G102" i="144"/>
  <c r="H102" i="144"/>
  <c r="I102" i="144"/>
  <c r="J102" i="144"/>
  <c r="K102" i="144"/>
  <c r="L102" i="144"/>
  <c r="M102" i="144"/>
  <c r="N102" i="144"/>
  <c r="O102" i="144"/>
  <c r="P102" i="144"/>
  <c r="Q102" i="144"/>
  <c r="R102" i="144"/>
  <c r="S102" i="144"/>
  <c r="T102" i="144"/>
  <c r="U102" i="144"/>
  <c r="V102" i="144"/>
  <c r="W102" i="144"/>
  <c r="D103" i="144"/>
  <c r="E103" i="144"/>
  <c r="F103" i="144"/>
  <c r="G103" i="144"/>
  <c r="H103" i="144"/>
  <c r="I103" i="144"/>
  <c r="J103" i="144"/>
  <c r="K103" i="144"/>
  <c r="L103" i="144"/>
  <c r="M103" i="144"/>
  <c r="N103" i="144"/>
  <c r="O103" i="144"/>
  <c r="P103" i="144"/>
  <c r="Q103" i="144"/>
  <c r="R103" i="144"/>
  <c r="S103" i="144"/>
  <c r="T103" i="144"/>
  <c r="U103" i="144"/>
  <c r="V103" i="144"/>
  <c r="W103" i="144"/>
  <c r="D104" i="144"/>
  <c r="E104" i="144"/>
  <c r="F104" i="144"/>
  <c r="G104" i="144"/>
  <c r="H104" i="144"/>
  <c r="I104" i="144"/>
  <c r="J104" i="144"/>
  <c r="K104" i="144"/>
  <c r="L104" i="144"/>
  <c r="M104" i="144"/>
  <c r="N104" i="144"/>
  <c r="O104" i="144"/>
  <c r="P104" i="144"/>
  <c r="Q104" i="144"/>
  <c r="R104" i="144"/>
  <c r="S104" i="144"/>
  <c r="T104" i="144"/>
  <c r="U104" i="144"/>
  <c r="V104" i="144"/>
  <c r="W104" i="144"/>
  <c r="D105" i="144"/>
  <c r="E105" i="144"/>
  <c r="F105" i="144"/>
  <c r="G105" i="144"/>
  <c r="H105" i="144"/>
  <c r="I105" i="144"/>
  <c r="J105" i="144"/>
  <c r="K105" i="144"/>
  <c r="L105" i="144"/>
  <c r="M105" i="144"/>
  <c r="N105" i="144"/>
  <c r="O105" i="144"/>
  <c r="P105" i="144"/>
  <c r="Q105" i="144"/>
  <c r="R105" i="144"/>
  <c r="S105" i="144"/>
  <c r="T105" i="144"/>
  <c r="U105" i="144"/>
  <c r="V105" i="144"/>
  <c r="W105" i="144"/>
  <c r="D106" i="144"/>
  <c r="E106" i="144"/>
  <c r="F106" i="144"/>
  <c r="G106" i="144"/>
  <c r="H106" i="144"/>
  <c r="I106" i="144"/>
  <c r="J106" i="144"/>
  <c r="K106" i="144"/>
  <c r="L106" i="144"/>
  <c r="M106" i="144"/>
  <c r="N106" i="144"/>
  <c r="O106" i="144"/>
  <c r="P106" i="144"/>
  <c r="Q106" i="144"/>
  <c r="R106" i="144"/>
  <c r="S106" i="144"/>
  <c r="T106" i="144"/>
  <c r="U106" i="144"/>
  <c r="V106" i="144"/>
  <c r="W106" i="144"/>
  <c r="D107" i="144"/>
  <c r="E107" i="144"/>
  <c r="F107" i="144"/>
  <c r="G107" i="144"/>
  <c r="H107" i="144"/>
  <c r="I107" i="144"/>
  <c r="J107" i="144"/>
  <c r="K107" i="144"/>
  <c r="L107" i="144"/>
  <c r="M107" i="144"/>
  <c r="N107" i="144"/>
  <c r="O107" i="144"/>
  <c r="P107" i="144"/>
  <c r="Q107" i="144"/>
  <c r="R107" i="144"/>
  <c r="S107" i="144"/>
  <c r="T107" i="144"/>
  <c r="U107" i="144"/>
  <c r="V107" i="144"/>
  <c r="W107" i="144"/>
  <c r="D108" i="144"/>
  <c r="E108" i="144"/>
  <c r="F108" i="144"/>
  <c r="G108" i="144"/>
  <c r="H108" i="144"/>
  <c r="I108" i="144"/>
  <c r="J108" i="144"/>
  <c r="K108" i="144"/>
  <c r="L108" i="144"/>
  <c r="M108" i="144"/>
  <c r="N108" i="144"/>
  <c r="O108" i="144"/>
  <c r="P108" i="144"/>
  <c r="Q108" i="144"/>
  <c r="R108" i="144"/>
  <c r="S108" i="144"/>
  <c r="T108" i="144"/>
  <c r="U108" i="144"/>
  <c r="V108" i="144"/>
  <c r="W108" i="144"/>
  <c r="D109" i="144"/>
  <c r="E109" i="144"/>
  <c r="F109" i="144"/>
  <c r="G109" i="144"/>
  <c r="H109" i="144"/>
  <c r="I109" i="144"/>
  <c r="J109" i="144"/>
  <c r="K109" i="144"/>
  <c r="L109" i="144"/>
  <c r="M109" i="144"/>
  <c r="N109" i="144"/>
  <c r="O109" i="144"/>
  <c r="P109" i="144"/>
  <c r="Q109" i="144"/>
  <c r="R109" i="144"/>
  <c r="S109" i="144"/>
  <c r="T109" i="144"/>
  <c r="U109" i="144"/>
  <c r="V109" i="144"/>
  <c r="W109" i="144"/>
  <c r="D110" i="144"/>
  <c r="E110" i="144"/>
  <c r="F110" i="144"/>
  <c r="G110" i="144"/>
  <c r="H110" i="144"/>
  <c r="I110" i="144"/>
  <c r="J110" i="144"/>
  <c r="K110" i="144"/>
  <c r="L110" i="144"/>
  <c r="M110" i="144"/>
  <c r="N110" i="144"/>
  <c r="O110" i="144"/>
  <c r="P110" i="144"/>
  <c r="Q110" i="144"/>
  <c r="R110" i="144"/>
  <c r="S110" i="144"/>
  <c r="T110" i="144"/>
  <c r="U110" i="144"/>
  <c r="V110" i="144"/>
  <c r="W110" i="144"/>
  <c r="D111" i="144"/>
  <c r="E111" i="144"/>
  <c r="F111" i="144"/>
  <c r="G111" i="144"/>
  <c r="H111" i="144"/>
  <c r="I111" i="144"/>
  <c r="J111" i="144"/>
  <c r="K111" i="144"/>
  <c r="L111" i="144"/>
  <c r="M111" i="144"/>
  <c r="N111" i="144"/>
  <c r="O111" i="144"/>
  <c r="P111" i="144"/>
  <c r="Q111" i="144"/>
  <c r="R111" i="144"/>
  <c r="S111" i="144"/>
  <c r="T111" i="144"/>
  <c r="U111" i="144"/>
  <c r="V111" i="144"/>
  <c r="W111" i="144"/>
  <c r="D112" i="144"/>
  <c r="E112" i="144"/>
  <c r="F112" i="144"/>
  <c r="G112" i="144"/>
  <c r="H112" i="144"/>
  <c r="I112" i="144"/>
  <c r="J112" i="144"/>
  <c r="K112" i="144"/>
  <c r="L112" i="144"/>
  <c r="M112" i="144"/>
  <c r="N112" i="144"/>
  <c r="O112" i="144"/>
  <c r="P112" i="144"/>
  <c r="Q112" i="144"/>
  <c r="R112" i="144"/>
  <c r="S112" i="144"/>
  <c r="T112" i="144"/>
  <c r="U112" i="144"/>
  <c r="V112" i="144"/>
  <c r="W112" i="144"/>
  <c r="D113" i="144"/>
  <c r="E113" i="144"/>
  <c r="F113" i="144"/>
  <c r="G113" i="144"/>
  <c r="H113" i="144"/>
  <c r="I113" i="144"/>
  <c r="J113" i="144"/>
  <c r="K113" i="144"/>
  <c r="L113" i="144"/>
  <c r="M113" i="144"/>
  <c r="N113" i="144"/>
  <c r="O113" i="144"/>
  <c r="P113" i="144"/>
  <c r="Q113" i="144"/>
  <c r="R113" i="144"/>
  <c r="S113" i="144"/>
  <c r="T113" i="144"/>
  <c r="U113" i="144"/>
  <c r="V113" i="144"/>
  <c r="W113" i="144"/>
  <c r="D114" i="144"/>
  <c r="E114" i="144"/>
  <c r="F114" i="144"/>
  <c r="G114" i="144"/>
  <c r="H114" i="144"/>
  <c r="I114" i="144"/>
  <c r="J114" i="144"/>
  <c r="K114" i="144"/>
  <c r="L114" i="144"/>
  <c r="M114" i="144"/>
  <c r="N114" i="144"/>
  <c r="O114" i="144"/>
  <c r="P114" i="144"/>
  <c r="Q114" i="144"/>
  <c r="R114" i="144"/>
  <c r="S114" i="144"/>
  <c r="T114" i="144"/>
  <c r="U114" i="144"/>
  <c r="V114" i="144"/>
  <c r="W114" i="144"/>
  <c r="D115" i="144"/>
  <c r="E115" i="144"/>
  <c r="F115" i="144"/>
  <c r="G115" i="144"/>
  <c r="H115" i="144"/>
  <c r="I115" i="144"/>
  <c r="J115" i="144"/>
  <c r="K115" i="144"/>
  <c r="L115" i="144"/>
  <c r="M115" i="144"/>
  <c r="N115" i="144"/>
  <c r="O115" i="144"/>
  <c r="P115" i="144"/>
  <c r="Q115" i="144"/>
  <c r="R115" i="144"/>
  <c r="S115" i="144"/>
  <c r="T115" i="144"/>
  <c r="U115" i="144"/>
  <c r="V115" i="144"/>
  <c r="W115" i="144"/>
  <c r="D116" i="144"/>
  <c r="E116" i="144"/>
  <c r="F116" i="144"/>
  <c r="G116" i="144"/>
  <c r="H116" i="144"/>
  <c r="I116" i="144"/>
  <c r="J116" i="144"/>
  <c r="K116" i="144"/>
  <c r="L116" i="144"/>
  <c r="M116" i="144"/>
  <c r="N116" i="144"/>
  <c r="O116" i="144"/>
  <c r="P116" i="144"/>
  <c r="Q116" i="144"/>
  <c r="R116" i="144"/>
  <c r="S116" i="144"/>
  <c r="T116" i="144"/>
  <c r="U116" i="144"/>
  <c r="V116" i="144"/>
  <c r="W116" i="144"/>
  <c r="D117" i="144"/>
  <c r="E117" i="144"/>
  <c r="F117" i="144"/>
  <c r="G117" i="144"/>
  <c r="H117" i="144"/>
  <c r="I117" i="144"/>
  <c r="J117" i="144"/>
  <c r="K117" i="144"/>
  <c r="L117" i="144"/>
  <c r="M117" i="144"/>
  <c r="N117" i="144"/>
  <c r="O117" i="144"/>
  <c r="P117" i="144"/>
  <c r="Q117" i="144"/>
  <c r="R117" i="144"/>
  <c r="S117" i="144"/>
  <c r="T117" i="144"/>
  <c r="U117" i="144"/>
  <c r="V117" i="144"/>
  <c r="W117" i="144"/>
  <c r="D118" i="144"/>
  <c r="E118" i="144"/>
  <c r="F118" i="144"/>
  <c r="G118" i="144"/>
  <c r="H118" i="144"/>
  <c r="I118" i="144"/>
  <c r="J118" i="144"/>
  <c r="K118" i="144"/>
  <c r="L118" i="144"/>
  <c r="M118" i="144"/>
  <c r="N118" i="144"/>
  <c r="O118" i="144"/>
  <c r="P118" i="144"/>
  <c r="Q118" i="144"/>
  <c r="R118" i="144"/>
  <c r="S118" i="144"/>
  <c r="T118" i="144"/>
  <c r="U118" i="144"/>
  <c r="V118" i="144"/>
  <c r="W118" i="144"/>
  <c r="D119" i="144"/>
  <c r="E119" i="144"/>
  <c r="F119" i="144"/>
  <c r="G119" i="144"/>
  <c r="H119" i="144"/>
  <c r="I119" i="144"/>
  <c r="J119" i="144"/>
  <c r="K119" i="144"/>
  <c r="L119" i="144"/>
  <c r="M119" i="144"/>
  <c r="N119" i="144"/>
  <c r="O119" i="144"/>
  <c r="P119" i="144"/>
  <c r="Q119" i="144"/>
  <c r="R119" i="144"/>
  <c r="S119" i="144"/>
  <c r="T119" i="144"/>
  <c r="U119" i="144"/>
  <c r="V119" i="144"/>
  <c r="W119" i="144"/>
  <c r="D120" i="144"/>
  <c r="E120" i="144"/>
  <c r="F120" i="144"/>
  <c r="G120" i="144"/>
  <c r="H120" i="144"/>
  <c r="I120" i="144"/>
  <c r="J120" i="144"/>
  <c r="K120" i="144"/>
  <c r="L120" i="144"/>
  <c r="M120" i="144"/>
  <c r="N120" i="144"/>
  <c r="O120" i="144"/>
  <c r="P120" i="144"/>
  <c r="Q120" i="144"/>
  <c r="R120" i="144"/>
  <c r="S120" i="144"/>
  <c r="T120" i="144"/>
  <c r="U120" i="144"/>
  <c r="V120" i="144"/>
  <c r="W120" i="144"/>
  <c r="D121" i="144"/>
  <c r="E121" i="144"/>
  <c r="F121" i="144"/>
  <c r="G121" i="144"/>
  <c r="H121" i="144"/>
  <c r="I121" i="144"/>
  <c r="J121" i="144"/>
  <c r="K121" i="144"/>
  <c r="L121" i="144"/>
  <c r="M121" i="144"/>
  <c r="N121" i="144"/>
  <c r="O121" i="144"/>
  <c r="P121" i="144"/>
  <c r="Q121" i="144"/>
  <c r="R121" i="144"/>
  <c r="S121" i="144"/>
  <c r="T121" i="144"/>
  <c r="U121" i="144"/>
  <c r="V121" i="144"/>
  <c r="W121" i="144"/>
  <c r="D122" i="144"/>
  <c r="E122" i="144"/>
  <c r="F122" i="144"/>
  <c r="G122" i="144"/>
  <c r="H122" i="144"/>
  <c r="I122" i="144"/>
  <c r="J122" i="144"/>
  <c r="K122" i="144"/>
  <c r="L122" i="144"/>
  <c r="M122" i="144"/>
  <c r="N122" i="144"/>
  <c r="O122" i="144"/>
  <c r="P122" i="144"/>
  <c r="Q122" i="144"/>
  <c r="R122" i="144"/>
  <c r="S122" i="144"/>
  <c r="T122" i="144"/>
  <c r="U122" i="144"/>
  <c r="V122" i="144"/>
  <c r="W122" i="144"/>
  <c r="D123" i="144"/>
  <c r="E123" i="144"/>
  <c r="F123" i="144"/>
  <c r="G123" i="144"/>
  <c r="H123" i="144"/>
  <c r="I123" i="144"/>
  <c r="J123" i="144"/>
  <c r="K123" i="144"/>
  <c r="L123" i="144"/>
  <c r="M123" i="144"/>
  <c r="N123" i="144"/>
  <c r="O123" i="144"/>
  <c r="P123" i="144"/>
  <c r="Q123" i="144"/>
  <c r="R123" i="144"/>
  <c r="S123" i="144"/>
  <c r="T123" i="144"/>
  <c r="U123" i="144"/>
  <c r="V123" i="144"/>
  <c r="W123" i="144"/>
  <c r="D124" i="144"/>
  <c r="E124" i="144"/>
  <c r="F124" i="144"/>
  <c r="G124" i="144"/>
  <c r="H124" i="144"/>
  <c r="I124" i="144"/>
  <c r="J124" i="144"/>
  <c r="K124" i="144"/>
  <c r="L124" i="144"/>
  <c r="M124" i="144"/>
  <c r="N124" i="144"/>
  <c r="O124" i="144"/>
  <c r="P124" i="144"/>
  <c r="Q124" i="144"/>
  <c r="R124" i="144"/>
  <c r="S124" i="144"/>
  <c r="T124" i="144"/>
  <c r="U124" i="144"/>
  <c r="V124" i="144"/>
  <c r="W124" i="144"/>
  <c r="D125" i="144"/>
  <c r="E125" i="144"/>
  <c r="F125" i="144"/>
  <c r="G125" i="144"/>
  <c r="H125" i="144"/>
  <c r="I125" i="144"/>
  <c r="J125" i="144"/>
  <c r="K125" i="144"/>
  <c r="L125" i="144"/>
  <c r="M125" i="144"/>
  <c r="N125" i="144"/>
  <c r="O125" i="144"/>
  <c r="P125" i="144"/>
  <c r="Q125" i="144"/>
  <c r="R125" i="144"/>
  <c r="S125" i="144"/>
  <c r="T125" i="144"/>
  <c r="U125" i="144"/>
  <c r="V125" i="144"/>
  <c r="W125" i="144"/>
  <c r="D126" i="144"/>
  <c r="E126" i="144"/>
  <c r="F126" i="144"/>
  <c r="G126" i="144"/>
  <c r="H126" i="144"/>
  <c r="I126" i="144"/>
  <c r="J126" i="144"/>
  <c r="K126" i="144"/>
  <c r="L126" i="144"/>
  <c r="M126" i="144"/>
  <c r="N126" i="144"/>
  <c r="O126" i="144"/>
  <c r="P126" i="144"/>
  <c r="Q126" i="144"/>
  <c r="R126" i="144"/>
  <c r="S126" i="144"/>
  <c r="T126" i="144"/>
  <c r="U126" i="144"/>
  <c r="V126" i="144"/>
  <c r="W126" i="144"/>
  <c r="D127" i="144"/>
  <c r="E127" i="144"/>
  <c r="F127" i="144"/>
  <c r="G127" i="144"/>
  <c r="H127" i="144"/>
  <c r="I127" i="144"/>
  <c r="J127" i="144"/>
  <c r="K127" i="144"/>
  <c r="L127" i="144"/>
  <c r="M127" i="144"/>
  <c r="N127" i="144"/>
  <c r="O127" i="144"/>
  <c r="P127" i="144"/>
  <c r="Q127" i="144"/>
  <c r="R127" i="144"/>
  <c r="S127" i="144"/>
  <c r="T127" i="144"/>
  <c r="U127" i="144"/>
  <c r="V127" i="144"/>
  <c r="W127" i="144"/>
  <c r="D128" i="144"/>
  <c r="E128" i="144"/>
  <c r="F128" i="144"/>
  <c r="G128" i="144"/>
  <c r="H128" i="144"/>
  <c r="I128" i="144"/>
  <c r="J128" i="144"/>
  <c r="K128" i="144"/>
  <c r="L128" i="144"/>
  <c r="L155" i="144" s="1"/>
  <c r="M128" i="144"/>
  <c r="N128" i="144"/>
  <c r="N155" i="144" s="1"/>
  <c r="O128" i="144"/>
  <c r="O155" i="144" s="1"/>
  <c r="P128" i="144"/>
  <c r="Q128" i="144"/>
  <c r="Q155" i="144" s="1"/>
  <c r="R128" i="144"/>
  <c r="S128" i="144"/>
  <c r="T128" i="144"/>
  <c r="U128" i="144"/>
  <c r="V128" i="144"/>
  <c r="W128" i="144"/>
  <c r="D129" i="144"/>
  <c r="E129" i="144"/>
  <c r="F129" i="144"/>
  <c r="G129" i="144"/>
  <c r="H129" i="144"/>
  <c r="I129" i="144"/>
  <c r="J129" i="144"/>
  <c r="K129" i="144"/>
  <c r="L129" i="144"/>
  <c r="M129" i="144"/>
  <c r="N129" i="144"/>
  <c r="O129" i="144"/>
  <c r="P129" i="144"/>
  <c r="Q129" i="144"/>
  <c r="R129" i="144"/>
  <c r="S129" i="144"/>
  <c r="T129" i="144"/>
  <c r="U129" i="144"/>
  <c r="V129" i="144"/>
  <c r="W129" i="144"/>
  <c r="D130" i="144"/>
  <c r="E130" i="144"/>
  <c r="F130" i="144"/>
  <c r="G130" i="144"/>
  <c r="H130" i="144"/>
  <c r="I130" i="144"/>
  <c r="J130" i="144"/>
  <c r="K130" i="144"/>
  <c r="L130" i="144"/>
  <c r="M130" i="144"/>
  <c r="N130" i="144"/>
  <c r="O130" i="144"/>
  <c r="P130" i="144"/>
  <c r="Q130" i="144"/>
  <c r="R130" i="144"/>
  <c r="S130" i="144"/>
  <c r="T130" i="144"/>
  <c r="U130" i="144"/>
  <c r="V130" i="144"/>
  <c r="W130" i="144"/>
  <c r="D131" i="144"/>
  <c r="E131" i="144"/>
  <c r="F131" i="144"/>
  <c r="G131" i="144"/>
  <c r="H131" i="144"/>
  <c r="I131" i="144"/>
  <c r="J131" i="144"/>
  <c r="K131" i="144"/>
  <c r="L131" i="144"/>
  <c r="M131" i="144"/>
  <c r="N131" i="144"/>
  <c r="O131" i="144"/>
  <c r="P131" i="144"/>
  <c r="Q131" i="144"/>
  <c r="R131" i="144"/>
  <c r="S131" i="144"/>
  <c r="T131" i="144"/>
  <c r="U131" i="144"/>
  <c r="V131" i="144"/>
  <c r="W131" i="144"/>
  <c r="D132" i="144"/>
  <c r="E132" i="144"/>
  <c r="F132" i="144"/>
  <c r="G132" i="144"/>
  <c r="H132" i="144"/>
  <c r="I132" i="144"/>
  <c r="J132" i="144"/>
  <c r="K132" i="144"/>
  <c r="L132" i="144"/>
  <c r="M132" i="144"/>
  <c r="N132" i="144"/>
  <c r="O132" i="144"/>
  <c r="P132" i="144"/>
  <c r="Q132" i="144"/>
  <c r="R132" i="144"/>
  <c r="S132" i="144"/>
  <c r="T132" i="144"/>
  <c r="U132" i="144"/>
  <c r="V132" i="144"/>
  <c r="W132" i="144"/>
  <c r="D133" i="144"/>
  <c r="E133" i="144"/>
  <c r="F133" i="144"/>
  <c r="G133" i="144"/>
  <c r="H133" i="144"/>
  <c r="I133" i="144"/>
  <c r="J133" i="144"/>
  <c r="K133" i="144"/>
  <c r="L133" i="144"/>
  <c r="M133" i="144"/>
  <c r="N133" i="144"/>
  <c r="O133" i="144"/>
  <c r="P133" i="144"/>
  <c r="Q133" i="144"/>
  <c r="R133" i="144"/>
  <c r="S133" i="144"/>
  <c r="T133" i="144"/>
  <c r="U133" i="144"/>
  <c r="V133" i="144"/>
  <c r="W133" i="144"/>
  <c r="D134" i="144"/>
  <c r="E134" i="144"/>
  <c r="F134" i="144"/>
  <c r="G134" i="144"/>
  <c r="H134" i="144"/>
  <c r="I134" i="144"/>
  <c r="J134" i="144"/>
  <c r="K134" i="144"/>
  <c r="L134" i="144"/>
  <c r="M134" i="144"/>
  <c r="N134" i="144"/>
  <c r="O134" i="144"/>
  <c r="P134" i="144"/>
  <c r="Q134" i="144"/>
  <c r="R134" i="144"/>
  <c r="S134" i="144"/>
  <c r="T134" i="144"/>
  <c r="U134" i="144"/>
  <c r="V134" i="144"/>
  <c r="W134" i="144"/>
  <c r="D135" i="144"/>
  <c r="E135" i="144"/>
  <c r="F135" i="144"/>
  <c r="G135" i="144"/>
  <c r="H135" i="144"/>
  <c r="I135" i="144"/>
  <c r="J135" i="144"/>
  <c r="K135" i="144"/>
  <c r="L135" i="144"/>
  <c r="M135" i="144"/>
  <c r="N135" i="144"/>
  <c r="O135" i="144"/>
  <c r="P135" i="144"/>
  <c r="Q135" i="144"/>
  <c r="R135" i="144"/>
  <c r="S135" i="144"/>
  <c r="T135" i="144"/>
  <c r="U135" i="144"/>
  <c r="V135" i="144"/>
  <c r="W135" i="144"/>
  <c r="E81" i="144"/>
  <c r="F81" i="144"/>
  <c r="G81" i="144"/>
  <c r="H81" i="144"/>
  <c r="I81" i="144"/>
  <c r="J81" i="144"/>
  <c r="K81" i="144"/>
  <c r="L81" i="144"/>
  <c r="M81" i="144"/>
  <c r="N81" i="144"/>
  <c r="O81" i="144"/>
  <c r="P81" i="144"/>
  <c r="Q81" i="144"/>
  <c r="R81" i="144"/>
  <c r="S81" i="144"/>
  <c r="T81" i="144"/>
  <c r="U81" i="144"/>
  <c r="V81" i="144"/>
  <c r="W81" i="144"/>
  <c r="D81" i="144"/>
  <c r="D154" i="144" s="1"/>
  <c r="D3" i="144"/>
  <c r="E3" i="144"/>
  <c r="F3" i="144"/>
  <c r="G3" i="144"/>
  <c r="H3" i="144"/>
  <c r="I3" i="144"/>
  <c r="J3" i="144"/>
  <c r="K3" i="144"/>
  <c r="L3" i="144"/>
  <c r="M3" i="144"/>
  <c r="N3" i="144"/>
  <c r="O3" i="144"/>
  <c r="P3" i="144"/>
  <c r="Q3" i="144"/>
  <c r="R3" i="144"/>
  <c r="S3" i="144"/>
  <c r="T3" i="144"/>
  <c r="U3" i="144"/>
  <c r="V3" i="144"/>
  <c r="W3" i="144"/>
  <c r="D4" i="144"/>
  <c r="E4" i="144"/>
  <c r="F4" i="144"/>
  <c r="G4" i="144"/>
  <c r="H4" i="144"/>
  <c r="I4" i="144"/>
  <c r="J4" i="144"/>
  <c r="K4" i="144"/>
  <c r="L4" i="144"/>
  <c r="M4" i="144"/>
  <c r="N4" i="144"/>
  <c r="O4" i="144"/>
  <c r="P4" i="144"/>
  <c r="Q4" i="144"/>
  <c r="R4" i="144"/>
  <c r="S4" i="144"/>
  <c r="T4" i="144"/>
  <c r="U4" i="144"/>
  <c r="V4" i="144"/>
  <c r="W4" i="144"/>
  <c r="D5" i="144"/>
  <c r="E5" i="144"/>
  <c r="F5" i="144"/>
  <c r="G5" i="144"/>
  <c r="H5" i="144"/>
  <c r="I5" i="144"/>
  <c r="J5" i="144"/>
  <c r="K5" i="144"/>
  <c r="L5" i="144"/>
  <c r="M5" i="144"/>
  <c r="N5" i="144"/>
  <c r="N62" i="144" s="1"/>
  <c r="O5" i="144"/>
  <c r="O62" i="144" s="1"/>
  <c r="P5" i="144"/>
  <c r="P62" i="144" s="1"/>
  <c r="Q5" i="144"/>
  <c r="R5" i="144"/>
  <c r="S5" i="144"/>
  <c r="T5" i="144"/>
  <c r="U5" i="144"/>
  <c r="V5" i="144"/>
  <c r="V62" i="144" s="1"/>
  <c r="W5" i="144"/>
  <c r="D6" i="144"/>
  <c r="E6" i="144"/>
  <c r="F6" i="144"/>
  <c r="G6" i="144"/>
  <c r="H6" i="144"/>
  <c r="I6" i="144"/>
  <c r="J6" i="144"/>
  <c r="K6" i="144"/>
  <c r="L6" i="144"/>
  <c r="M6" i="144"/>
  <c r="N6" i="144"/>
  <c r="O6" i="144"/>
  <c r="O68" i="144" s="1"/>
  <c r="P6" i="144"/>
  <c r="Q6" i="144"/>
  <c r="R6" i="144"/>
  <c r="S6" i="144"/>
  <c r="T6" i="144"/>
  <c r="U6" i="144"/>
  <c r="V6" i="144"/>
  <c r="V68" i="144" s="1"/>
  <c r="W6" i="144"/>
  <c r="W68" i="144" s="1"/>
  <c r="D7" i="144"/>
  <c r="E7" i="144"/>
  <c r="F7" i="144"/>
  <c r="G7" i="144"/>
  <c r="H7" i="144"/>
  <c r="I7" i="144"/>
  <c r="J7" i="144"/>
  <c r="K7" i="144"/>
  <c r="L7" i="144"/>
  <c r="M7" i="144"/>
  <c r="N7" i="144"/>
  <c r="O7" i="144"/>
  <c r="P7" i="144"/>
  <c r="Q7" i="144"/>
  <c r="R7" i="144"/>
  <c r="S7" i="144"/>
  <c r="T7" i="144"/>
  <c r="U7" i="144"/>
  <c r="V7" i="144"/>
  <c r="W7" i="144"/>
  <c r="D8" i="144"/>
  <c r="E8" i="144"/>
  <c r="F8" i="144"/>
  <c r="G8" i="144"/>
  <c r="H8" i="144"/>
  <c r="I8" i="144"/>
  <c r="J8" i="144"/>
  <c r="K8" i="144"/>
  <c r="L8" i="144"/>
  <c r="M8" i="144"/>
  <c r="N8" i="144"/>
  <c r="O8" i="144"/>
  <c r="P8" i="144"/>
  <c r="Q8" i="144"/>
  <c r="R8" i="144"/>
  <c r="S8" i="144"/>
  <c r="T8" i="144"/>
  <c r="U8" i="144"/>
  <c r="V8" i="144"/>
  <c r="W8" i="144"/>
  <c r="D9" i="144"/>
  <c r="E9" i="144"/>
  <c r="F9" i="144"/>
  <c r="G9" i="144"/>
  <c r="H9" i="144"/>
  <c r="I9" i="144"/>
  <c r="J9" i="144"/>
  <c r="K9" i="144"/>
  <c r="L9" i="144"/>
  <c r="M9" i="144"/>
  <c r="N9" i="144"/>
  <c r="O9" i="144"/>
  <c r="P9" i="144"/>
  <c r="Q9" i="144"/>
  <c r="R9" i="144"/>
  <c r="S9" i="144"/>
  <c r="T9" i="144"/>
  <c r="U9" i="144"/>
  <c r="V9" i="144"/>
  <c r="W9" i="144"/>
  <c r="D10" i="144"/>
  <c r="E10" i="144"/>
  <c r="F10" i="144"/>
  <c r="G10" i="144"/>
  <c r="H10" i="144"/>
  <c r="I10" i="144"/>
  <c r="J10" i="144"/>
  <c r="K10" i="144"/>
  <c r="L10" i="144"/>
  <c r="M10" i="144"/>
  <c r="N10" i="144"/>
  <c r="O10" i="144"/>
  <c r="P10" i="144"/>
  <c r="Q10" i="144"/>
  <c r="R10" i="144"/>
  <c r="S10" i="144"/>
  <c r="T10" i="144"/>
  <c r="U10" i="144"/>
  <c r="V10" i="144"/>
  <c r="W10" i="144"/>
  <c r="D11" i="144"/>
  <c r="E11" i="144"/>
  <c r="F11" i="144"/>
  <c r="G11" i="144"/>
  <c r="H11" i="144"/>
  <c r="I11" i="144"/>
  <c r="J11" i="144"/>
  <c r="K11" i="144"/>
  <c r="L11" i="144"/>
  <c r="M11" i="144"/>
  <c r="N11" i="144"/>
  <c r="O11" i="144"/>
  <c r="P11" i="144"/>
  <c r="Q11" i="144"/>
  <c r="R11" i="144"/>
  <c r="S11" i="144"/>
  <c r="T11" i="144"/>
  <c r="U11" i="144"/>
  <c r="V11" i="144"/>
  <c r="W11" i="144"/>
  <c r="D12" i="144"/>
  <c r="E12" i="144"/>
  <c r="F12" i="144"/>
  <c r="G12" i="144"/>
  <c r="H12" i="144"/>
  <c r="I12" i="144"/>
  <c r="J12" i="144"/>
  <c r="K12" i="144"/>
  <c r="L12" i="144"/>
  <c r="M12" i="144"/>
  <c r="N12" i="144"/>
  <c r="O12" i="144"/>
  <c r="P12" i="144"/>
  <c r="Q12" i="144"/>
  <c r="R12" i="144"/>
  <c r="S12" i="144"/>
  <c r="T12" i="144"/>
  <c r="U12" i="144"/>
  <c r="V12" i="144"/>
  <c r="W12" i="144"/>
  <c r="D13" i="144"/>
  <c r="E13" i="144"/>
  <c r="F13" i="144"/>
  <c r="G13" i="144"/>
  <c r="H13" i="144"/>
  <c r="I13" i="144"/>
  <c r="J13" i="144"/>
  <c r="K13" i="144"/>
  <c r="L13" i="144"/>
  <c r="M13" i="144"/>
  <c r="N13" i="144"/>
  <c r="O13" i="144"/>
  <c r="P13" i="144"/>
  <c r="Q13" i="144"/>
  <c r="R13" i="144"/>
  <c r="S13" i="144"/>
  <c r="T13" i="144"/>
  <c r="U13" i="144"/>
  <c r="V13" i="144"/>
  <c r="W13" i="144"/>
  <c r="D14" i="144"/>
  <c r="E14" i="144"/>
  <c r="F14" i="144"/>
  <c r="G14" i="144"/>
  <c r="H14" i="144"/>
  <c r="I14" i="144"/>
  <c r="J14" i="144"/>
  <c r="K14" i="144"/>
  <c r="L14" i="144"/>
  <c r="M14" i="144"/>
  <c r="N14" i="144"/>
  <c r="O14" i="144"/>
  <c r="P14" i="144"/>
  <c r="Q14" i="144"/>
  <c r="R14" i="144"/>
  <c r="S14" i="144"/>
  <c r="T14" i="144"/>
  <c r="U14" i="144"/>
  <c r="V14" i="144"/>
  <c r="W14" i="144"/>
  <c r="D15" i="144"/>
  <c r="E15" i="144"/>
  <c r="F15" i="144"/>
  <c r="G15" i="144"/>
  <c r="H15" i="144"/>
  <c r="I15" i="144"/>
  <c r="J15" i="144"/>
  <c r="K15" i="144"/>
  <c r="L15" i="144"/>
  <c r="M15" i="144"/>
  <c r="M64" i="144" s="1"/>
  <c r="N15" i="144"/>
  <c r="N64" i="144" s="1"/>
  <c r="O15" i="144"/>
  <c r="O64" i="144" s="1"/>
  <c r="P15" i="144"/>
  <c r="P64" i="144" s="1"/>
  <c r="Q15" i="144"/>
  <c r="R15" i="144"/>
  <c r="S15" i="144"/>
  <c r="T15" i="144"/>
  <c r="U15" i="144"/>
  <c r="V15" i="144"/>
  <c r="W15" i="144"/>
  <c r="D16" i="144"/>
  <c r="E16" i="144"/>
  <c r="F16" i="144"/>
  <c r="G16" i="144"/>
  <c r="H16" i="144"/>
  <c r="I16" i="144"/>
  <c r="J16" i="144"/>
  <c r="K16" i="144"/>
  <c r="L16" i="144"/>
  <c r="M16" i="144"/>
  <c r="N16" i="144"/>
  <c r="O16" i="144"/>
  <c r="P16" i="144"/>
  <c r="Q16" i="144"/>
  <c r="R16" i="144"/>
  <c r="S16" i="144"/>
  <c r="T16" i="144"/>
  <c r="U16" i="144"/>
  <c r="V16" i="144"/>
  <c r="W16" i="144"/>
  <c r="D17" i="144"/>
  <c r="E17" i="144"/>
  <c r="F17" i="144"/>
  <c r="G17" i="144"/>
  <c r="H17" i="144"/>
  <c r="I17" i="144"/>
  <c r="J17" i="144"/>
  <c r="K17" i="144"/>
  <c r="L17" i="144"/>
  <c r="M17" i="144"/>
  <c r="N17" i="144"/>
  <c r="O17" i="144"/>
  <c r="P17" i="144"/>
  <c r="Q17" i="144"/>
  <c r="R17" i="144"/>
  <c r="S17" i="144"/>
  <c r="T17" i="144"/>
  <c r="U17" i="144"/>
  <c r="V17" i="144"/>
  <c r="W17" i="144"/>
  <c r="D18" i="144"/>
  <c r="E18" i="144"/>
  <c r="F18" i="144"/>
  <c r="G18" i="144"/>
  <c r="H18" i="144"/>
  <c r="I18" i="144"/>
  <c r="J18" i="144"/>
  <c r="K18" i="144"/>
  <c r="L18" i="144"/>
  <c r="M18" i="144"/>
  <c r="N18" i="144"/>
  <c r="O18" i="144"/>
  <c r="P18" i="144"/>
  <c r="Q18" i="144"/>
  <c r="R18" i="144"/>
  <c r="S18" i="144"/>
  <c r="T18" i="144"/>
  <c r="U18" i="144"/>
  <c r="V18" i="144"/>
  <c r="W18" i="144"/>
  <c r="D19" i="144"/>
  <c r="E19" i="144"/>
  <c r="F19" i="144"/>
  <c r="G19" i="144"/>
  <c r="H19" i="144"/>
  <c r="I19" i="144"/>
  <c r="J19" i="144"/>
  <c r="K19" i="144"/>
  <c r="L19" i="144"/>
  <c r="M19" i="144"/>
  <c r="N19" i="144"/>
  <c r="O19" i="144"/>
  <c r="P19" i="144"/>
  <c r="Q19" i="144"/>
  <c r="R19" i="144"/>
  <c r="S19" i="144"/>
  <c r="T19" i="144"/>
  <c r="U19" i="144"/>
  <c r="V19" i="144"/>
  <c r="W19" i="144"/>
  <c r="D20" i="144"/>
  <c r="E20" i="144"/>
  <c r="F20" i="144"/>
  <c r="G20" i="144"/>
  <c r="H20" i="144"/>
  <c r="I20" i="144"/>
  <c r="J20" i="144"/>
  <c r="K20" i="144"/>
  <c r="L20" i="144"/>
  <c r="M20" i="144"/>
  <c r="N20" i="144"/>
  <c r="O20" i="144"/>
  <c r="P20" i="144"/>
  <c r="Q20" i="144"/>
  <c r="R20" i="144"/>
  <c r="S20" i="144"/>
  <c r="T20" i="144"/>
  <c r="U20" i="144"/>
  <c r="V20" i="144"/>
  <c r="W20" i="144"/>
  <c r="D21" i="144"/>
  <c r="E21" i="144"/>
  <c r="F21" i="144"/>
  <c r="G21" i="144"/>
  <c r="H21" i="144"/>
  <c r="I21" i="144"/>
  <c r="J21" i="144"/>
  <c r="K21" i="144"/>
  <c r="L21" i="144"/>
  <c r="M21" i="144"/>
  <c r="N21" i="144"/>
  <c r="O21" i="144"/>
  <c r="P21" i="144"/>
  <c r="Q21" i="144"/>
  <c r="R21" i="144"/>
  <c r="S21" i="144"/>
  <c r="T21" i="144"/>
  <c r="U21" i="144"/>
  <c r="V21" i="144"/>
  <c r="W21" i="144"/>
  <c r="D22" i="144"/>
  <c r="E22" i="144"/>
  <c r="F22" i="144"/>
  <c r="G22" i="144"/>
  <c r="H22" i="144"/>
  <c r="I22" i="144"/>
  <c r="J22" i="144"/>
  <c r="K22" i="144"/>
  <c r="L22" i="144"/>
  <c r="M22" i="144"/>
  <c r="N22" i="144"/>
  <c r="O22" i="144"/>
  <c r="P22" i="144"/>
  <c r="Q22" i="144"/>
  <c r="R22" i="144"/>
  <c r="S22" i="144"/>
  <c r="T22" i="144"/>
  <c r="U22" i="144"/>
  <c r="V22" i="144"/>
  <c r="W22" i="144"/>
  <c r="D23" i="144"/>
  <c r="E23" i="144"/>
  <c r="F23" i="144"/>
  <c r="G23" i="144"/>
  <c r="H23" i="144"/>
  <c r="I23" i="144"/>
  <c r="J23" i="144"/>
  <c r="K23" i="144"/>
  <c r="L23" i="144"/>
  <c r="M23" i="144"/>
  <c r="N23" i="144"/>
  <c r="O23" i="144"/>
  <c r="P23" i="144"/>
  <c r="Q23" i="144"/>
  <c r="R23" i="144"/>
  <c r="S23" i="144"/>
  <c r="T23" i="144"/>
  <c r="U23" i="144"/>
  <c r="V23" i="144"/>
  <c r="W23" i="144"/>
  <c r="D24" i="144"/>
  <c r="E24" i="144"/>
  <c r="F24" i="144"/>
  <c r="G24" i="144"/>
  <c r="H24" i="144"/>
  <c r="I24" i="144"/>
  <c r="J24" i="144"/>
  <c r="K24" i="144"/>
  <c r="L24" i="144"/>
  <c r="M24" i="144"/>
  <c r="N24" i="144"/>
  <c r="O24" i="144"/>
  <c r="P24" i="144"/>
  <c r="Q24" i="144"/>
  <c r="R24" i="144"/>
  <c r="S24" i="144"/>
  <c r="T24" i="144"/>
  <c r="U24" i="144"/>
  <c r="V24" i="144"/>
  <c r="W24" i="144"/>
  <c r="D25" i="144"/>
  <c r="E25" i="144"/>
  <c r="F25" i="144"/>
  <c r="G25" i="144"/>
  <c r="H25" i="144"/>
  <c r="I25" i="144"/>
  <c r="J25" i="144"/>
  <c r="K25" i="144"/>
  <c r="L25" i="144"/>
  <c r="M25" i="144"/>
  <c r="N25" i="144"/>
  <c r="O25" i="144"/>
  <c r="P25" i="144"/>
  <c r="P66" i="144" s="1"/>
  <c r="Q25" i="144"/>
  <c r="R25" i="144"/>
  <c r="S25" i="144"/>
  <c r="T25" i="144"/>
  <c r="U25" i="144"/>
  <c r="V25" i="144"/>
  <c r="W25" i="144"/>
  <c r="D26" i="144"/>
  <c r="E26" i="144"/>
  <c r="F26" i="144"/>
  <c r="G26" i="144"/>
  <c r="H26" i="144"/>
  <c r="I26" i="144"/>
  <c r="J26" i="144"/>
  <c r="K26" i="144"/>
  <c r="L26" i="144"/>
  <c r="M26" i="144"/>
  <c r="N26" i="144"/>
  <c r="O26" i="144"/>
  <c r="P26" i="144"/>
  <c r="Q26" i="144"/>
  <c r="R26" i="144"/>
  <c r="S26" i="144"/>
  <c r="T26" i="144"/>
  <c r="U26" i="144"/>
  <c r="V26" i="144"/>
  <c r="W26" i="144"/>
  <c r="D27" i="144"/>
  <c r="E27" i="144"/>
  <c r="F27" i="144"/>
  <c r="G27" i="144"/>
  <c r="H27" i="144"/>
  <c r="I27" i="144"/>
  <c r="J27" i="144"/>
  <c r="K27" i="144"/>
  <c r="L27" i="144"/>
  <c r="M27" i="144"/>
  <c r="N27" i="144"/>
  <c r="O27" i="144"/>
  <c r="P27" i="144"/>
  <c r="Q27" i="144"/>
  <c r="R27" i="144"/>
  <c r="S27" i="144"/>
  <c r="T27" i="144"/>
  <c r="U27" i="144"/>
  <c r="V27" i="144"/>
  <c r="W27" i="144"/>
  <c r="D28" i="144"/>
  <c r="E28" i="144"/>
  <c r="F28" i="144"/>
  <c r="G28" i="144"/>
  <c r="H28" i="144"/>
  <c r="I28" i="144"/>
  <c r="J28" i="144"/>
  <c r="K28" i="144"/>
  <c r="L28" i="144"/>
  <c r="M28" i="144"/>
  <c r="N28" i="144"/>
  <c r="O28" i="144"/>
  <c r="P28" i="144"/>
  <c r="Q28" i="144"/>
  <c r="R28" i="144"/>
  <c r="S28" i="144"/>
  <c r="T28" i="144"/>
  <c r="U28" i="144"/>
  <c r="V28" i="144"/>
  <c r="W28" i="144"/>
  <c r="D29" i="144"/>
  <c r="E29" i="144"/>
  <c r="F29" i="144"/>
  <c r="G29" i="144"/>
  <c r="H29" i="144"/>
  <c r="I29" i="144"/>
  <c r="J29" i="144"/>
  <c r="K29" i="144"/>
  <c r="L29" i="144"/>
  <c r="M29" i="144"/>
  <c r="N29" i="144"/>
  <c r="O29" i="144"/>
  <c r="O69" i="144" s="1"/>
  <c r="P29" i="144"/>
  <c r="Q29" i="144"/>
  <c r="R29" i="144"/>
  <c r="S29" i="144"/>
  <c r="T29" i="144"/>
  <c r="U29" i="144"/>
  <c r="V29" i="144"/>
  <c r="W29" i="144"/>
  <c r="D30" i="144"/>
  <c r="E30" i="144"/>
  <c r="F30" i="144"/>
  <c r="G30" i="144"/>
  <c r="H30" i="144"/>
  <c r="I30" i="144"/>
  <c r="J30" i="144"/>
  <c r="K30" i="144"/>
  <c r="L30" i="144"/>
  <c r="M30" i="144"/>
  <c r="N30" i="144"/>
  <c r="O30" i="144"/>
  <c r="P30" i="144"/>
  <c r="Q30" i="144"/>
  <c r="R30" i="144"/>
  <c r="S30" i="144"/>
  <c r="T30" i="144"/>
  <c r="U30" i="144"/>
  <c r="V30" i="144"/>
  <c r="W30" i="144"/>
  <c r="D31" i="144"/>
  <c r="E31" i="144"/>
  <c r="F31" i="144"/>
  <c r="G31" i="144"/>
  <c r="H31" i="144"/>
  <c r="I31" i="144"/>
  <c r="J31" i="144"/>
  <c r="K31" i="144"/>
  <c r="L31" i="144"/>
  <c r="M31" i="144"/>
  <c r="N31" i="144"/>
  <c r="O31" i="144"/>
  <c r="P31" i="144"/>
  <c r="Q31" i="144"/>
  <c r="R31" i="144"/>
  <c r="S31" i="144"/>
  <c r="T31" i="144"/>
  <c r="U31" i="144"/>
  <c r="V31" i="144"/>
  <c r="W31" i="144"/>
  <c r="D32" i="144"/>
  <c r="E32" i="144"/>
  <c r="F32" i="144"/>
  <c r="G32" i="144"/>
  <c r="H32" i="144"/>
  <c r="I32" i="144"/>
  <c r="J32" i="144"/>
  <c r="K32" i="144"/>
  <c r="L32" i="144"/>
  <c r="M32" i="144"/>
  <c r="N32" i="144"/>
  <c r="O32" i="144"/>
  <c r="P32" i="144"/>
  <c r="Q32" i="144"/>
  <c r="R32" i="144"/>
  <c r="S32" i="144"/>
  <c r="T32" i="144"/>
  <c r="U32" i="144"/>
  <c r="V32" i="144"/>
  <c r="W32" i="144"/>
  <c r="D33" i="144"/>
  <c r="E33" i="144"/>
  <c r="F33" i="144"/>
  <c r="G33" i="144"/>
  <c r="H33" i="144"/>
  <c r="I33" i="144"/>
  <c r="J33" i="144"/>
  <c r="K33" i="144"/>
  <c r="L33" i="144"/>
  <c r="M33" i="144"/>
  <c r="N33" i="144"/>
  <c r="O33" i="144"/>
  <c r="P33" i="144"/>
  <c r="Q33" i="144"/>
  <c r="R33" i="144"/>
  <c r="S33" i="144"/>
  <c r="T33" i="144"/>
  <c r="U33" i="144"/>
  <c r="V33" i="144"/>
  <c r="W33" i="144"/>
  <c r="D34" i="144"/>
  <c r="E34" i="144"/>
  <c r="F34" i="144"/>
  <c r="G34" i="144"/>
  <c r="H34" i="144"/>
  <c r="I34" i="144"/>
  <c r="J34" i="144"/>
  <c r="K34" i="144"/>
  <c r="L34" i="144"/>
  <c r="M34" i="144"/>
  <c r="N34" i="144"/>
  <c r="O34" i="144"/>
  <c r="P34" i="144"/>
  <c r="Q34" i="144"/>
  <c r="R34" i="144"/>
  <c r="S34" i="144"/>
  <c r="T34" i="144"/>
  <c r="U34" i="144"/>
  <c r="V34" i="144"/>
  <c r="W34" i="144"/>
  <c r="D35" i="144"/>
  <c r="E35" i="144"/>
  <c r="F35" i="144"/>
  <c r="G35" i="144"/>
  <c r="H35" i="144"/>
  <c r="I35" i="144"/>
  <c r="J35" i="144"/>
  <c r="K35" i="144"/>
  <c r="L35" i="144"/>
  <c r="M35" i="144"/>
  <c r="N35" i="144"/>
  <c r="O35" i="144"/>
  <c r="P35" i="144"/>
  <c r="Q35" i="144"/>
  <c r="R35" i="144"/>
  <c r="S35" i="144"/>
  <c r="T35" i="144"/>
  <c r="U35" i="144"/>
  <c r="V35" i="144"/>
  <c r="W35" i="144"/>
  <c r="D36" i="144"/>
  <c r="E36" i="144"/>
  <c r="F36" i="144"/>
  <c r="G36" i="144"/>
  <c r="H36" i="144"/>
  <c r="I36" i="144"/>
  <c r="J36" i="144"/>
  <c r="K36" i="144"/>
  <c r="L36" i="144"/>
  <c r="M36" i="144"/>
  <c r="N36" i="144"/>
  <c r="O36" i="144"/>
  <c r="P36" i="144"/>
  <c r="Q36" i="144"/>
  <c r="R36" i="144"/>
  <c r="S36" i="144"/>
  <c r="T36" i="144"/>
  <c r="U36" i="144"/>
  <c r="V36" i="144"/>
  <c r="W36" i="144"/>
  <c r="D37" i="144"/>
  <c r="E37" i="144"/>
  <c r="F37" i="144"/>
  <c r="G37" i="144"/>
  <c r="H37" i="144"/>
  <c r="I37" i="144"/>
  <c r="J37" i="144"/>
  <c r="K37" i="144"/>
  <c r="L37" i="144"/>
  <c r="M37" i="144"/>
  <c r="N37" i="144"/>
  <c r="O37" i="144"/>
  <c r="P37" i="144"/>
  <c r="Q37" i="144"/>
  <c r="R37" i="144"/>
  <c r="S37" i="144"/>
  <c r="T37" i="144"/>
  <c r="U37" i="144"/>
  <c r="V37" i="144"/>
  <c r="W37" i="144"/>
  <c r="D38" i="144"/>
  <c r="E38" i="144"/>
  <c r="F38" i="144"/>
  <c r="G38" i="144"/>
  <c r="H38" i="144"/>
  <c r="I38" i="144"/>
  <c r="J38" i="144"/>
  <c r="K38" i="144"/>
  <c r="L38" i="144"/>
  <c r="M38" i="144"/>
  <c r="N38" i="144"/>
  <c r="O38" i="144"/>
  <c r="P38" i="144"/>
  <c r="Q38" i="144"/>
  <c r="R38" i="144"/>
  <c r="S38" i="144"/>
  <c r="T38" i="144"/>
  <c r="U38" i="144"/>
  <c r="V38" i="144"/>
  <c r="W38" i="144"/>
  <c r="D39" i="144"/>
  <c r="E39" i="144"/>
  <c r="F39" i="144"/>
  <c r="G39" i="144"/>
  <c r="H39" i="144"/>
  <c r="I39" i="144"/>
  <c r="J39" i="144"/>
  <c r="K39" i="144"/>
  <c r="L39" i="144"/>
  <c r="M39" i="144"/>
  <c r="N39" i="144"/>
  <c r="O39" i="144"/>
  <c r="P39" i="144"/>
  <c r="Q39" i="144"/>
  <c r="R39" i="144"/>
  <c r="S39" i="144"/>
  <c r="T39" i="144"/>
  <c r="U39" i="144"/>
  <c r="V39" i="144"/>
  <c r="W39" i="144"/>
  <c r="D40" i="144"/>
  <c r="E40" i="144"/>
  <c r="F40" i="144"/>
  <c r="G40" i="144"/>
  <c r="H40" i="144"/>
  <c r="I40" i="144"/>
  <c r="J40" i="144"/>
  <c r="K40" i="144"/>
  <c r="L40" i="144"/>
  <c r="M40" i="144"/>
  <c r="N40" i="144"/>
  <c r="O40" i="144"/>
  <c r="P40" i="144"/>
  <c r="Q40" i="144"/>
  <c r="R40" i="144"/>
  <c r="S40" i="144"/>
  <c r="T40" i="144"/>
  <c r="U40" i="144"/>
  <c r="V40" i="144"/>
  <c r="W40" i="144"/>
  <c r="D41" i="144"/>
  <c r="E41" i="144"/>
  <c r="F41" i="144"/>
  <c r="G41" i="144"/>
  <c r="H41" i="144"/>
  <c r="I41" i="144"/>
  <c r="J41" i="144"/>
  <c r="K41" i="144"/>
  <c r="L41" i="144"/>
  <c r="M41" i="144"/>
  <c r="N41" i="144"/>
  <c r="O41" i="144"/>
  <c r="P41" i="144"/>
  <c r="Q41" i="144"/>
  <c r="R41" i="144"/>
  <c r="S41" i="144"/>
  <c r="T41" i="144"/>
  <c r="U41" i="144"/>
  <c r="V41" i="144"/>
  <c r="W41" i="144"/>
  <c r="D42" i="144"/>
  <c r="E42" i="144"/>
  <c r="F42" i="144"/>
  <c r="G42" i="144"/>
  <c r="H42" i="144"/>
  <c r="I42" i="144"/>
  <c r="J42" i="144"/>
  <c r="K42" i="144"/>
  <c r="L42" i="144"/>
  <c r="M42" i="144"/>
  <c r="N42" i="144"/>
  <c r="O42" i="144"/>
  <c r="P42" i="144"/>
  <c r="Q42" i="144"/>
  <c r="R42" i="144"/>
  <c r="S42" i="144"/>
  <c r="T42" i="144"/>
  <c r="U42" i="144"/>
  <c r="V42" i="144"/>
  <c r="W42" i="144"/>
  <c r="D43" i="144"/>
  <c r="E43" i="144"/>
  <c r="F43" i="144"/>
  <c r="G43" i="144"/>
  <c r="H43" i="144"/>
  <c r="I43" i="144"/>
  <c r="J43" i="144"/>
  <c r="K43" i="144"/>
  <c r="L43" i="144"/>
  <c r="M43" i="144"/>
  <c r="N43" i="144"/>
  <c r="O43" i="144"/>
  <c r="P43" i="144"/>
  <c r="Q43" i="144"/>
  <c r="R43" i="144"/>
  <c r="S43" i="144"/>
  <c r="T43" i="144"/>
  <c r="U43" i="144"/>
  <c r="V43" i="144"/>
  <c r="W43" i="144"/>
  <c r="D44" i="144"/>
  <c r="E44" i="144"/>
  <c r="F44" i="144"/>
  <c r="G44" i="144"/>
  <c r="H44" i="144"/>
  <c r="I44" i="144"/>
  <c r="J44" i="144"/>
  <c r="K44" i="144"/>
  <c r="L44" i="144"/>
  <c r="M44" i="144"/>
  <c r="N44" i="144"/>
  <c r="O44" i="144"/>
  <c r="P44" i="144"/>
  <c r="Q44" i="144"/>
  <c r="R44" i="144"/>
  <c r="S44" i="144"/>
  <c r="T44" i="144"/>
  <c r="U44" i="144"/>
  <c r="V44" i="144"/>
  <c r="W44" i="144"/>
  <c r="D45" i="144"/>
  <c r="E45" i="144"/>
  <c r="F45" i="144"/>
  <c r="G45" i="144"/>
  <c r="H45" i="144"/>
  <c r="I45" i="144"/>
  <c r="J45" i="144"/>
  <c r="K45" i="144"/>
  <c r="L45" i="144"/>
  <c r="M45" i="144"/>
  <c r="N45" i="144"/>
  <c r="O45" i="144"/>
  <c r="P45" i="144"/>
  <c r="Q45" i="144"/>
  <c r="R45" i="144"/>
  <c r="S45" i="144"/>
  <c r="T45" i="144"/>
  <c r="U45" i="144"/>
  <c r="V45" i="144"/>
  <c r="W45" i="144"/>
  <c r="D46" i="144"/>
  <c r="E46" i="144"/>
  <c r="F46" i="144"/>
  <c r="G46" i="144"/>
  <c r="H46" i="144"/>
  <c r="I46" i="144"/>
  <c r="J46" i="144"/>
  <c r="K46" i="144"/>
  <c r="L46" i="144"/>
  <c r="M46" i="144"/>
  <c r="N46" i="144"/>
  <c r="O46" i="144"/>
  <c r="P46" i="144"/>
  <c r="Q46" i="144"/>
  <c r="R46" i="144"/>
  <c r="S46" i="144"/>
  <c r="T46" i="144"/>
  <c r="U46" i="144"/>
  <c r="V46" i="144"/>
  <c r="W46" i="144"/>
  <c r="D47" i="144"/>
  <c r="E47" i="144"/>
  <c r="F47" i="144"/>
  <c r="G47" i="144"/>
  <c r="H47" i="144"/>
  <c r="I47" i="144"/>
  <c r="J47" i="144"/>
  <c r="K47" i="144"/>
  <c r="L47" i="144"/>
  <c r="M47" i="144"/>
  <c r="N47" i="144"/>
  <c r="O47" i="144"/>
  <c r="P47" i="144"/>
  <c r="Q47" i="144"/>
  <c r="R47" i="144"/>
  <c r="S47" i="144"/>
  <c r="T47" i="144"/>
  <c r="U47" i="144"/>
  <c r="V47" i="144"/>
  <c r="W47" i="144"/>
  <c r="D48" i="144"/>
  <c r="E48" i="144"/>
  <c r="F48" i="144"/>
  <c r="G48" i="144"/>
  <c r="H48" i="144"/>
  <c r="I48" i="144"/>
  <c r="J48" i="144"/>
  <c r="K48" i="144"/>
  <c r="L48" i="144"/>
  <c r="M48" i="144"/>
  <c r="N48" i="144"/>
  <c r="O48" i="144"/>
  <c r="P48" i="144"/>
  <c r="Q48" i="144"/>
  <c r="R48" i="144"/>
  <c r="S48" i="144"/>
  <c r="T48" i="144"/>
  <c r="U48" i="144"/>
  <c r="V48" i="144"/>
  <c r="W48" i="144"/>
  <c r="D49" i="144"/>
  <c r="E49" i="144"/>
  <c r="F49" i="144"/>
  <c r="G49" i="144"/>
  <c r="H49" i="144"/>
  <c r="I49" i="144"/>
  <c r="J49" i="144"/>
  <c r="K49" i="144"/>
  <c r="L49" i="144"/>
  <c r="M49" i="144"/>
  <c r="N49" i="144"/>
  <c r="O49" i="144"/>
  <c r="P49" i="144"/>
  <c r="Q49" i="144"/>
  <c r="R49" i="144"/>
  <c r="S49" i="144"/>
  <c r="T49" i="144"/>
  <c r="T76" i="144" s="1"/>
  <c r="U49" i="144"/>
  <c r="V49" i="144"/>
  <c r="W49" i="144"/>
  <c r="D50" i="144"/>
  <c r="E50" i="144"/>
  <c r="F50" i="144"/>
  <c r="G50" i="144"/>
  <c r="H50" i="144"/>
  <c r="I50" i="144"/>
  <c r="J50" i="144"/>
  <c r="K50" i="144"/>
  <c r="L50" i="144"/>
  <c r="M50" i="144"/>
  <c r="N50" i="144"/>
  <c r="O50" i="144"/>
  <c r="P50" i="144"/>
  <c r="Q50" i="144"/>
  <c r="R50" i="144"/>
  <c r="S50" i="144"/>
  <c r="T50" i="144"/>
  <c r="U50" i="144"/>
  <c r="V50" i="144"/>
  <c r="W50" i="144"/>
  <c r="D51" i="144"/>
  <c r="E51" i="144"/>
  <c r="F51" i="144"/>
  <c r="G51" i="144"/>
  <c r="H51" i="144"/>
  <c r="I51" i="144"/>
  <c r="J51" i="144"/>
  <c r="K51" i="144"/>
  <c r="L51" i="144"/>
  <c r="M51" i="144"/>
  <c r="N51" i="144"/>
  <c r="O51" i="144"/>
  <c r="P51" i="144"/>
  <c r="Q51" i="144"/>
  <c r="R51" i="144"/>
  <c r="S51" i="144"/>
  <c r="T51" i="144"/>
  <c r="U51" i="144"/>
  <c r="V51" i="144"/>
  <c r="W51" i="144"/>
  <c r="D52" i="144"/>
  <c r="E52" i="144"/>
  <c r="F52" i="144"/>
  <c r="G52" i="144"/>
  <c r="H52" i="144"/>
  <c r="I52" i="144"/>
  <c r="J52" i="144"/>
  <c r="K52" i="144"/>
  <c r="L52" i="144"/>
  <c r="M52" i="144"/>
  <c r="N52" i="144"/>
  <c r="O52" i="144"/>
  <c r="P52" i="144"/>
  <c r="Q52" i="144"/>
  <c r="R52" i="144"/>
  <c r="S52" i="144"/>
  <c r="T52" i="144"/>
  <c r="U52" i="144"/>
  <c r="V52" i="144"/>
  <c r="W52" i="144"/>
  <c r="D53" i="144"/>
  <c r="E53" i="144"/>
  <c r="F53" i="144"/>
  <c r="G53" i="144"/>
  <c r="H53" i="144"/>
  <c r="I53" i="144"/>
  <c r="J53" i="144"/>
  <c r="K53" i="144"/>
  <c r="L53" i="144"/>
  <c r="M53" i="144"/>
  <c r="N53" i="144"/>
  <c r="O53" i="144"/>
  <c r="P53" i="144"/>
  <c r="Q53" i="144"/>
  <c r="R53" i="144"/>
  <c r="S53" i="144"/>
  <c r="T53" i="144"/>
  <c r="U53" i="144"/>
  <c r="V53" i="144"/>
  <c r="W53" i="144"/>
  <c r="D54" i="144"/>
  <c r="E54" i="144"/>
  <c r="F54" i="144"/>
  <c r="G54" i="144"/>
  <c r="H54" i="144"/>
  <c r="I54" i="144"/>
  <c r="J54" i="144"/>
  <c r="K54" i="144"/>
  <c r="L54" i="144"/>
  <c r="M54" i="144"/>
  <c r="N54" i="144"/>
  <c r="O54" i="144"/>
  <c r="P54" i="144"/>
  <c r="Q54" i="144"/>
  <c r="R54" i="144"/>
  <c r="S54" i="144"/>
  <c r="T54" i="144"/>
  <c r="U54" i="144"/>
  <c r="V54" i="144"/>
  <c r="V67" i="144" s="1"/>
  <c r="W54" i="144"/>
  <c r="D55" i="144"/>
  <c r="E55" i="144"/>
  <c r="F55" i="144"/>
  <c r="G55" i="144"/>
  <c r="H55" i="144"/>
  <c r="I55" i="144"/>
  <c r="J55" i="144"/>
  <c r="K55" i="144"/>
  <c r="L55" i="144"/>
  <c r="M55" i="144"/>
  <c r="N55" i="144"/>
  <c r="O55" i="144"/>
  <c r="P55" i="144"/>
  <c r="Q55" i="144"/>
  <c r="R55" i="144"/>
  <c r="S55" i="144"/>
  <c r="T55" i="144"/>
  <c r="U55" i="144"/>
  <c r="V55" i="144"/>
  <c r="W55" i="144"/>
  <c r="D56" i="144"/>
  <c r="E56" i="144"/>
  <c r="F56" i="144"/>
  <c r="G56" i="144"/>
  <c r="H56" i="144"/>
  <c r="I56" i="144"/>
  <c r="J56" i="144"/>
  <c r="K56" i="144"/>
  <c r="L56" i="144"/>
  <c r="M56" i="144"/>
  <c r="N56" i="144"/>
  <c r="O56" i="144"/>
  <c r="P56" i="144"/>
  <c r="Q56" i="144"/>
  <c r="R56" i="144"/>
  <c r="S56" i="144"/>
  <c r="T56" i="144"/>
  <c r="U56" i="144"/>
  <c r="V56" i="144"/>
  <c r="W56" i="144"/>
  <c r="E2" i="144"/>
  <c r="F2" i="144"/>
  <c r="G2" i="144"/>
  <c r="H2" i="144"/>
  <c r="I2" i="144"/>
  <c r="J2" i="144"/>
  <c r="K2" i="144"/>
  <c r="L2" i="144"/>
  <c r="M2" i="144"/>
  <c r="N2" i="144"/>
  <c r="N75" i="144" s="1"/>
  <c r="O2" i="144"/>
  <c r="P2" i="144"/>
  <c r="Q2" i="144"/>
  <c r="R2" i="144"/>
  <c r="S2" i="144"/>
  <c r="T2" i="144"/>
  <c r="U2" i="144"/>
  <c r="V2" i="144"/>
  <c r="W2" i="144"/>
  <c r="D2" i="144"/>
  <c r="G233" i="144"/>
  <c r="F233" i="144"/>
  <c r="E233" i="144"/>
  <c r="D233" i="144"/>
  <c r="W219" i="144"/>
  <c r="V219" i="144"/>
  <c r="U219" i="144"/>
  <c r="T219" i="144"/>
  <c r="S219" i="144"/>
  <c r="R219" i="144"/>
  <c r="Q219" i="144"/>
  <c r="P219" i="144"/>
  <c r="O219" i="144"/>
  <c r="N219" i="144"/>
  <c r="M219" i="144"/>
  <c r="L219" i="144"/>
  <c r="K219" i="144"/>
  <c r="J219" i="144"/>
  <c r="I219" i="144"/>
  <c r="H219" i="144"/>
  <c r="G219" i="144"/>
  <c r="F219" i="144"/>
  <c r="E219" i="144"/>
  <c r="D219" i="144"/>
  <c r="L216" i="144"/>
  <c r="A213" i="144"/>
  <c r="B210" i="144"/>
  <c r="A210" i="144"/>
  <c r="C209" i="144"/>
  <c r="B209" i="144"/>
  <c r="A209" i="144"/>
  <c r="C208" i="144"/>
  <c r="B208" i="144"/>
  <c r="L234" i="144"/>
  <c r="K234" i="144"/>
  <c r="C207" i="144"/>
  <c r="I154" i="144"/>
  <c r="W140" i="144"/>
  <c r="V140" i="144"/>
  <c r="U140" i="144"/>
  <c r="T140" i="144"/>
  <c r="S140" i="144"/>
  <c r="R140" i="144"/>
  <c r="Q140" i="144"/>
  <c r="P140" i="144"/>
  <c r="O140" i="144"/>
  <c r="N140" i="144"/>
  <c r="M140" i="144"/>
  <c r="L140" i="144"/>
  <c r="K140" i="144"/>
  <c r="J140" i="144"/>
  <c r="I140" i="144"/>
  <c r="H140" i="144"/>
  <c r="G140" i="144"/>
  <c r="F140" i="144"/>
  <c r="E140" i="144"/>
  <c r="D140" i="144"/>
  <c r="B133" i="144"/>
  <c r="A133" i="144"/>
  <c r="C132" i="144"/>
  <c r="A132" i="144"/>
  <c r="C131" i="144"/>
  <c r="B131" i="144"/>
  <c r="A131" i="144"/>
  <c r="C130" i="144"/>
  <c r="C128" i="144"/>
  <c r="G154" i="144"/>
  <c r="E154" i="144"/>
  <c r="G75" i="144"/>
  <c r="C56" i="144"/>
  <c r="B56" i="144"/>
  <c r="B214" i="144" s="1"/>
  <c r="A56" i="144"/>
  <c r="C55" i="144"/>
  <c r="B55" i="144"/>
  <c r="B213" i="144" s="1"/>
  <c r="A55" i="144"/>
  <c r="A134" i="144" s="1"/>
  <c r="C54" i="144"/>
  <c r="C212" i="144" s="1"/>
  <c r="B54" i="144"/>
  <c r="B212" i="144" s="1"/>
  <c r="A54" i="144"/>
  <c r="A212" i="144" s="1"/>
  <c r="C53" i="144"/>
  <c r="C211" i="144" s="1"/>
  <c r="B53" i="144"/>
  <c r="A53" i="144"/>
  <c r="A211" i="144" s="1"/>
  <c r="C52" i="144"/>
  <c r="C210" i="144" s="1"/>
  <c r="B52" i="144"/>
  <c r="A52" i="144"/>
  <c r="C51" i="144"/>
  <c r="B51" i="144"/>
  <c r="B130" i="144" s="1"/>
  <c r="A51" i="144"/>
  <c r="A130" i="144" s="1"/>
  <c r="C50" i="144"/>
  <c r="C129" i="144" s="1"/>
  <c r="B50" i="144"/>
  <c r="B129" i="144" s="1"/>
  <c r="A50" i="144"/>
  <c r="O76" i="144"/>
  <c r="B49" i="144"/>
  <c r="J62" i="144" s="1"/>
  <c r="A49" i="144"/>
  <c r="J64" i="144"/>
  <c r="F64" i="144"/>
  <c r="F58" i="144"/>
  <c r="M233" i="144" l="1"/>
  <c r="I216" i="144"/>
  <c r="O233" i="144"/>
  <c r="N233" i="144"/>
  <c r="M216" i="144"/>
  <c r="J154" i="144"/>
  <c r="W76" i="144"/>
  <c r="V76" i="144"/>
  <c r="V69" i="144"/>
  <c r="S137" i="144"/>
  <c r="S75" i="144"/>
  <c r="R75" i="144"/>
  <c r="P155" i="144"/>
  <c r="Q76" i="144"/>
  <c r="O216" i="144"/>
  <c r="P69" i="144"/>
  <c r="O67" i="144"/>
  <c r="O75" i="144"/>
  <c r="O78" i="144" s="1"/>
  <c r="M154" i="144"/>
  <c r="L76" i="144"/>
  <c r="M137" i="144"/>
  <c r="B135" i="144"/>
  <c r="W141" i="144" s="1"/>
  <c r="J234" i="144"/>
  <c r="K69" i="144"/>
  <c r="K66" i="144"/>
  <c r="K64" i="144"/>
  <c r="K68" i="144"/>
  <c r="K62" i="144"/>
  <c r="L154" i="144"/>
  <c r="I234" i="144"/>
  <c r="I233" i="144"/>
  <c r="J69" i="144"/>
  <c r="J66" i="144"/>
  <c r="J68" i="144"/>
  <c r="K154" i="144"/>
  <c r="M62" i="144"/>
  <c r="P67" i="144"/>
  <c r="H75" i="144"/>
  <c r="Q68" i="144"/>
  <c r="P68" i="144"/>
  <c r="R155" i="144"/>
  <c r="C133" i="144"/>
  <c r="V137" i="144"/>
  <c r="V66" i="144"/>
  <c r="U64" i="144"/>
  <c r="S155" i="144"/>
  <c r="S234" i="144"/>
  <c r="T75" i="144"/>
  <c r="T78" i="144" s="1"/>
  <c r="N67" i="144"/>
  <c r="P76" i="144"/>
  <c r="M67" i="144"/>
  <c r="N216" i="144"/>
  <c r="N65" i="144"/>
  <c r="N76" i="144"/>
  <c r="N78" i="144" s="1"/>
  <c r="B134" i="144"/>
  <c r="H233" i="144"/>
  <c r="H236" i="144" s="1"/>
  <c r="I76" i="144"/>
  <c r="H216" i="144"/>
  <c r="O58" i="144"/>
  <c r="I236" i="144"/>
  <c r="T233" i="144"/>
  <c r="R216" i="144"/>
  <c r="W233" i="144"/>
  <c r="J233" i="144"/>
  <c r="J236" i="144" s="1"/>
  <c r="U233" i="144"/>
  <c r="R233" i="144"/>
  <c r="V154" i="144"/>
  <c r="R137" i="144"/>
  <c r="N154" i="144"/>
  <c r="L157" i="144"/>
  <c r="S154" i="144"/>
  <c r="T58" i="144"/>
  <c r="P75" i="144"/>
  <c r="P78" i="144" s="1"/>
  <c r="N58" i="144"/>
  <c r="M75" i="144"/>
  <c r="L75" i="144"/>
  <c r="K75" i="144"/>
  <c r="V65" i="144"/>
  <c r="W75" i="144"/>
  <c r="U75" i="144"/>
  <c r="W78" i="144"/>
  <c r="T63" i="144"/>
  <c r="M58" i="144"/>
  <c r="L58" i="144"/>
  <c r="Q137" i="144"/>
  <c r="Q154" i="144"/>
  <c r="Q157" i="144" s="1"/>
  <c r="P137" i="144"/>
  <c r="P154" i="144"/>
  <c r="J155" i="144"/>
  <c r="J157" i="144" s="1"/>
  <c r="J63" i="144"/>
  <c r="J75" i="144"/>
  <c r="J58" i="144"/>
  <c r="O137" i="144"/>
  <c r="O154" i="144"/>
  <c r="O157" i="144" s="1"/>
  <c r="V155" i="144"/>
  <c r="V157" i="144" s="1"/>
  <c r="H76" i="144"/>
  <c r="H58" i="144"/>
  <c r="Q63" i="144"/>
  <c r="Q58" i="144"/>
  <c r="Q66" i="144"/>
  <c r="P65" i="144"/>
  <c r="R63" i="144"/>
  <c r="R66" i="144"/>
  <c r="M76" i="144"/>
  <c r="R68" i="144"/>
  <c r="W154" i="144"/>
  <c r="W137" i="144"/>
  <c r="W148" i="144"/>
  <c r="E234" i="144"/>
  <c r="E236" i="144" s="1"/>
  <c r="E216" i="144"/>
  <c r="S64" i="144"/>
  <c r="S69" i="144"/>
  <c r="S68" i="144"/>
  <c r="D234" i="144"/>
  <c r="D236" i="144" s="1"/>
  <c r="D216" i="144"/>
  <c r="T64" i="144"/>
  <c r="T69" i="144"/>
  <c r="S65" i="144"/>
  <c r="N157" i="144"/>
  <c r="U69" i="144"/>
  <c r="T65" i="144"/>
  <c r="U68" i="144"/>
  <c r="Q75" i="144"/>
  <c r="Q78" i="144" s="1"/>
  <c r="V58" i="144"/>
  <c r="V64" i="144"/>
  <c r="U65" i="144"/>
  <c r="W58" i="144"/>
  <c r="W62" i="144"/>
  <c r="W64" i="144"/>
  <c r="U76" i="144"/>
  <c r="U58" i="144"/>
  <c r="R76" i="144"/>
  <c r="R78" i="144" s="1"/>
  <c r="F76" i="144"/>
  <c r="C213" i="144"/>
  <c r="C134" i="144"/>
  <c r="N63" i="144"/>
  <c r="K216" i="144"/>
  <c r="K233" i="144"/>
  <c r="K236" i="144" s="1"/>
  <c r="Q69" i="144"/>
  <c r="D64" i="144"/>
  <c r="E68" i="144"/>
  <c r="K67" i="144"/>
  <c r="K65" i="144"/>
  <c r="G69" i="144"/>
  <c r="G65" i="144"/>
  <c r="G64" i="144"/>
  <c r="J67" i="144"/>
  <c r="J65" i="144"/>
  <c r="G67" i="144"/>
  <c r="G63" i="144"/>
  <c r="B207" i="144"/>
  <c r="D220" i="144" s="1"/>
  <c r="I67" i="144"/>
  <c r="I65" i="144"/>
  <c r="G68" i="144"/>
  <c r="G62" i="144"/>
  <c r="H69" i="144"/>
  <c r="H67" i="144"/>
  <c r="H66" i="144"/>
  <c r="H65" i="144"/>
  <c r="H64" i="144"/>
  <c r="H63" i="144"/>
  <c r="H62" i="144"/>
  <c r="G66" i="144"/>
  <c r="B128" i="144"/>
  <c r="P147" i="144" s="1"/>
  <c r="E67" i="144"/>
  <c r="E65" i="144"/>
  <c r="D67" i="144"/>
  <c r="D65" i="144"/>
  <c r="N68" i="144"/>
  <c r="M65" i="144"/>
  <c r="L62" i="144"/>
  <c r="M68" i="144"/>
  <c r="L65" i="144"/>
  <c r="L68" i="144"/>
  <c r="F65" i="144"/>
  <c r="O63" i="144"/>
  <c r="W67" i="144"/>
  <c r="U67" i="144"/>
  <c r="N66" i="144"/>
  <c r="M63" i="144"/>
  <c r="S67" i="144"/>
  <c r="L66" i="144"/>
  <c r="L69" i="144"/>
  <c r="W65" i="144"/>
  <c r="N69" i="144"/>
  <c r="T67" i="144"/>
  <c r="M66" i="144"/>
  <c r="L63" i="144"/>
  <c r="M69" i="144"/>
  <c r="R67" i="144"/>
  <c r="Q67" i="144"/>
  <c r="U63" i="144"/>
  <c r="U66" i="144"/>
  <c r="I155" i="144"/>
  <c r="I157" i="144" s="1"/>
  <c r="I137" i="144"/>
  <c r="B132" i="144"/>
  <c r="M236" i="144"/>
  <c r="Q62" i="144"/>
  <c r="E66" i="144"/>
  <c r="F66" i="144"/>
  <c r="C214" i="144"/>
  <c r="C135" i="144"/>
  <c r="V63" i="144"/>
  <c r="W69" i="144"/>
  <c r="V75" i="144"/>
  <c r="V78" i="144" s="1"/>
  <c r="J137" i="144"/>
  <c r="N236" i="144"/>
  <c r="B211" i="144"/>
  <c r="Q227" i="144" s="1"/>
  <c r="S141" i="144"/>
  <c r="R62" i="144"/>
  <c r="T62" i="144"/>
  <c r="U62" i="144"/>
  <c r="D62" i="144"/>
  <c r="O66" i="144"/>
  <c r="E75" i="144"/>
  <c r="E63" i="144"/>
  <c r="E58" i="144"/>
  <c r="F68" i="144"/>
  <c r="D76" i="144"/>
  <c r="W66" i="144"/>
  <c r="L137" i="144"/>
  <c r="K155" i="144"/>
  <c r="K157" i="144" s="1"/>
  <c r="K137" i="144"/>
  <c r="O236" i="144"/>
  <c r="R65" i="144"/>
  <c r="D68" i="144"/>
  <c r="D69" i="144"/>
  <c r="E62" i="144"/>
  <c r="F75" i="144"/>
  <c r="F63" i="144"/>
  <c r="A208" i="144"/>
  <c r="A129" i="144"/>
  <c r="F67" i="144"/>
  <c r="S157" i="144"/>
  <c r="F236" i="144"/>
  <c r="G236" i="144"/>
  <c r="P63" i="144"/>
  <c r="P58" i="144"/>
  <c r="O65" i="144"/>
  <c r="Q64" i="144"/>
  <c r="R64" i="144"/>
  <c r="R69" i="144"/>
  <c r="Q65" i="144"/>
  <c r="S63" i="144"/>
  <c r="S66" i="144"/>
  <c r="S62" i="144"/>
  <c r="F234" i="144"/>
  <c r="R236" i="144"/>
  <c r="T66" i="144"/>
  <c r="T68" i="144"/>
  <c r="G234" i="144"/>
  <c r="G216" i="144"/>
  <c r="D75" i="144"/>
  <c r="D78" i="144" s="1"/>
  <c r="D63" i="144"/>
  <c r="D58" i="144"/>
  <c r="D66" i="144"/>
  <c r="A207" i="144"/>
  <c r="A128" i="144"/>
  <c r="S76" i="144"/>
  <c r="S78" i="144" s="1"/>
  <c r="A214" i="144"/>
  <c r="A135" i="144"/>
  <c r="H137" i="144"/>
  <c r="H155" i="144"/>
  <c r="H157" i="144" s="1"/>
  <c r="L233" i="144"/>
  <c r="L236" i="144" s="1"/>
  <c r="E64" i="144"/>
  <c r="E69" i="144"/>
  <c r="F62" i="144"/>
  <c r="F69" i="144"/>
  <c r="E76" i="144"/>
  <c r="W63" i="144"/>
  <c r="H68" i="144"/>
  <c r="I75" i="144"/>
  <c r="I63" i="144"/>
  <c r="I58" i="144"/>
  <c r="I62" i="144"/>
  <c r="I68" i="144"/>
  <c r="I64" i="144"/>
  <c r="I66" i="144"/>
  <c r="I69" i="144"/>
  <c r="G76" i="144"/>
  <c r="G78" i="144" s="1"/>
  <c r="G58" i="144"/>
  <c r="L64" i="144"/>
  <c r="L67" i="144"/>
  <c r="N137" i="144"/>
  <c r="M155" i="144"/>
  <c r="F216" i="144"/>
  <c r="J76" i="144"/>
  <c r="Q233" i="144"/>
  <c r="Q216" i="144"/>
  <c r="P234" i="144"/>
  <c r="R58" i="144"/>
  <c r="U154" i="144"/>
  <c r="U142" i="144"/>
  <c r="U137" i="144"/>
  <c r="U141" i="144"/>
  <c r="U147" i="144"/>
  <c r="T155" i="144"/>
  <c r="Q234" i="144"/>
  <c r="R154" i="144"/>
  <c r="P233" i="144"/>
  <c r="P216" i="144"/>
  <c r="K76" i="144"/>
  <c r="T154" i="144"/>
  <c r="T137" i="144"/>
  <c r="S58" i="144"/>
  <c r="U155" i="144"/>
  <c r="S216" i="144"/>
  <c r="S233" i="144"/>
  <c r="S236" i="144" s="1"/>
  <c r="E141" i="144"/>
  <c r="D155" i="144"/>
  <c r="D157" i="144" s="1"/>
  <c r="V233" i="144"/>
  <c r="V216" i="144"/>
  <c r="U234" i="144"/>
  <c r="F154" i="144"/>
  <c r="F137" i="144"/>
  <c r="F148" i="144"/>
  <c r="E155" i="144"/>
  <c r="E157" i="144" s="1"/>
  <c r="W220" i="144"/>
  <c r="V234" i="144"/>
  <c r="W155" i="144"/>
  <c r="F155" i="144"/>
  <c r="W234" i="144"/>
  <c r="T234" i="144"/>
  <c r="G155" i="144"/>
  <c r="G157" i="144" s="1"/>
  <c r="D137" i="144"/>
  <c r="D142" i="144"/>
  <c r="T216" i="144"/>
  <c r="E137" i="144"/>
  <c r="U216" i="144"/>
  <c r="K58" i="144"/>
  <c r="K63" i="144"/>
  <c r="G137" i="144"/>
  <c r="W216" i="144"/>
  <c r="U236" i="144" l="1"/>
  <c r="P157" i="144"/>
  <c r="W157" i="144"/>
  <c r="F145" i="144"/>
  <c r="L148" i="144"/>
  <c r="L145" i="144"/>
  <c r="L143" i="144"/>
  <c r="W142" i="144"/>
  <c r="F141" i="144"/>
  <c r="U226" i="144"/>
  <c r="T142" i="144"/>
  <c r="D141" i="144"/>
  <c r="W236" i="144"/>
  <c r="V220" i="144"/>
  <c r="P222" i="144"/>
  <c r="K222" i="144"/>
  <c r="J227" i="144"/>
  <c r="G148" i="144"/>
  <c r="R147" i="144"/>
  <c r="T147" i="144"/>
  <c r="L78" i="144"/>
  <c r="S147" i="144"/>
  <c r="Q142" i="144"/>
  <c r="Q148" i="144"/>
  <c r="F143" i="144"/>
  <c r="M145" i="144"/>
  <c r="V236" i="144"/>
  <c r="R141" i="144"/>
  <c r="M157" i="144"/>
  <c r="G147" i="144"/>
  <c r="N148" i="144"/>
  <c r="Q143" i="144"/>
  <c r="F147" i="144"/>
  <c r="G145" i="144"/>
  <c r="R157" i="144"/>
  <c r="G143" i="144"/>
  <c r="E148" i="144"/>
  <c r="U148" i="144"/>
  <c r="H78" i="144"/>
  <c r="O145" i="144"/>
  <c r="T236" i="144"/>
  <c r="L142" i="144"/>
  <c r="T145" i="144"/>
  <c r="T143" i="144"/>
  <c r="E145" i="144"/>
  <c r="R143" i="144"/>
  <c r="O147" i="144"/>
  <c r="S221" i="144"/>
  <c r="T148" i="144"/>
  <c r="F142" i="144"/>
  <c r="I78" i="144"/>
  <c r="M143" i="144"/>
  <c r="M148" i="144"/>
  <c r="P227" i="144"/>
  <c r="G142" i="144"/>
  <c r="G141" i="144"/>
  <c r="E143" i="144"/>
  <c r="U145" i="144"/>
  <c r="D147" i="144"/>
  <c r="E147" i="144"/>
  <c r="U143" i="144"/>
  <c r="U78" i="144"/>
  <c r="P236" i="144"/>
  <c r="M78" i="144"/>
  <c r="J71" i="144"/>
  <c r="M71" i="144"/>
  <c r="K78" i="144"/>
  <c r="V71" i="144"/>
  <c r="G71" i="144"/>
  <c r="N71" i="144"/>
  <c r="K71" i="144"/>
  <c r="P71" i="144"/>
  <c r="J224" i="144"/>
  <c r="P220" i="144"/>
  <c r="N226" i="144"/>
  <c r="N227" i="144"/>
  <c r="I224" i="144"/>
  <c r="W225" i="144"/>
  <c r="W223" i="144"/>
  <c r="S225" i="144"/>
  <c r="S223" i="144"/>
  <c r="V225" i="144"/>
  <c r="V223" i="144"/>
  <c r="U225" i="144"/>
  <c r="U223" i="144"/>
  <c r="T225" i="144"/>
  <c r="T223" i="144"/>
  <c r="Q225" i="144"/>
  <c r="Q223" i="144"/>
  <c r="P225" i="144"/>
  <c r="P223" i="144"/>
  <c r="G227" i="144"/>
  <c r="M225" i="144"/>
  <c r="F224" i="144"/>
  <c r="E221" i="144"/>
  <c r="O223" i="144"/>
  <c r="F227" i="144"/>
  <c r="L225" i="144"/>
  <c r="E224" i="144"/>
  <c r="D221" i="144"/>
  <c r="E227" i="144"/>
  <c r="K225" i="144"/>
  <c r="D224" i="144"/>
  <c r="I225" i="144"/>
  <c r="D227" i="144"/>
  <c r="J225" i="144"/>
  <c r="R223" i="144"/>
  <c r="R226" i="144"/>
  <c r="G225" i="144"/>
  <c r="M223" i="144"/>
  <c r="F222" i="144"/>
  <c r="E225" i="144"/>
  <c r="D225" i="144"/>
  <c r="R221" i="144"/>
  <c r="I223" i="144"/>
  <c r="F225" i="144"/>
  <c r="L223" i="144"/>
  <c r="E222" i="144"/>
  <c r="K223" i="144"/>
  <c r="D222" i="144"/>
  <c r="J223" i="144"/>
  <c r="R224" i="144"/>
  <c r="H225" i="144"/>
  <c r="G222" i="144"/>
  <c r="I226" i="144"/>
  <c r="G226" i="144"/>
  <c r="D223" i="144"/>
  <c r="R227" i="144"/>
  <c r="O224" i="144"/>
  <c r="K224" i="144"/>
  <c r="F221" i="144"/>
  <c r="G220" i="144"/>
  <c r="F220" i="144"/>
  <c r="E220" i="144"/>
  <c r="O227" i="144"/>
  <c r="F223" i="144"/>
  <c r="N223" i="144"/>
  <c r="H226" i="144"/>
  <c r="J221" i="144"/>
  <c r="G224" i="144"/>
  <c r="M220" i="144"/>
  <c r="E223" i="144"/>
  <c r="G221" i="144"/>
  <c r="O226" i="144"/>
  <c r="H223" i="144"/>
  <c r="G223" i="144"/>
  <c r="F226" i="144"/>
  <c r="E226" i="144"/>
  <c r="D226" i="144"/>
  <c r="O222" i="144"/>
  <c r="R225" i="144"/>
  <c r="O225" i="144"/>
  <c r="N225" i="144"/>
  <c r="R222" i="144"/>
  <c r="N222" i="144"/>
  <c r="M222" i="144"/>
  <c r="R220" i="144"/>
  <c r="H224" i="144"/>
  <c r="N221" i="144"/>
  <c r="L227" i="144"/>
  <c r="L224" i="144"/>
  <c r="L221" i="144"/>
  <c r="U157" i="144"/>
  <c r="L226" i="144"/>
  <c r="K227" i="144"/>
  <c r="U221" i="144"/>
  <c r="F157" i="144"/>
  <c r="U227" i="144"/>
  <c r="T157" i="144"/>
  <c r="G146" i="144"/>
  <c r="G144" i="144"/>
  <c r="W144" i="144"/>
  <c r="F146" i="144"/>
  <c r="F144" i="144"/>
  <c r="W146" i="144"/>
  <c r="E146" i="144"/>
  <c r="E144" i="144"/>
  <c r="D146" i="144"/>
  <c r="D144" i="144"/>
  <c r="U146" i="144"/>
  <c r="U144" i="144"/>
  <c r="T146" i="144"/>
  <c r="T144" i="144"/>
  <c r="V146" i="144"/>
  <c r="J148" i="144"/>
  <c r="H142" i="144"/>
  <c r="S146" i="144"/>
  <c r="K142" i="144"/>
  <c r="P146" i="144"/>
  <c r="R146" i="144"/>
  <c r="K145" i="144"/>
  <c r="J142" i="144"/>
  <c r="K148" i="144"/>
  <c r="Q146" i="144"/>
  <c r="J145" i="144"/>
  <c r="I142" i="144"/>
  <c r="I145" i="144"/>
  <c r="H148" i="144"/>
  <c r="N146" i="144"/>
  <c r="V144" i="144"/>
  <c r="L146" i="144"/>
  <c r="K143" i="144"/>
  <c r="Q144" i="144"/>
  <c r="P144" i="144"/>
  <c r="M146" i="144"/>
  <c r="S144" i="144"/>
  <c r="R144" i="144"/>
  <c r="K146" i="144"/>
  <c r="J143" i="144"/>
  <c r="J146" i="144"/>
  <c r="I143" i="144"/>
  <c r="V148" i="144"/>
  <c r="S145" i="144"/>
  <c r="R142" i="144"/>
  <c r="N145" i="144"/>
  <c r="M144" i="144"/>
  <c r="M147" i="144"/>
  <c r="K141" i="144"/>
  <c r="K144" i="144"/>
  <c r="J141" i="144"/>
  <c r="K147" i="144"/>
  <c r="I141" i="144"/>
  <c r="I144" i="144"/>
  <c r="H144" i="144"/>
  <c r="V143" i="144"/>
  <c r="O146" i="144"/>
  <c r="S148" i="144"/>
  <c r="R145" i="144"/>
  <c r="R148" i="144"/>
  <c r="M142" i="144"/>
  <c r="L141" i="144"/>
  <c r="N142" i="144"/>
  <c r="H141" i="144"/>
  <c r="I148" i="144"/>
  <c r="H145" i="144"/>
  <c r="V141" i="144"/>
  <c r="O144" i="144"/>
  <c r="N141" i="144"/>
  <c r="N144" i="144"/>
  <c r="M141" i="144"/>
  <c r="N147" i="144"/>
  <c r="L144" i="144"/>
  <c r="L147" i="144"/>
  <c r="J144" i="144"/>
  <c r="J147" i="144"/>
  <c r="I147" i="144"/>
  <c r="H147" i="144"/>
  <c r="N143" i="144"/>
  <c r="S142" i="144"/>
  <c r="I146" i="144"/>
  <c r="H146" i="144"/>
  <c r="V145" i="144"/>
  <c r="H143" i="144"/>
  <c r="V142" i="144"/>
  <c r="P142" i="144"/>
  <c r="E142" i="144"/>
  <c r="U220" i="144"/>
  <c r="U222" i="144"/>
  <c r="Q224" i="144"/>
  <c r="W145" i="144"/>
  <c r="V147" i="144"/>
  <c r="Q141" i="144"/>
  <c r="P143" i="144"/>
  <c r="K226" i="144"/>
  <c r="V221" i="144"/>
  <c r="T222" i="144"/>
  <c r="T220" i="144"/>
  <c r="H220" i="144"/>
  <c r="L71" i="144"/>
  <c r="M227" i="144"/>
  <c r="M224" i="144"/>
  <c r="Q220" i="144"/>
  <c r="J78" i="144"/>
  <c r="S71" i="144"/>
  <c r="H222" i="144"/>
  <c r="U224" i="144"/>
  <c r="Q145" i="144"/>
  <c r="P148" i="144"/>
  <c r="D148" i="144"/>
  <c r="D145" i="144"/>
  <c r="D143" i="144"/>
  <c r="D150" i="144" s="1"/>
  <c r="P224" i="144"/>
  <c r="Q226" i="144"/>
  <c r="W147" i="144"/>
  <c r="F78" i="144"/>
  <c r="E78" i="144"/>
  <c r="L220" i="144"/>
  <c r="H71" i="144"/>
  <c r="P145" i="144"/>
  <c r="P141" i="144"/>
  <c r="I227" i="144"/>
  <c r="N224" i="144"/>
  <c r="I222" i="144"/>
  <c r="F150" i="144"/>
  <c r="S227" i="144"/>
  <c r="Q71" i="144"/>
  <c r="W71" i="144"/>
  <c r="K221" i="144"/>
  <c r="W227" i="144"/>
  <c r="P221" i="144"/>
  <c r="Q236" i="144"/>
  <c r="I71" i="144"/>
  <c r="D71" i="144"/>
  <c r="M226" i="144"/>
  <c r="H221" i="144"/>
  <c r="O143" i="144"/>
  <c r="T224" i="144"/>
  <c r="N220" i="144"/>
  <c r="W221" i="144"/>
  <c r="H227" i="144"/>
  <c r="E71" i="144"/>
  <c r="V227" i="144"/>
  <c r="V224" i="144"/>
  <c r="S226" i="144"/>
  <c r="U71" i="144"/>
  <c r="W143" i="144"/>
  <c r="J222" i="144"/>
  <c r="S143" i="144"/>
  <c r="O141" i="144"/>
  <c r="Q147" i="144"/>
  <c r="T226" i="144"/>
  <c r="K220" i="144"/>
  <c r="Q222" i="144"/>
  <c r="T221" i="144"/>
  <c r="P226" i="144"/>
  <c r="S224" i="144"/>
  <c r="S222" i="144"/>
  <c r="W222" i="144"/>
  <c r="S220" i="144"/>
  <c r="M221" i="144"/>
  <c r="T71" i="144"/>
  <c r="J226" i="144"/>
  <c r="O148" i="144"/>
  <c r="T227" i="144"/>
  <c r="I220" i="144"/>
  <c r="F71" i="144"/>
  <c r="L222" i="144"/>
  <c r="Q221" i="144"/>
  <c r="W224" i="144"/>
  <c r="V222" i="144"/>
  <c r="O221" i="144"/>
  <c r="W226" i="144"/>
  <c r="V226" i="144"/>
  <c r="T141" i="144"/>
  <c r="O220" i="144"/>
  <c r="R71" i="144"/>
  <c r="O71" i="144"/>
  <c r="I221" i="144"/>
  <c r="J220" i="144"/>
  <c r="O142" i="144"/>
  <c r="G150" i="144" l="1"/>
  <c r="U150" i="144"/>
  <c r="K229" i="144"/>
  <c r="I229" i="144"/>
  <c r="W229" i="144"/>
  <c r="G229" i="144"/>
  <c r="V229" i="144"/>
  <c r="E150" i="144"/>
  <c r="R150" i="144"/>
  <c r="W150" i="144"/>
  <c r="S150" i="144"/>
  <c r="O150" i="144"/>
  <c r="Q150" i="144"/>
  <c r="I150" i="144"/>
  <c r="M150" i="144"/>
  <c r="J150" i="144"/>
  <c r="M229" i="144"/>
  <c r="J229" i="144"/>
  <c r="V150" i="144"/>
  <c r="S229" i="144"/>
  <c r="N150" i="144"/>
  <c r="H150" i="144"/>
  <c r="K150" i="144"/>
  <c r="U229" i="144"/>
  <c r="P150" i="144"/>
  <c r="N229" i="144"/>
  <c r="T229" i="144"/>
  <c r="R229" i="144"/>
  <c r="O229" i="144"/>
  <c r="E229" i="144"/>
  <c r="P229" i="144"/>
  <c r="D229" i="144"/>
  <c r="Q229" i="144"/>
  <c r="T150" i="144"/>
  <c r="L150" i="144"/>
  <c r="L229" i="144"/>
  <c r="H229" i="144"/>
  <c r="F229" i="144"/>
  <c r="D75" i="134" l="1"/>
  <c r="W219" i="134"/>
  <c r="V219" i="134"/>
  <c r="U219" i="134"/>
  <c r="T219" i="134"/>
  <c r="S219" i="134"/>
  <c r="R219" i="134"/>
  <c r="Q219" i="134"/>
  <c r="P219" i="134"/>
  <c r="O219" i="134"/>
  <c r="N219" i="134"/>
  <c r="M219" i="134"/>
  <c r="L219" i="134"/>
  <c r="K219" i="134"/>
  <c r="J219" i="134"/>
  <c r="I219" i="134"/>
  <c r="H219" i="134"/>
  <c r="G219" i="134"/>
  <c r="F219" i="134"/>
  <c r="E219" i="134"/>
  <c r="D219" i="134"/>
  <c r="W140" i="134"/>
  <c r="V140" i="134"/>
  <c r="U140" i="134"/>
  <c r="T140" i="134"/>
  <c r="S140" i="134"/>
  <c r="R140" i="134"/>
  <c r="Q140" i="134"/>
  <c r="P140" i="134"/>
  <c r="O140" i="134"/>
  <c r="N140" i="134"/>
  <c r="M140" i="134"/>
  <c r="L140" i="134"/>
  <c r="K140" i="134"/>
  <c r="J140" i="134"/>
  <c r="I140" i="134"/>
  <c r="H140" i="134"/>
  <c r="G140" i="134"/>
  <c r="F140" i="134"/>
  <c r="E140" i="134"/>
  <c r="D140" i="134"/>
  <c r="E61" i="134"/>
  <c r="F61" i="134"/>
  <c r="G61" i="134"/>
  <c r="H61" i="134"/>
  <c r="I61" i="134"/>
  <c r="J61" i="134"/>
  <c r="K61" i="134"/>
  <c r="L61" i="134"/>
  <c r="M61" i="134"/>
  <c r="N61" i="134"/>
  <c r="O61" i="134"/>
  <c r="P61" i="134"/>
  <c r="Q61" i="134"/>
  <c r="R61" i="134"/>
  <c r="S61" i="134"/>
  <c r="T61" i="134"/>
  <c r="U61" i="134"/>
  <c r="V61" i="134"/>
  <c r="W61" i="134"/>
  <c r="D61" i="134"/>
  <c r="E74" i="133"/>
  <c r="F74" i="133"/>
  <c r="G74" i="133"/>
  <c r="H74" i="133"/>
  <c r="I74" i="133"/>
  <c r="J74" i="133"/>
  <c r="K74" i="133"/>
  <c r="L74" i="133"/>
  <c r="M74" i="133"/>
  <c r="N74" i="133"/>
  <c r="O74" i="133"/>
  <c r="P74" i="133"/>
  <c r="Q74" i="133"/>
  <c r="R74" i="133"/>
  <c r="S74" i="133"/>
  <c r="T74" i="133"/>
  <c r="U74" i="133"/>
  <c r="V74" i="133"/>
  <c r="W74" i="133"/>
  <c r="E75" i="133"/>
  <c r="F75" i="133"/>
  <c r="G75" i="133"/>
  <c r="H75" i="133"/>
  <c r="I75" i="133"/>
  <c r="J75" i="133"/>
  <c r="K75" i="133"/>
  <c r="L75" i="133"/>
  <c r="M75" i="133"/>
  <c r="N75" i="133"/>
  <c r="O75" i="133"/>
  <c r="P75" i="133"/>
  <c r="Q75" i="133"/>
  <c r="R75" i="133"/>
  <c r="S75" i="133"/>
  <c r="T75" i="133"/>
  <c r="U75" i="133"/>
  <c r="V75" i="133"/>
  <c r="W75" i="133"/>
  <c r="D75" i="133"/>
  <c r="D74" i="133"/>
  <c r="M64" i="133"/>
  <c r="M70" i="133" s="1"/>
  <c r="E61" i="133"/>
  <c r="E70" i="133" s="1"/>
  <c r="F61" i="133"/>
  <c r="G61" i="133"/>
  <c r="H61" i="133"/>
  <c r="I61" i="133"/>
  <c r="J61" i="133"/>
  <c r="K61" i="133"/>
  <c r="L61" i="133"/>
  <c r="M61" i="133"/>
  <c r="N61" i="133"/>
  <c r="O61" i="133"/>
  <c r="P61" i="133"/>
  <c r="P70" i="133" s="1"/>
  <c r="Q61" i="133"/>
  <c r="Q70" i="133" s="1"/>
  <c r="R61" i="133"/>
  <c r="R70" i="133" s="1"/>
  <c r="S61" i="133"/>
  <c r="S70" i="133" s="1"/>
  <c r="T61" i="133"/>
  <c r="T70" i="133" s="1"/>
  <c r="U61" i="133"/>
  <c r="U70" i="133" s="1"/>
  <c r="V61" i="133"/>
  <c r="V70" i="133" s="1"/>
  <c r="W61" i="133"/>
  <c r="W70" i="133" s="1"/>
  <c r="E62" i="133"/>
  <c r="F62" i="133"/>
  <c r="G62" i="133"/>
  <c r="H62" i="133"/>
  <c r="I62" i="133"/>
  <c r="J62" i="133"/>
  <c r="K62" i="133"/>
  <c r="L62" i="133"/>
  <c r="M62" i="133"/>
  <c r="N62" i="133"/>
  <c r="O62" i="133"/>
  <c r="P62" i="133"/>
  <c r="Q62" i="133"/>
  <c r="R62" i="133"/>
  <c r="S62" i="133"/>
  <c r="T62" i="133"/>
  <c r="U62" i="133"/>
  <c r="V62" i="133"/>
  <c r="W62" i="133"/>
  <c r="E63" i="133"/>
  <c r="F63" i="133"/>
  <c r="G63" i="133"/>
  <c r="G70" i="133" s="1"/>
  <c r="H63" i="133"/>
  <c r="I63" i="133"/>
  <c r="J63" i="133"/>
  <c r="K63" i="133"/>
  <c r="L63" i="133"/>
  <c r="M63" i="133"/>
  <c r="N63" i="133"/>
  <c r="O63" i="133"/>
  <c r="P63" i="133"/>
  <c r="Q63" i="133"/>
  <c r="R63" i="133"/>
  <c r="S63" i="133"/>
  <c r="T63" i="133"/>
  <c r="U63" i="133"/>
  <c r="V63" i="133"/>
  <c r="W63" i="133"/>
  <c r="E64" i="133"/>
  <c r="F64" i="133"/>
  <c r="G64" i="133"/>
  <c r="H64" i="133"/>
  <c r="H70" i="133" s="1"/>
  <c r="I64" i="133"/>
  <c r="J64" i="133"/>
  <c r="K64" i="133"/>
  <c r="L64" i="133"/>
  <c r="N64" i="133"/>
  <c r="O64" i="133"/>
  <c r="P64" i="133"/>
  <c r="Q64" i="133"/>
  <c r="R64" i="133"/>
  <c r="S64" i="133"/>
  <c r="T64" i="133"/>
  <c r="U64" i="133"/>
  <c r="V64" i="133"/>
  <c r="W64" i="133"/>
  <c r="E65" i="133"/>
  <c r="F65" i="133"/>
  <c r="G65" i="133"/>
  <c r="H65" i="133"/>
  <c r="I65" i="133"/>
  <c r="I70" i="133" s="1"/>
  <c r="J65" i="133"/>
  <c r="K65" i="133"/>
  <c r="L65" i="133"/>
  <c r="M65" i="133"/>
  <c r="N65" i="133"/>
  <c r="O65" i="133"/>
  <c r="P65" i="133"/>
  <c r="Q65" i="133"/>
  <c r="R65" i="133"/>
  <c r="S65" i="133"/>
  <c r="T65" i="133"/>
  <c r="U65" i="133"/>
  <c r="V65" i="133"/>
  <c r="W65" i="133"/>
  <c r="E66" i="133"/>
  <c r="F66" i="133"/>
  <c r="G66" i="133"/>
  <c r="H66" i="133"/>
  <c r="I66" i="133"/>
  <c r="J66" i="133"/>
  <c r="J70" i="133" s="1"/>
  <c r="K66" i="133"/>
  <c r="L66" i="133"/>
  <c r="M66" i="133"/>
  <c r="N66" i="133"/>
  <c r="O66" i="133"/>
  <c r="P66" i="133"/>
  <c r="Q66" i="133"/>
  <c r="R66" i="133"/>
  <c r="S66" i="133"/>
  <c r="T66" i="133"/>
  <c r="U66" i="133"/>
  <c r="V66" i="133"/>
  <c r="W66" i="133"/>
  <c r="E67" i="133"/>
  <c r="F67" i="133"/>
  <c r="G67" i="133"/>
  <c r="H67" i="133"/>
  <c r="I67" i="133"/>
  <c r="J67" i="133"/>
  <c r="K67" i="133"/>
  <c r="K70" i="133" s="1"/>
  <c r="L67" i="133"/>
  <c r="M67" i="133"/>
  <c r="N67" i="133"/>
  <c r="O67" i="133"/>
  <c r="P67" i="133"/>
  <c r="Q67" i="133"/>
  <c r="R67" i="133"/>
  <c r="S67" i="133"/>
  <c r="T67" i="133"/>
  <c r="U67" i="133"/>
  <c r="V67" i="133"/>
  <c r="W67" i="133"/>
  <c r="E68" i="133"/>
  <c r="F68" i="133"/>
  <c r="G68" i="133"/>
  <c r="H68" i="133"/>
  <c r="I68" i="133"/>
  <c r="J68" i="133"/>
  <c r="K68" i="133"/>
  <c r="L68" i="133"/>
  <c r="L70" i="133" s="1"/>
  <c r="M68" i="133"/>
  <c r="N68" i="133"/>
  <c r="O68" i="133"/>
  <c r="P68" i="133"/>
  <c r="Q68" i="133"/>
  <c r="R68" i="133"/>
  <c r="S68" i="133"/>
  <c r="T68" i="133"/>
  <c r="U68" i="133"/>
  <c r="V68" i="133"/>
  <c r="W68" i="133"/>
  <c r="D62" i="133"/>
  <c r="D63" i="133"/>
  <c r="D64" i="133"/>
  <c r="D65" i="133"/>
  <c r="D66" i="133"/>
  <c r="D67" i="133"/>
  <c r="D68" i="133"/>
  <c r="F70" i="133"/>
  <c r="D61" i="133"/>
  <c r="E60" i="133"/>
  <c r="F60" i="133"/>
  <c r="G60" i="133"/>
  <c r="H60" i="133"/>
  <c r="I60" i="133"/>
  <c r="J60" i="133"/>
  <c r="K60" i="133"/>
  <c r="L60" i="133"/>
  <c r="M60" i="133"/>
  <c r="N60" i="133"/>
  <c r="O60" i="133"/>
  <c r="P60" i="133"/>
  <c r="Q60" i="133"/>
  <c r="R60" i="133"/>
  <c r="S60" i="133"/>
  <c r="T60" i="133"/>
  <c r="U60" i="133"/>
  <c r="V60" i="133"/>
  <c r="W60" i="133"/>
  <c r="D60" i="133"/>
  <c r="O70" i="133"/>
  <c r="N70" i="133"/>
  <c r="W230" i="138"/>
  <c r="V230" i="138"/>
  <c r="U230" i="138"/>
  <c r="T230" i="138"/>
  <c r="S230" i="138"/>
  <c r="R230" i="138"/>
  <c r="Q230" i="138"/>
  <c r="P230" i="138"/>
  <c r="O230" i="138"/>
  <c r="N230" i="138"/>
  <c r="M230" i="138"/>
  <c r="L230" i="138"/>
  <c r="K230" i="138"/>
  <c r="J230" i="138"/>
  <c r="I230" i="138"/>
  <c r="H230" i="138"/>
  <c r="G230" i="138"/>
  <c r="F230" i="138"/>
  <c r="E230" i="138"/>
  <c r="D230" i="138"/>
  <c r="D152" i="138"/>
  <c r="W152" i="138"/>
  <c r="V152" i="138"/>
  <c r="U152" i="138"/>
  <c r="T152" i="138"/>
  <c r="S152" i="138"/>
  <c r="R152" i="138"/>
  <c r="Q152" i="138"/>
  <c r="P152" i="138"/>
  <c r="O152" i="138"/>
  <c r="N152" i="138"/>
  <c r="M152" i="138"/>
  <c r="L152" i="138"/>
  <c r="K152" i="138"/>
  <c r="J152" i="138"/>
  <c r="I152" i="138"/>
  <c r="H152" i="138"/>
  <c r="G152" i="138"/>
  <c r="F152" i="138"/>
  <c r="E152" i="138"/>
  <c r="E74" i="138"/>
  <c r="F74" i="138"/>
  <c r="G74" i="138"/>
  <c r="H74" i="138"/>
  <c r="I74" i="138"/>
  <c r="J74" i="138"/>
  <c r="K74" i="138"/>
  <c r="L74" i="138"/>
  <c r="M74" i="138"/>
  <c r="N74" i="138"/>
  <c r="O74" i="138"/>
  <c r="P74" i="138"/>
  <c r="Q74" i="138"/>
  <c r="R74" i="138"/>
  <c r="S74" i="138"/>
  <c r="T74" i="138"/>
  <c r="U74" i="138"/>
  <c r="V74" i="138"/>
  <c r="W74" i="138"/>
  <c r="D74" i="138"/>
  <c r="D2" i="137"/>
  <c r="AA18" i="132"/>
  <c r="AB18" i="132" s="1"/>
  <c r="AA17" i="132"/>
  <c r="AB17" i="132" s="1"/>
  <c r="AA16" i="132"/>
  <c r="AB16" i="132" s="1"/>
  <c r="AA15" i="132"/>
  <c r="AB15" i="132" s="1"/>
  <c r="AA14" i="132"/>
  <c r="AB14" i="132" s="1"/>
  <c r="AA13" i="132"/>
  <c r="AB13" i="132" s="1"/>
  <c r="AA12" i="132"/>
  <c r="AB12" i="132" s="1"/>
  <c r="AA11" i="132"/>
  <c r="AB11" i="132" s="1"/>
  <c r="AB20" i="132" s="1"/>
  <c r="C207" i="134"/>
  <c r="C128" i="134"/>
  <c r="E208" i="138"/>
  <c r="F208" i="138"/>
  <c r="G208" i="138"/>
  <c r="D210" i="138"/>
  <c r="D211" i="138"/>
  <c r="D212" i="138"/>
  <c r="A206" i="138"/>
  <c r="A207" i="138"/>
  <c r="A208" i="138"/>
  <c r="A209" i="138"/>
  <c r="A210" i="138"/>
  <c r="A211" i="138"/>
  <c r="A212" i="138"/>
  <c r="A205" i="138"/>
  <c r="D159" i="138"/>
  <c r="E159" i="138"/>
  <c r="F159" i="138"/>
  <c r="G159" i="138"/>
  <c r="H159" i="138"/>
  <c r="I159" i="138"/>
  <c r="J159" i="138"/>
  <c r="K159" i="138"/>
  <c r="L159" i="138"/>
  <c r="M159" i="138"/>
  <c r="N159" i="138"/>
  <c r="O159" i="138"/>
  <c r="P159" i="138"/>
  <c r="Q159" i="138"/>
  <c r="R159" i="138"/>
  <c r="S159" i="138"/>
  <c r="T159" i="138"/>
  <c r="U159" i="138"/>
  <c r="V159" i="138"/>
  <c r="W159" i="138"/>
  <c r="D160" i="138"/>
  <c r="E160" i="138"/>
  <c r="F160" i="138"/>
  <c r="G160" i="138"/>
  <c r="H160" i="138"/>
  <c r="I160" i="138"/>
  <c r="J160" i="138"/>
  <c r="K160" i="138"/>
  <c r="L160" i="138"/>
  <c r="M160" i="138"/>
  <c r="N160" i="138"/>
  <c r="O160" i="138"/>
  <c r="P160" i="138"/>
  <c r="Q160" i="138"/>
  <c r="R160" i="138"/>
  <c r="S160" i="138"/>
  <c r="T160" i="138"/>
  <c r="U160" i="138"/>
  <c r="V160" i="138"/>
  <c r="W160" i="138"/>
  <c r="D161" i="138"/>
  <c r="E161" i="138"/>
  <c r="F161" i="138"/>
  <c r="G161" i="138"/>
  <c r="H161" i="138"/>
  <c r="I161" i="138"/>
  <c r="J161" i="138"/>
  <c r="K161" i="138"/>
  <c r="L161" i="138"/>
  <c r="M161" i="138"/>
  <c r="N161" i="138"/>
  <c r="O161" i="138"/>
  <c r="P161" i="138"/>
  <c r="Q161" i="138"/>
  <c r="R161" i="138"/>
  <c r="S161" i="138"/>
  <c r="T161" i="138"/>
  <c r="U161" i="138"/>
  <c r="V161" i="138"/>
  <c r="W161" i="138"/>
  <c r="D162" i="138"/>
  <c r="E162" i="138"/>
  <c r="F162" i="138"/>
  <c r="G162" i="138"/>
  <c r="H162" i="138"/>
  <c r="I162" i="138"/>
  <c r="J162" i="138"/>
  <c r="K162" i="138"/>
  <c r="L162" i="138"/>
  <c r="M162" i="138"/>
  <c r="N162" i="138"/>
  <c r="O162" i="138"/>
  <c r="P162" i="138"/>
  <c r="Q162" i="138"/>
  <c r="R162" i="138"/>
  <c r="S162" i="138"/>
  <c r="T162" i="138"/>
  <c r="U162" i="138"/>
  <c r="V162" i="138"/>
  <c r="W162" i="138"/>
  <c r="D163" i="138"/>
  <c r="E163" i="138"/>
  <c r="F163" i="138"/>
  <c r="G163" i="138"/>
  <c r="H163" i="138"/>
  <c r="I163" i="138"/>
  <c r="J163" i="138"/>
  <c r="K163" i="138"/>
  <c r="L163" i="138"/>
  <c r="M163" i="138"/>
  <c r="N163" i="138"/>
  <c r="O163" i="138"/>
  <c r="P163" i="138"/>
  <c r="Q163" i="138"/>
  <c r="R163" i="138"/>
  <c r="S163" i="138"/>
  <c r="T163" i="138"/>
  <c r="U163" i="138"/>
  <c r="V163" i="138"/>
  <c r="W163" i="138"/>
  <c r="D164" i="138"/>
  <c r="E164" i="138"/>
  <c r="F164" i="138"/>
  <c r="G164" i="138"/>
  <c r="H164" i="138"/>
  <c r="I164" i="138"/>
  <c r="J164" i="138"/>
  <c r="K164" i="138"/>
  <c r="L164" i="138"/>
  <c r="M164" i="138"/>
  <c r="N164" i="138"/>
  <c r="O164" i="138"/>
  <c r="P164" i="138"/>
  <c r="Q164" i="138"/>
  <c r="R164" i="138"/>
  <c r="S164" i="138"/>
  <c r="T164" i="138"/>
  <c r="U164" i="138"/>
  <c r="V164" i="138"/>
  <c r="W164" i="138"/>
  <c r="D165" i="138"/>
  <c r="E165" i="138"/>
  <c r="F165" i="138"/>
  <c r="G165" i="138"/>
  <c r="H165" i="138"/>
  <c r="I165" i="138"/>
  <c r="J165" i="138"/>
  <c r="K165" i="138"/>
  <c r="L165" i="138"/>
  <c r="M165" i="138"/>
  <c r="N165" i="138"/>
  <c r="O165" i="138"/>
  <c r="P165" i="138"/>
  <c r="Q165" i="138"/>
  <c r="R165" i="138"/>
  <c r="S165" i="138"/>
  <c r="T165" i="138"/>
  <c r="U165" i="138"/>
  <c r="V165" i="138"/>
  <c r="W165" i="138"/>
  <c r="D166" i="138"/>
  <c r="E166" i="138"/>
  <c r="F166" i="138"/>
  <c r="G166" i="138"/>
  <c r="H166" i="138"/>
  <c r="I166" i="138"/>
  <c r="J166" i="138"/>
  <c r="K166" i="138"/>
  <c r="L166" i="138"/>
  <c r="M166" i="138"/>
  <c r="N166" i="138"/>
  <c r="O166" i="138"/>
  <c r="P166" i="138"/>
  <c r="Q166" i="138"/>
  <c r="R166" i="138"/>
  <c r="S166" i="138"/>
  <c r="T166" i="138"/>
  <c r="U166" i="138"/>
  <c r="V166" i="138"/>
  <c r="W166" i="138"/>
  <c r="D167" i="138"/>
  <c r="E167" i="138"/>
  <c r="F167" i="138"/>
  <c r="G167" i="138"/>
  <c r="H167" i="138"/>
  <c r="I167" i="138"/>
  <c r="J167" i="138"/>
  <c r="K167" i="138"/>
  <c r="L167" i="138"/>
  <c r="M167" i="138"/>
  <c r="N167" i="138"/>
  <c r="O167" i="138"/>
  <c r="P167" i="138"/>
  <c r="Q167" i="138"/>
  <c r="R167" i="138"/>
  <c r="S167" i="138"/>
  <c r="T167" i="138"/>
  <c r="U167" i="138"/>
  <c r="V167" i="138"/>
  <c r="W167" i="138"/>
  <c r="D168" i="138"/>
  <c r="E168" i="138"/>
  <c r="F168" i="138"/>
  <c r="G168" i="138"/>
  <c r="H168" i="138"/>
  <c r="I168" i="138"/>
  <c r="J168" i="138"/>
  <c r="K168" i="138"/>
  <c r="L168" i="138"/>
  <c r="M168" i="138"/>
  <c r="N168" i="138"/>
  <c r="O168" i="138"/>
  <c r="P168" i="138"/>
  <c r="Q168" i="138"/>
  <c r="R168" i="138"/>
  <c r="S168" i="138"/>
  <c r="T168" i="138"/>
  <c r="U168" i="138"/>
  <c r="V168" i="138"/>
  <c r="W168" i="138"/>
  <c r="D169" i="138"/>
  <c r="E169" i="138"/>
  <c r="F169" i="138"/>
  <c r="G169" i="138"/>
  <c r="H169" i="138"/>
  <c r="I169" i="138"/>
  <c r="J169" i="138"/>
  <c r="K169" i="138"/>
  <c r="L169" i="138"/>
  <c r="M169" i="138"/>
  <c r="N169" i="138"/>
  <c r="O169" i="138"/>
  <c r="P169" i="138"/>
  <c r="Q169" i="138"/>
  <c r="R169" i="138"/>
  <c r="S169" i="138"/>
  <c r="T169" i="138"/>
  <c r="U169" i="138"/>
  <c r="V169" i="138"/>
  <c r="W169" i="138"/>
  <c r="D170" i="138"/>
  <c r="E170" i="138"/>
  <c r="F170" i="138"/>
  <c r="G170" i="138"/>
  <c r="H170" i="138"/>
  <c r="I170" i="138"/>
  <c r="J170" i="138"/>
  <c r="K170" i="138"/>
  <c r="L170" i="138"/>
  <c r="M170" i="138"/>
  <c r="N170" i="138"/>
  <c r="O170" i="138"/>
  <c r="P170" i="138"/>
  <c r="Q170" i="138"/>
  <c r="R170" i="138"/>
  <c r="S170" i="138"/>
  <c r="T170" i="138"/>
  <c r="U170" i="138"/>
  <c r="V170" i="138"/>
  <c r="W170" i="138"/>
  <c r="D171" i="138"/>
  <c r="E171" i="138"/>
  <c r="F171" i="138"/>
  <c r="G171" i="138"/>
  <c r="H171" i="138"/>
  <c r="I171" i="138"/>
  <c r="J171" i="138"/>
  <c r="K171" i="138"/>
  <c r="L171" i="138"/>
  <c r="M171" i="138"/>
  <c r="N171" i="138"/>
  <c r="O171" i="138"/>
  <c r="P171" i="138"/>
  <c r="Q171" i="138"/>
  <c r="R171" i="138"/>
  <c r="S171" i="138"/>
  <c r="T171" i="138"/>
  <c r="U171" i="138"/>
  <c r="V171" i="138"/>
  <c r="W171" i="138"/>
  <c r="D172" i="138"/>
  <c r="E172" i="138"/>
  <c r="F172" i="138"/>
  <c r="G172" i="138"/>
  <c r="H172" i="138"/>
  <c r="I172" i="138"/>
  <c r="J172" i="138"/>
  <c r="K172" i="138"/>
  <c r="L172" i="138"/>
  <c r="M172" i="138"/>
  <c r="N172" i="138"/>
  <c r="O172" i="138"/>
  <c r="P172" i="138"/>
  <c r="Q172" i="138"/>
  <c r="R172" i="138"/>
  <c r="S172" i="138"/>
  <c r="T172" i="138"/>
  <c r="U172" i="138"/>
  <c r="V172" i="138"/>
  <c r="W172" i="138"/>
  <c r="D173" i="138"/>
  <c r="E173" i="138"/>
  <c r="F173" i="138"/>
  <c r="G173" i="138"/>
  <c r="H173" i="138"/>
  <c r="I173" i="138"/>
  <c r="J173" i="138"/>
  <c r="K173" i="138"/>
  <c r="L173" i="138"/>
  <c r="M173" i="138"/>
  <c r="N173" i="138"/>
  <c r="O173" i="138"/>
  <c r="P173" i="138"/>
  <c r="Q173" i="138"/>
  <c r="R173" i="138"/>
  <c r="S173" i="138"/>
  <c r="T173" i="138"/>
  <c r="U173" i="138"/>
  <c r="V173" i="138"/>
  <c r="W173" i="138"/>
  <c r="D174" i="138"/>
  <c r="E174" i="138"/>
  <c r="F174" i="138"/>
  <c r="G174" i="138"/>
  <c r="H174" i="138"/>
  <c r="I174" i="138"/>
  <c r="J174" i="138"/>
  <c r="K174" i="138"/>
  <c r="L174" i="138"/>
  <c r="M174" i="138"/>
  <c r="N174" i="138"/>
  <c r="O174" i="138"/>
  <c r="P174" i="138"/>
  <c r="Q174" i="138"/>
  <c r="R174" i="138"/>
  <c r="S174" i="138"/>
  <c r="T174" i="138"/>
  <c r="U174" i="138"/>
  <c r="V174" i="138"/>
  <c r="W174" i="138"/>
  <c r="D175" i="138"/>
  <c r="E175" i="138"/>
  <c r="F175" i="138"/>
  <c r="G175" i="138"/>
  <c r="H175" i="138"/>
  <c r="I175" i="138"/>
  <c r="J175" i="138"/>
  <c r="K175" i="138"/>
  <c r="L175" i="138"/>
  <c r="M175" i="138"/>
  <c r="N175" i="138"/>
  <c r="O175" i="138"/>
  <c r="P175" i="138"/>
  <c r="Q175" i="138"/>
  <c r="R175" i="138"/>
  <c r="S175" i="138"/>
  <c r="T175" i="138"/>
  <c r="U175" i="138"/>
  <c r="V175" i="138"/>
  <c r="W175" i="138"/>
  <c r="D176" i="138"/>
  <c r="E176" i="138"/>
  <c r="F176" i="138"/>
  <c r="G176" i="138"/>
  <c r="H176" i="138"/>
  <c r="I176" i="138"/>
  <c r="J176" i="138"/>
  <c r="K176" i="138"/>
  <c r="L176" i="138"/>
  <c r="M176" i="138"/>
  <c r="N176" i="138"/>
  <c r="O176" i="138"/>
  <c r="P176" i="138"/>
  <c r="Q176" i="138"/>
  <c r="R176" i="138"/>
  <c r="S176" i="138"/>
  <c r="T176" i="138"/>
  <c r="U176" i="138"/>
  <c r="V176" i="138"/>
  <c r="W176" i="138"/>
  <c r="D177" i="138"/>
  <c r="E177" i="138"/>
  <c r="F177" i="138"/>
  <c r="G177" i="138"/>
  <c r="H177" i="138"/>
  <c r="I177" i="138"/>
  <c r="J177" i="138"/>
  <c r="K177" i="138"/>
  <c r="L177" i="138"/>
  <c r="M177" i="138"/>
  <c r="N177" i="138"/>
  <c r="O177" i="138"/>
  <c r="P177" i="138"/>
  <c r="Q177" i="138"/>
  <c r="R177" i="138"/>
  <c r="S177" i="138"/>
  <c r="T177" i="138"/>
  <c r="U177" i="138"/>
  <c r="V177" i="138"/>
  <c r="W177" i="138"/>
  <c r="D178" i="138"/>
  <c r="E178" i="138"/>
  <c r="F178" i="138"/>
  <c r="G178" i="138"/>
  <c r="H178" i="138"/>
  <c r="I178" i="138"/>
  <c r="J178" i="138"/>
  <c r="K178" i="138"/>
  <c r="L178" i="138"/>
  <c r="M178" i="138"/>
  <c r="N178" i="138"/>
  <c r="O178" i="138"/>
  <c r="P178" i="138"/>
  <c r="Q178" i="138"/>
  <c r="R178" i="138"/>
  <c r="S178" i="138"/>
  <c r="T178" i="138"/>
  <c r="U178" i="138"/>
  <c r="V178" i="138"/>
  <c r="W178" i="138"/>
  <c r="D179" i="138"/>
  <c r="E179" i="138"/>
  <c r="F179" i="138"/>
  <c r="G179" i="138"/>
  <c r="H179" i="138"/>
  <c r="I179" i="138"/>
  <c r="J179" i="138"/>
  <c r="K179" i="138"/>
  <c r="L179" i="138"/>
  <c r="M179" i="138"/>
  <c r="N179" i="138"/>
  <c r="O179" i="138"/>
  <c r="P179" i="138"/>
  <c r="Q179" i="138"/>
  <c r="R179" i="138"/>
  <c r="S179" i="138"/>
  <c r="T179" i="138"/>
  <c r="U179" i="138"/>
  <c r="V179" i="138"/>
  <c r="W179" i="138"/>
  <c r="D180" i="138"/>
  <c r="E180" i="138"/>
  <c r="F180" i="138"/>
  <c r="G180" i="138"/>
  <c r="H180" i="138"/>
  <c r="I180" i="138"/>
  <c r="J180" i="138"/>
  <c r="K180" i="138"/>
  <c r="L180" i="138"/>
  <c r="M180" i="138"/>
  <c r="N180" i="138"/>
  <c r="O180" i="138"/>
  <c r="P180" i="138"/>
  <c r="Q180" i="138"/>
  <c r="R180" i="138"/>
  <c r="S180" i="138"/>
  <c r="T180" i="138"/>
  <c r="U180" i="138"/>
  <c r="V180" i="138"/>
  <c r="W180" i="138"/>
  <c r="D181" i="138"/>
  <c r="E181" i="138"/>
  <c r="F181" i="138"/>
  <c r="G181" i="138"/>
  <c r="H181" i="138"/>
  <c r="I181" i="138"/>
  <c r="J181" i="138"/>
  <c r="K181" i="138"/>
  <c r="L181" i="138"/>
  <c r="M181" i="138"/>
  <c r="N181" i="138"/>
  <c r="O181" i="138"/>
  <c r="P181" i="138"/>
  <c r="Q181" i="138"/>
  <c r="R181" i="138"/>
  <c r="S181" i="138"/>
  <c r="T181" i="138"/>
  <c r="U181" i="138"/>
  <c r="V181" i="138"/>
  <c r="W181" i="138"/>
  <c r="D182" i="138"/>
  <c r="E182" i="138"/>
  <c r="F182" i="138"/>
  <c r="G182" i="138"/>
  <c r="H182" i="138"/>
  <c r="I182" i="138"/>
  <c r="J182" i="138"/>
  <c r="K182" i="138"/>
  <c r="L182" i="138"/>
  <c r="M182" i="138"/>
  <c r="N182" i="138"/>
  <c r="O182" i="138"/>
  <c r="P182" i="138"/>
  <c r="Q182" i="138"/>
  <c r="R182" i="138"/>
  <c r="S182" i="138"/>
  <c r="T182" i="138"/>
  <c r="U182" i="138"/>
  <c r="V182" i="138"/>
  <c r="W182" i="138"/>
  <c r="D183" i="138"/>
  <c r="E183" i="138"/>
  <c r="F183" i="138"/>
  <c r="G183" i="138"/>
  <c r="H183" i="138"/>
  <c r="I183" i="138"/>
  <c r="J183" i="138"/>
  <c r="K183" i="138"/>
  <c r="L183" i="138"/>
  <c r="M183" i="138"/>
  <c r="N183" i="138"/>
  <c r="O183" i="138"/>
  <c r="P183" i="138"/>
  <c r="Q183" i="138"/>
  <c r="R183" i="138"/>
  <c r="S183" i="138"/>
  <c r="T183" i="138"/>
  <c r="U183" i="138"/>
  <c r="V183" i="138"/>
  <c r="W183" i="138"/>
  <c r="D184" i="138"/>
  <c r="E184" i="138"/>
  <c r="F184" i="138"/>
  <c r="G184" i="138"/>
  <c r="H184" i="138"/>
  <c r="I184" i="138"/>
  <c r="J184" i="138"/>
  <c r="K184" i="138"/>
  <c r="L184" i="138"/>
  <c r="M184" i="138"/>
  <c r="N184" i="138"/>
  <c r="O184" i="138"/>
  <c r="P184" i="138"/>
  <c r="Q184" i="138"/>
  <c r="R184" i="138"/>
  <c r="S184" i="138"/>
  <c r="T184" i="138"/>
  <c r="U184" i="138"/>
  <c r="V184" i="138"/>
  <c r="W184" i="138"/>
  <c r="D185" i="138"/>
  <c r="E185" i="138"/>
  <c r="F185" i="138"/>
  <c r="G185" i="138"/>
  <c r="H185" i="138"/>
  <c r="I185" i="138"/>
  <c r="J185" i="138"/>
  <c r="K185" i="138"/>
  <c r="L185" i="138"/>
  <c r="M185" i="138"/>
  <c r="N185" i="138"/>
  <c r="O185" i="138"/>
  <c r="P185" i="138"/>
  <c r="Q185" i="138"/>
  <c r="R185" i="138"/>
  <c r="S185" i="138"/>
  <c r="T185" i="138"/>
  <c r="U185" i="138"/>
  <c r="V185" i="138"/>
  <c r="W185" i="138"/>
  <c r="D186" i="138"/>
  <c r="E186" i="138"/>
  <c r="F186" i="138"/>
  <c r="G186" i="138"/>
  <c r="H186" i="138"/>
  <c r="I186" i="138"/>
  <c r="J186" i="138"/>
  <c r="K186" i="138"/>
  <c r="L186" i="138"/>
  <c r="M186" i="138"/>
  <c r="N186" i="138"/>
  <c r="O186" i="138"/>
  <c r="P186" i="138"/>
  <c r="Q186" i="138"/>
  <c r="R186" i="138"/>
  <c r="S186" i="138"/>
  <c r="T186" i="138"/>
  <c r="U186" i="138"/>
  <c r="V186" i="138"/>
  <c r="W186" i="138"/>
  <c r="D187" i="138"/>
  <c r="E187" i="138"/>
  <c r="F187" i="138"/>
  <c r="G187" i="138"/>
  <c r="H187" i="138"/>
  <c r="I187" i="138"/>
  <c r="J187" i="138"/>
  <c r="K187" i="138"/>
  <c r="L187" i="138"/>
  <c r="M187" i="138"/>
  <c r="N187" i="138"/>
  <c r="O187" i="138"/>
  <c r="P187" i="138"/>
  <c r="Q187" i="138"/>
  <c r="R187" i="138"/>
  <c r="S187" i="138"/>
  <c r="T187" i="138"/>
  <c r="U187" i="138"/>
  <c r="V187" i="138"/>
  <c r="W187" i="138"/>
  <c r="D188" i="138"/>
  <c r="E188" i="138"/>
  <c r="F188" i="138"/>
  <c r="G188" i="138"/>
  <c r="H188" i="138"/>
  <c r="I188" i="138"/>
  <c r="J188" i="138"/>
  <c r="K188" i="138"/>
  <c r="L188" i="138"/>
  <c r="M188" i="138"/>
  <c r="N188" i="138"/>
  <c r="O188" i="138"/>
  <c r="P188" i="138"/>
  <c r="Q188" i="138"/>
  <c r="R188" i="138"/>
  <c r="S188" i="138"/>
  <c r="T188" i="138"/>
  <c r="U188" i="138"/>
  <c r="V188" i="138"/>
  <c r="W188" i="138"/>
  <c r="D189" i="138"/>
  <c r="E189" i="138"/>
  <c r="F189" i="138"/>
  <c r="G189" i="138"/>
  <c r="H189" i="138"/>
  <c r="I189" i="138"/>
  <c r="J189" i="138"/>
  <c r="K189" i="138"/>
  <c r="L189" i="138"/>
  <c r="M189" i="138"/>
  <c r="N189" i="138"/>
  <c r="O189" i="138"/>
  <c r="P189" i="138"/>
  <c r="Q189" i="138"/>
  <c r="R189" i="138"/>
  <c r="S189" i="138"/>
  <c r="T189" i="138"/>
  <c r="U189" i="138"/>
  <c r="V189" i="138"/>
  <c r="W189" i="138"/>
  <c r="D190" i="138"/>
  <c r="E190" i="138"/>
  <c r="F190" i="138"/>
  <c r="G190" i="138"/>
  <c r="H190" i="138"/>
  <c r="I190" i="138"/>
  <c r="J190" i="138"/>
  <c r="K190" i="138"/>
  <c r="L190" i="138"/>
  <c r="M190" i="138"/>
  <c r="N190" i="138"/>
  <c r="O190" i="138"/>
  <c r="P190" i="138"/>
  <c r="Q190" i="138"/>
  <c r="R190" i="138"/>
  <c r="S190" i="138"/>
  <c r="T190" i="138"/>
  <c r="U190" i="138"/>
  <c r="V190" i="138"/>
  <c r="W190" i="138"/>
  <c r="D191" i="138"/>
  <c r="E191" i="138"/>
  <c r="F191" i="138"/>
  <c r="G191" i="138"/>
  <c r="H191" i="138"/>
  <c r="I191" i="138"/>
  <c r="J191" i="138"/>
  <c r="K191" i="138"/>
  <c r="L191" i="138"/>
  <c r="M191" i="138"/>
  <c r="N191" i="138"/>
  <c r="O191" i="138"/>
  <c r="P191" i="138"/>
  <c r="Q191" i="138"/>
  <c r="R191" i="138"/>
  <c r="S191" i="138"/>
  <c r="T191" i="138"/>
  <c r="U191" i="138"/>
  <c r="V191" i="138"/>
  <c r="W191" i="138"/>
  <c r="D192" i="138"/>
  <c r="E192" i="138"/>
  <c r="F192" i="138"/>
  <c r="G192" i="138"/>
  <c r="H192" i="138"/>
  <c r="I192" i="138"/>
  <c r="J192" i="138"/>
  <c r="K192" i="138"/>
  <c r="L192" i="138"/>
  <c r="M192" i="138"/>
  <c r="N192" i="138"/>
  <c r="O192" i="138"/>
  <c r="P192" i="138"/>
  <c r="Q192" i="138"/>
  <c r="R192" i="138"/>
  <c r="S192" i="138"/>
  <c r="T192" i="138"/>
  <c r="U192" i="138"/>
  <c r="V192" i="138"/>
  <c r="W192" i="138"/>
  <c r="D193" i="138"/>
  <c r="E193" i="138"/>
  <c r="F193" i="138"/>
  <c r="G193" i="138"/>
  <c r="H193" i="138"/>
  <c r="I193" i="138"/>
  <c r="J193" i="138"/>
  <c r="K193" i="138"/>
  <c r="L193" i="138"/>
  <c r="M193" i="138"/>
  <c r="N193" i="138"/>
  <c r="O193" i="138"/>
  <c r="P193" i="138"/>
  <c r="Q193" i="138"/>
  <c r="R193" i="138"/>
  <c r="S193" i="138"/>
  <c r="T193" i="138"/>
  <c r="U193" i="138"/>
  <c r="V193" i="138"/>
  <c r="W193" i="138"/>
  <c r="D194" i="138"/>
  <c r="E194" i="138"/>
  <c r="F194" i="138"/>
  <c r="G194" i="138"/>
  <c r="H194" i="138"/>
  <c r="I194" i="138"/>
  <c r="J194" i="138"/>
  <c r="K194" i="138"/>
  <c r="L194" i="138"/>
  <c r="M194" i="138"/>
  <c r="N194" i="138"/>
  <c r="O194" i="138"/>
  <c r="P194" i="138"/>
  <c r="Q194" i="138"/>
  <c r="R194" i="138"/>
  <c r="S194" i="138"/>
  <c r="T194" i="138"/>
  <c r="U194" i="138"/>
  <c r="V194" i="138"/>
  <c r="W194" i="138"/>
  <c r="D195" i="138"/>
  <c r="E195" i="138"/>
  <c r="F195" i="138"/>
  <c r="G195" i="138"/>
  <c r="H195" i="138"/>
  <c r="I195" i="138"/>
  <c r="J195" i="138"/>
  <c r="K195" i="138"/>
  <c r="L195" i="138"/>
  <c r="M195" i="138"/>
  <c r="N195" i="138"/>
  <c r="O195" i="138"/>
  <c r="P195" i="138"/>
  <c r="Q195" i="138"/>
  <c r="R195" i="138"/>
  <c r="S195" i="138"/>
  <c r="T195" i="138"/>
  <c r="U195" i="138"/>
  <c r="V195" i="138"/>
  <c r="W195" i="138"/>
  <c r="D196" i="138"/>
  <c r="E196" i="138"/>
  <c r="F196" i="138"/>
  <c r="G196" i="138"/>
  <c r="H196" i="138"/>
  <c r="I196" i="138"/>
  <c r="J196" i="138"/>
  <c r="K196" i="138"/>
  <c r="L196" i="138"/>
  <c r="M196" i="138"/>
  <c r="N196" i="138"/>
  <c r="O196" i="138"/>
  <c r="P196" i="138"/>
  <c r="Q196" i="138"/>
  <c r="R196" i="138"/>
  <c r="S196" i="138"/>
  <c r="T196" i="138"/>
  <c r="U196" i="138"/>
  <c r="V196" i="138"/>
  <c r="W196" i="138"/>
  <c r="D197" i="138"/>
  <c r="E197" i="138"/>
  <c r="F197" i="138"/>
  <c r="G197" i="138"/>
  <c r="H197" i="138"/>
  <c r="I197" i="138"/>
  <c r="J197" i="138"/>
  <c r="K197" i="138"/>
  <c r="L197" i="138"/>
  <c r="M197" i="138"/>
  <c r="N197" i="138"/>
  <c r="O197" i="138"/>
  <c r="P197" i="138"/>
  <c r="Q197" i="138"/>
  <c r="R197" i="138"/>
  <c r="S197" i="138"/>
  <c r="T197" i="138"/>
  <c r="U197" i="138"/>
  <c r="V197" i="138"/>
  <c r="W197" i="138"/>
  <c r="D198" i="138"/>
  <c r="E198" i="138"/>
  <c r="F198" i="138"/>
  <c r="G198" i="138"/>
  <c r="H198" i="138"/>
  <c r="I198" i="138"/>
  <c r="J198" i="138"/>
  <c r="K198" i="138"/>
  <c r="L198" i="138"/>
  <c r="M198" i="138"/>
  <c r="N198" i="138"/>
  <c r="O198" i="138"/>
  <c r="P198" i="138"/>
  <c r="Q198" i="138"/>
  <c r="R198" i="138"/>
  <c r="S198" i="138"/>
  <c r="T198" i="138"/>
  <c r="U198" i="138"/>
  <c r="V198" i="138"/>
  <c r="W198" i="138"/>
  <c r="D199" i="138"/>
  <c r="E199" i="138"/>
  <c r="F199" i="138"/>
  <c r="G199" i="138"/>
  <c r="H199" i="138"/>
  <c r="I199" i="138"/>
  <c r="J199" i="138"/>
  <c r="K199" i="138"/>
  <c r="L199" i="138"/>
  <c r="M199" i="138"/>
  <c r="N199" i="138"/>
  <c r="O199" i="138"/>
  <c r="P199" i="138"/>
  <c r="Q199" i="138"/>
  <c r="R199" i="138"/>
  <c r="S199" i="138"/>
  <c r="T199" i="138"/>
  <c r="U199" i="138"/>
  <c r="V199" i="138"/>
  <c r="W199" i="138"/>
  <c r="D200" i="138"/>
  <c r="E200" i="138"/>
  <c r="F200" i="138"/>
  <c r="G200" i="138"/>
  <c r="H200" i="138"/>
  <c r="I200" i="138"/>
  <c r="J200" i="138"/>
  <c r="K200" i="138"/>
  <c r="L200" i="138"/>
  <c r="M200" i="138"/>
  <c r="N200" i="138"/>
  <c r="O200" i="138"/>
  <c r="P200" i="138"/>
  <c r="Q200" i="138"/>
  <c r="R200" i="138"/>
  <c r="S200" i="138"/>
  <c r="T200" i="138"/>
  <c r="U200" i="138"/>
  <c r="V200" i="138"/>
  <c r="W200" i="138"/>
  <c r="D201" i="138"/>
  <c r="E201" i="138"/>
  <c r="F201" i="138"/>
  <c r="G201" i="138"/>
  <c r="H201" i="138"/>
  <c r="I201" i="138"/>
  <c r="J201" i="138"/>
  <c r="K201" i="138"/>
  <c r="L201" i="138"/>
  <c r="M201" i="138"/>
  <c r="N201" i="138"/>
  <c r="O201" i="138"/>
  <c r="P201" i="138"/>
  <c r="Q201" i="138"/>
  <c r="R201" i="138"/>
  <c r="S201" i="138"/>
  <c r="T201" i="138"/>
  <c r="U201" i="138"/>
  <c r="V201" i="138"/>
  <c r="W201" i="138"/>
  <c r="D202" i="138"/>
  <c r="E202" i="138"/>
  <c r="F202" i="138"/>
  <c r="G202" i="138"/>
  <c r="H202" i="138"/>
  <c r="I202" i="138"/>
  <c r="J202" i="138"/>
  <c r="K202" i="138"/>
  <c r="L202" i="138"/>
  <c r="M202" i="138"/>
  <c r="N202" i="138"/>
  <c r="O202" i="138"/>
  <c r="P202" i="138"/>
  <c r="Q202" i="138"/>
  <c r="R202" i="138"/>
  <c r="S202" i="138"/>
  <c r="T202" i="138"/>
  <c r="U202" i="138"/>
  <c r="V202" i="138"/>
  <c r="W202" i="138"/>
  <c r="D203" i="138"/>
  <c r="E203" i="138"/>
  <c r="F203" i="138"/>
  <c r="G203" i="138"/>
  <c r="H203" i="138"/>
  <c r="I203" i="138"/>
  <c r="J203" i="138"/>
  <c r="K203" i="138"/>
  <c r="L203" i="138"/>
  <c r="M203" i="138"/>
  <c r="N203" i="138"/>
  <c r="O203" i="138"/>
  <c r="P203" i="138"/>
  <c r="Q203" i="138"/>
  <c r="R203" i="138"/>
  <c r="S203" i="138"/>
  <c r="T203" i="138"/>
  <c r="U203" i="138"/>
  <c r="V203" i="138"/>
  <c r="W203" i="138"/>
  <c r="D204" i="138"/>
  <c r="E204" i="138"/>
  <c r="F204" i="138"/>
  <c r="G204" i="138"/>
  <c r="H204" i="138"/>
  <c r="I204" i="138"/>
  <c r="J204" i="138"/>
  <c r="K204" i="138"/>
  <c r="L204" i="138"/>
  <c r="M204" i="138"/>
  <c r="N204" i="138"/>
  <c r="O204" i="138"/>
  <c r="P204" i="138"/>
  <c r="Q204" i="138"/>
  <c r="R204" i="138"/>
  <c r="S204" i="138"/>
  <c r="T204" i="138"/>
  <c r="U204" i="138"/>
  <c r="V204" i="138"/>
  <c r="W204" i="138"/>
  <c r="E158" i="138"/>
  <c r="F158" i="138"/>
  <c r="G158" i="138"/>
  <c r="H158" i="138"/>
  <c r="I158" i="138"/>
  <c r="J158" i="138"/>
  <c r="K158" i="138"/>
  <c r="L158" i="138"/>
  <c r="M158" i="138"/>
  <c r="N158" i="138"/>
  <c r="O158" i="138"/>
  <c r="P158" i="138"/>
  <c r="Q158" i="138"/>
  <c r="R158" i="138"/>
  <c r="S158" i="138"/>
  <c r="T158" i="138"/>
  <c r="U158" i="138"/>
  <c r="V158" i="138"/>
  <c r="W158" i="138"/>
  <c r="D158" i="138"/>
  <c r="D81" i="138"/>
  <c r="E81" i="138"/>
  <c r="F81" i="138"/>
  <c r="G81" i="138"/>
  <c r="H81" i="138"/>
  <c r="I81" i="138"/>
  <c r="J81" i="138"/>
  <c r="K81" i="138"/>
  <c r="L81" i="138"/>
  <c r="M81" i="138"/>
  <c r="N81" i="138"/>
  <c r="O81" i="138"/>
  <c r="P81" i="138"/>
  <c r="Q81" i="138"/>
  <c r="R81" i="138"/>
  <c r="S81" i="138"/>
  <c r="T81" i="138"/>
  <c r="U81" i="138"/>
  <c r="V81" i="138"/>
  <c r="W81" i="138"/>
  <c r="D82" i="138"/>
  <c r="E82" i="138"/>
  <c r="F82" i="138"/>
  <c r="G82" i="138"/>
  <c r="H82" i="138"/>
  <c r="I82" i="138"/>
  <c r="J82" i="138"/>
  <c r="K82" i="138"/>
  <c r="L82" i="138"/>
  <c r="M82" i="138"/>
  <c r="N82" i="138"/>
  <c r="O82" i="138"/>
  <c r="P82" i="138"/>
  <c r="Q82" i="138"/>
  <c r="R82" i="138"/>
  <c r="S82" i="138"/>
  <c r="T82" i="138"/>
  <c r="U82" i="138"/>
  <c r="V82" i="138"/>
  <c r="W82" i="138"/>
  <c r="D83" i="138"/>
  <c r="E83" i="138"/>
  <c r="F83" i="138"/>
  <c r="G83" i="138"/>
  <c r="H83" i="138"/>
  <c r="I83" i="138"/>
  <c r="J83" i="138"/>
  <c r="K83" i="138"/>
  <c r="L83" i="138"/>
  <c r="M83" i="138"/>
  <c r="N83" i="138"/>
  <c r="O83" i="138"/>
  <c r="P83" i="138"/>
  <c r="Q83" i="138"/>
  <c r="R83" i="138"/>
  <c r="S83" i="138"/>
  <c r="T83" i="138"/>
  <c r="U83" i="138"/>
  <c r="V83" i="138"/>
  <c r="W83" i="138"/>
  <c r="D84" i="138"/>
  <c r="E84" i="138"/>
  <c r="F84" i="138"/>
  <c r="G84" i="138"/>
  <c r="H84" i="138"/>
  <c r="I84" i="138"/>
  <c r="J84" i="138"/>
  <c r="K84" i="138"/>
  <c r="L84" i="138"/>
  <c r="M84" i="138"/>
  <c r="N84" i="138"/>
  <c r="O84" i="138"/>
  <c r="P84" i="138"/>
  <c r="Q84" i="138"/>
  <c r="R84" i="138"/>
  <c r="S84" i="138"/>
  <c r="T84" i="138"/>
  <c r="U84" i="138"/>
  <c r="V84" i="138"/>
  <c r="W84" i="138"/>
  <c r="D85" i="138"/>
  <c r="E85" i="138"/>
  <c r="F85" i="138"/>
  <c r="G85" i="138"/>
  <c r="H85" i="138"/>
  <c r="I85" i="138"/>
  <c r="J85" i="138"/>
  <c r="K85" i="138"/>
  <c r="L85" i="138"/>
  <c r="M85" i="138"/>
  <c r="N85" i="138"/>
  <c r="O85" i="138"/>
  <c r="P85" i="138"/>
  <c r="Q85" i="138"/>
  <c r="R85" i="138"/>
  <c r="S85" i="138"/>
  <c r="T85" i="138"/>
  <c r="U85" i="138"/>
  <c r="V85" i="138"/>
  <c r="W85" i="138"/>
  <c r="D86" i="138"/>
  <c r="E86" i="138"/>
  <c r="F86" i="138"/>
  <c r="G86" i="138"/>
  <c r="H86" i="138"/>
  <c r="I86" i="138"/>
  <c r="J86" i="138"/>
  <c r="K86" i="138"/>
  <c r="L86" i="138"/>
  <c r="M86" i="138"/>
  <c r="N86" i="138"/>
  <c r="O86" i="138"/>
  <c r="P86" i="138"/>
  <c r="Q86" i="138"/>
  <c r="R86" i="138"/>
  <c r="S86" i="138"/>
  <c r="T86" i="138"/>
  <c r="U86" i="138"/>
  <c r="V86" i="138"/>
  <c r="W86" i="138"/>
  <c r="D87" i="138"/>
  <c r="E87" i="138"/>
  <c r="F87" i="138"/>
  <c r="G87" i="138"/>
  <c r="H87" i="138"/>
  <c r="I87" i="138"/>
  <c r="J87" i="138"/>
  <c r="K87" i="138"/>
  <c r="L87" i="138"/>
  <c r="M87" i="138"/>
  <c r="N87" i="138"/>
  <c r="O87" i="138"/>
  <c r="P87" i="138"/>
  <c r="Q87" i="138"/>
  <c r="R87" i="138"/>
  <c r="S87" i="138"/>
  <c r="T87" i="138"/>
  <c r="U87" i="138"/>
  <c r="V87" i="138"/>
  <c r="W87" i="138"/>
  <c r="D88" i="138"/>
  <c r="E88" i="138"/>
  <c r="F88" i="138"/>
  <c r="G88" i="138"/>
  <c r="H88" i="138"/>
  <c r="I88" i="138"/>
  <c r="J88" i="138"/>
  <c r="K88" i="138"/>
  <c r="L88" i="138"/>
  <c r="M88" i="138"/>
  <c r="N88" i="138"/>
  <c r="O88" i="138"/>
  <c r="P88" i="138"/>
  <c r="Q88" i="138"/>
  <c r="R88" i="138"/>
  <c r="S88" i="138"/>
  <c r="T88" i="138"/>
  <c r="U88" i="138"/>
  <c r="V88" i="138"/>
  <c r="W88" i="138"/>
  <c r="D89" i="138"/>
  <c r="E89" i="138"/>
  <c r="F89" i="138"/>
  <c r="G89" i="138"/>
  <c r="H89" i="138"/>
  <c r="I89" i="138"/>
  <c r="J89" i="138"/>
  <c r="K89" i="138"/>
  <c r="L89" i="138"/>
  <c r="M89" i="138"/>
  <c r="N89" i="138"/>
  <c r="O89" i="138"/>
  <c r="P89" i="138"/>
  <c r="Q89" i="138"/>
  <c r="R89" i="138"/>
  <c r="S89" i="138"/>
  <c r="T89" i="138"/>
  <c r="U89" i="138"/>
  <c r="V89" i="138"/>
  <c r="W89" i="138"/>
  <c r="D90" i="138"/>
  <c r="E90" i="138"/>
  <c r="F90" i="138"/>
  <c r="G90" i="138"/>
  <c r="H90" i="138"/>
  <c r="I90" i="138"/>
  <c r="J90" i="138"/>
  <c r="K90" i="138"/>
  <c r="L90" i="138"/>
  <c r="M90" i="138"/>
  <c r="N90" i="138"/>
  <c r="O90" i="138"/>
  <c r="P90" i="138"/>
  <c r="Q90" i="138"/>
  <c r="R90" i="138"/>
  <c r="S90" i="138"/>
  <c r="T90" i="138"/>
  <c r="U90" i="138"/>
  <c r="V90" i="138"/>
  <c r="W90" i="138"/>
  <c r="D91" i="138"/>
  <c r="E91" i="138"/>
  <c r="F91" i="138"/>
  <c r="G91" i="138"/>
  <c r="H91" i="138"/>
  <c r="I91" i="138"/>
  <c r="J91" i="138"/>
  <c r="K91" i="138"/>
  <c r="L91" i="138"/>
  <c r="M91" i="138"/>
  <c r="N91" i="138"/>
  <c r="O91" i="138"/>
  <c r="P91" i="138"/>
  <c r="Q91" i="138"/>
  <c r="R91" i="138"/>
  <c r="S91" i="138"/>
  <c r="T91" i="138"/>
  <c r="U91" i="138"/>
  <c r="V91" i="138"/>
  <c r="W91" i="138"/>
  <c r="D92" i="138"/>
  <c r="E92" i="138"/>
  <c r="F92" i="138"/>
  <c r="G92" i="138"/>
  <c r="H92" i="138"/>
  <c r="I92" i="138"/>
  <c r="J92" i="138"/>
  <c r="K92" i="138"/>
  <c r="L92" i="138"/>
  <c r="M92" i="138"/>
  <c r="N92" i="138"/>
  <c r="O92" i="138"/>
  <c r="P92" i="138"/>
  <c r="Q92" i="138"/>
  <c r="R92" i="138"/>
  <c r="S92" i="138"/>
  <c r="T92" i="138"/>
  <c r="U92" i="138"/>
  <c r="V92" i="138"/>
  <c r="W92" i="138"/>
  <c r="D93" i="138"/>
  <c r="E93" i="138"/>
  <c r="F93" i="138"/>
  <c r="G93" i="138"/>
  <c r="H93" i="138"/>
  <c r="I93" i="138"/>
  <c r="J93" i="138"/>
  <c r="K93" i="138"/>
  <c r="L93" i="138"/>
  <c r="M93" i="138"/>
  <c r="N93" i="138"/>
  <c r="O93" i="138"/>
  <c r="P93" i="138"/>
  <c r="Q93" i="138"/>
  <c r="R93" i="138"/>
  <c r="S93" i="138"/>
  <c r="T93" i="138"/>
  <c r="U93" i="138"/>
  <c r="V93" i="138"/>
  <c r="W93" i="138"/>
  <c r="D94" i="138"/>
  <c r="E94" i="138"/>
  <c r="F94" i="138"/>
  <c r="G94" i="138"/>
  <c r="H94" i="138"/>
  <c r="I94" i="138"/>
  <c r="J94" i="138"/>
  <c r="K94" i="138"/>
  <c r="L94" i="138"/>
  <c r="M94" i="138"/>
  <c r="N94" i="138"/>
  <c r="O94" i="138"/>
  <c r="P94" i="138"/>
  <c r="Q94" i="138"/>
  <c r="R94" i="138"/>
  <c r="S94" i="138"/>
  <c r="T94" i="138"/>
  <c r="U94" i="138"/>
  <c r="V94" i="138"/>
  <c r="W94" i="138"/>
  <c r="D95" i="138"/>
  <c r="E95" i="138"/>
  <c r="F95" i="138"/>
  <c r="G95" i="138"/>
  <c r="H95" i="138"/>
  <c r="I95" i="138"/>
  <c r="J95" i="138"/>
  <c r="K95" i="138"/>
  <c r="L95" i="138"/>
  <c r="M95" i="138"/>
  <c r="N95" i="138"/>
  <c r="O95" i="138"/>
  <c r="P95" i="138"/>
  <c r="Q95" i="138"/>
  <c r="R95" i="138"/>
  <c r="S95" i="138"/>
  <c r="T95" i="138"/>
  <c r="U95" i="138"/>
  <c r="V95" i="138"/>
  <c r="W95" i="138"/>
  <c r="D96" i="138"/>
  <c r="E96" i="138"/>
  <c r="F96" i="138"/>
  <c r="G96" i="138"/>
  <c r="H96" i="138"/>
  <c r="I96" i="138"/>
  <c r="J96" i="138"/>
  <c r="K96" i="138"/>
  <c r="L96" i="138"/>
  <c r="M96" i="138"/>
  <c r="N96" i="138"/>
  <c r="O96" i="138"/>
  <c r="P96" i="138"/>
  <c r="Q96" i="138"/>
  <c r="R96" i="138"/>
  <c r="S96" i="138"/>
  <c r="T96" i="138"/>
  <c r="U96" i="138"/>
  <c r="V96" i="138"/>
  <c r="W96" i="138"/>
  <c r="D97" i="138"/>
  <c r="E97" i="138"/>
  <c r="F97" i="138"/>
  <c r="G97" i="138"/>
  <c r="H97" i="138"/>
  <c r="I97" i="138"/>
  <c r="J97" i="138"/>
  <c r="K97" i="138"/>
  <c r="L97" i="138"/>
  <c r="M97" i="138"/>
  <c r="N97" i="138"/>
  <c r="O97" i="138"/>
  <c r="P97" i="138"/>
  <c r="Q97" i="138"/>
  <c r="R97" i="138"/>
  <c r="S97" i="138"/>
  <c r="T97" i="138"/>
  <c r="U97" i="138"/>
  <c r="V97" i="138"/>
  <c r="W97" i="138"/>
  <c r="D98" i="138"/>
  <c r="E98" i="138"/>
  <c r="F98" i="138"/>
  <c r="G98" i="138"/>
  <c r="H98" i="138"/>
  <c r="I98" i="138"/>
  <c r="J98" i="138"/>
  <c r="K98" i="138"/>
  <c r="L98" i="138"/>
  <c r="M98" i="138"/>
  <c r="N98" i="138"/>
  <c r="O98" i="138"/>
  <c r="P98" i="138"/>
  <c r="Q98" i="138"/>
  <c r="R98" i="138"/>
  <c r="S98" i="138"/>
  <c r="T98" i="138"/>
  <c r="U98" i="138"/>
  <c r="V98" i="138"/>
  <c r="W98" i="138"/>
  <c r="D99" i="138"/>
  <c r="E99" i="138"/>
  <c r="F99" i="138"/>
  <c r="G99" i="138"/>
  <c r="H99" i="138"/>
  <c r="I99" i="138"/>
  <c r="J99" i="138"/>
  <c r="K99" i="138"/>
  <c r="L99" i="138"/>
  <c r="M99" i="138"/>
  <c r="N99" i="138"/>
  <c r="O99" i="138"/>
  <c r="P99" i="138"/>
  <c r="Q99" i="138"/>
  <c r="R99" i="138"/>
  <c r="S99" i="138"/>
  <c r="T99" i="138"/>
  <c r="U99" i="138"/>
  <c r="V99" i="138"/>
  <c r="W99" i="138"/>
  <c r="D100" i="138"/>
  <c r="E100" i="138"/>
  <c r="F100" i="138"/>
  <c r="G100" i="138"/>
  <c r="H100" i="138"/>
  <c r="I100" i="138"/>
  <c r="J100" i="138"/>
  <c r="K100" i="138"/>
  <c r="L100" i="138"/>
  <c r="M100" i="138"/>
  <c r="N100" i="138"/>
  <c r="O100" i="138"/>
  <c r="P100" i="138"/>
  <c r="Q100" i="138"/>
  <c r="R100" i="138"/>
  <c r="S100" i="138"/>
  <c r="T100" i="138"/>
  <c r="U100" i="138"/>
  <c r="V100" i="138"/>
  <c r="W100" i="138"/>
  <c r="D101" i="138"/>
  <c r="E101" i="138"/>
  <c r="F101" i="138"/>
  <c r="G101" i="138"/>
  <c r="H101" i="138"/>
  <c r="I101" i="138"/>
  <c r="J101" i="138"/>
  <c r="K101" i="138"/>
  <c r="L101" i="138"/>
  <c r="M101" i="138"/>
  <c r="N101" i="138"/>
  <c r="O101" i="138"/>
  <c r="P101" i="138"/>
  <c r="Q101" i="138"/>
  <c r="R101" i="138"/>
  <c r="S101" i="138"/>
  <c r="T101" i="138"/>
  <c r="U101" i="138"/>
  <c r="V101" i="138"/>
  <c r="W101" i="138"/>
  <c r="D102" i="138"/>
  <c r="E102" i="138"/>
  <c r="F102" i="138"/>
  <c r="G102" i="138"/>
  <c r="H102" i="138"/>
  <c r="I102" i="138"/>
  <c r="J102" i="138"/>
  <c r="K102" i="138"/>
  <c r="L102" i="138"/>
  <c r="M102" i="138"/>
  <c r="N102" i="138"/>
  <c r="O102" i="138"/>
  <c r="P102" i="138"/>
  <c r="Q102" i="138"/>
  <c r="R102" i="138"/>
  <c r="S102" i="138"/>
  <c r="T102" i="138"/>
  <c r="U102" i="138"/>
  <c r="V102" i="138"/>
  <c r="W102" i="138"/>
  <c r="D103" i="138"/>
  <c r="E103" i="138"/>
  <c r="F103" i="138"/>
  <c r="G103" i="138"/>
  <c r="H103" i="138"/>
  <c r="I103" i="138"/>
  <c r="J103" i="138"/>
  <c r="K103" i="138"/>
  <c r="L103" i="138"/>
  <c r="M103" i="138"/>
  <c r="N103" i="138"/>
  <c r="O103" i="138"/>
  <c r="P103" i="138"/>
  <c r="Q103" i="138"/>
  <c r="R103" i="138"/>
  <c r="S103" i="138"/>
  <c r="T103" i="138"/>
  <c r="U103" i="138"/>
  <c r="V103" i="138"/>
  <c r="W103" i="138"/>
  <c r="D104" i="138"/>
  <c r="E104" i="138"/>
  <c r="F104" i="138"/>
  <c r="G104" i="138"/>
  <c r="H104" i="138"/>
  <c r="I104" i="138"/>
  <c r="J104" i="138"/>
  <c r="K104" i="138"/>
  <c r="L104" i="138"/>
  <c r="M104" i="138"/>
  <c r="N104" i="138"/>
  <c r="O104" i="138"/>
  <c r="P104" i="138"/>
  <c r="Q104" i="138"/>
  <c r="R104" i="138"/>
  <c r="S104" i="138"/>
  <c r="T104" i="138"/>
  <c r="U104" i="138"/>
  <c r="V104" i="138"/>
  <c r="W104" i="138"/>
  <c r="D105" i="138"/>
  <c r="E105" i="138"/>
  <c r="F105" i="138"/>
  <c r="G105" i="138"/>
  <c r="H105" i="138"/>
  <c r="I105" i="138"/>
  <c r="J105" i="138"/>
  <c r="K105" i="138"/>
  <c r="L105" i="138"/>
  <c r="M105" i="138"/>
  <c r="N105" i="138"/>
  <c r="O105" i="138"/>
  <c r="P105" i="138"/>
  <c r="Q105" i="138"/>
  <c r="R105" i="138"/>
  <c r="S105" i="138"/>
  <c r="T105" i="138"/>
  <c r="U105" i="138"/>
  <c r="V105" i="138"/>
  <c r="W105" i="138"/>
  <c r="D106" i="138"/>
  <c r="E106" i="138"/>
  <c r="F106" i="138"/>
  <c r="G106" i="138"/>
  <c r="H106" i="138"/>
  <c r="I106" i="138"/>
  <c r="J106" i="138"/>
  <c r="K106" i="138"/>
  <c r="L106" i="138"/>
  <c r="M106" i="138"/>
  <c r="N106" i="138"/>
  <c r="O106" i="138"/>
  <c r="P106" i="138"/>
  <c r="Q106" i="138"/>
  <c r="R106" i="138"/>
  <c r="S106" i="138"/>
  <c r="T106" i="138"/>
  <c r="U106" i="138"/>
  <c r="V106" i="138"/>
  <c r="W106" i="138"/>
  <c r="D107" i="138"/>
  <c r="E107" i="138"/>
  <c r="F107" i="138"/>
  <c r="G107" i="138"/>
  <c r="H107" i="138"/>
  <c r="I107" i="138"/>
  <c r="J107" i="138"/>
  <c r="K107" i="138"/>
  <c r="L107" i="138"/>
  <c r="M107" i="138"/>
  <c r="N107" i="138"/>
  <c r="O107" i="138"/>
  <c r="P107" i="138"/>
  <c r="Q107" i="138"/>
  <c r="R107" i="138"/>
  <c r="S107" i="138"/>
  <c r="T107" i="138"/>
  <c r="U107" i="138"/>
  <c r="V107" i="138"/>
  <c r="W107" i="138"/>
  <c r="D108" i="138"/>
  <c r="E108" i="138"/>
  <c r="F108" i="138"/>
  <c r="G108" i="138"/>
  <c r="H108" i="138"/>
  <c r="I108" i="138"/>
  <c r="J108" i="138"/>
  <c r="K108" i="138"/>
  <c r="L108" i="138"/>
  <c r="M108" i="138"/>
  <c r="N108" i="138"/>
  <c r="O108" i="138"/>
  <c r="P108" i="138"/>
  <c r="Q108" i="138"/>
  <c r="R108" i="138"/>
  <c r="S108" i="138"/>
  <c r="T108" i="138"/>
  <c r="U108" i="138"/>
  <c r="V108" i="138"/>
  <c r="W108" i="138"/>
  <c r="D109" i="138"/>
  <c r="E109" i="138"/>
  <c r="F109" i="138"/>
  <c r="G109" i="138"/>
  <c r="H109" i="138"/>
  <c r="I109" i="138"/>
  <c r="J109" i="138"/>
  <c r="K109" i="138"/>
  <c r="L109" i="138"/>
  <c r="M109" i="138"/>
  <c r="N109" i="138"/>
  <c r="O109" i="138"/>
  <c r="P109" i="138"/>
  <c r="Q109" i="138"/>
  <c r="R109" i="138"/>
  <c r="S109" i="138"/>
  <c r="T109" i="138"/>
  <c r="U109" i="138"/>
  <c r="V109" i="138"/>
  <c r="W109" i="138"/>
  <c r="D110" i="138"/>
  <c r="E110" i="138"/>
  <c r="F110" i="138"/>
  <c r="G110" i="138"/>
  <c r="H110" i="138"/>
  <c r="I110" i="138"/>
  <c r="J110" i="138"/>
  <c r="K110" i="138"/>
  <c r="L110" i="138"/>
  <c r="M110" i="138"/>
  <c r="N110" i="138"/>
  <c r="O110" i="138"/>
  <c r="P110" i="138"/>
  <c r="Q110" i="138"/>
  <c r="R110" i="138"/>
  <c r="S110" i="138"/>
  <c r="T110" i="138"/>
  <c r="U110" i="138"/>
  <c r="V110" i="138"/>
  <c r="W110" i="138"/>
  <c r="D111" i="138"/>
  <c r="E111" i="138"/>
  <c r="F111" i="138"/>
  <c r="G111" i="138"/>
  <c r="H111" i="138"/>
  <c r="I111" i="138"/>
  <c r="J111" i="138"/>
  <c r="K111" i="138"/>
  <c r="L111" i="138"/>
  <c r="M111" i="138"/>
  <c r="N111" i="138"/>
  <c r="O111" i="138"/>
  <c r="P111" i="138"/>
  <c r="Q111" i="138"/>
  <c r="R111" i="138"/>
  <c r="S111" i="138"/>
  <c r="T111" i="138"/>
  <c r="U111" i="138"/>
  <c r="V111" i="138"/>
  <c r="W111" i="138"/>
  <c r="D112" i="138"/>
  <c r="E112" i="138"/>
  <c r="F112" i="138"/>
  <c r="G112" i="138"/>
  <c r="H112" i="138"/>
  <c r="I112" i="138"/>
  <c r="J112" i="138"/>
  <c r="K112" i="138"/>
  <c r="L112" i="138"/>
  <c r="M112" i="138"/>
  <c r="N112" i="138"/>
  <c r="O112" i="138"/>
  <c r="P112" i="138"/>
  <c r="Q112" i="138"/>
  <c r="R112" i="138"/>
  <c r="S112" i="138"/>
  <c r="T112" i="138"/>
  <c r="U112" i="138"/>
  <c r="V112" i="138"/>
  <c r="W112" i="138"/>
  <c r="D113" i="138"/>
  <c r="E113" i="138"/>
  <c r="F113" i="138"/>
  <c r="G113" i="138"/>
  <c r="H113" i="138"/>
  <c r="I113" i="138"/>
  <c r="J113" i="138"/>
  <c r="K113" i="138"/>
  <c r="L113" i="138"/>
  <c r="M113" i="138"/>
  <c r="N113" i="138"/>
  <c r="O113" i="138"/>
  <c r="P113" i="138"/>
  <c r="Q113" i="138"/>
  <c r="R113" i="138"/>
  <c r="S113" i="138"/>
  <c r="T113" i="138"/>
  <c r="U113" i="138"/>
  <c r="V113" i="138"/>
  <c r="W113" i="138"/>
  <c r="D114" i="138"/>
  <c r="E114" i="138"/>
  <c r="F114" i="138"/>
  <c r="G114" i="138"/>
  <c r="H114" i="138"/>
  <c r="I114" i="138"/>
  <c r="J114" i="138"/>
  <c r="K114" i="138"/>
  <c r="L114" i="138"/>
  <c r="M114" i="138"/>
  <c r="N114" i="138"/>
  <c r="O114" i="138"/>
  <c r="P114" i="138"/>
  <c r="Q114" i="138"/>
  <c r="R114" i="138"/>
  <c r="S114" i="138"/>
  <c r="T114" i="138"/>
  <c r="U114" i="138"/>
  <c r="V114" i="138"/>
  <c r="W114" i="138"/>
  <c r="D115" i="138"/>
  <c r="E115" i="138"/>
  <c r="F115" i="138"/>
  <c r="G115" i="138"/>
  <c r="H115" i="138"/>
  <c r="I115" i="138"/>
  <c r="J115" i="138"/>
  <c r="K115" i="138"/>
  <c r="L115" i="138"/>
  <c r="M115" i="138"/>
  <c r="N115" i="138"/>
  <c r="O115" i="138"/>
  <c r="P115" i="138"/>
  <c r="Q115" i="138"/>
  <c r="R115" i="138"/>
  <c r="S115" i="138"/>
  <c r="T115" i="138"/>
  <c r="U115" i="138"/>
  <c r="V115" i="138"/>
  <c r="W115" i="138"/>
  <c r="D116" i="138"/>
  <c r="E116" i="138"/>
  <c r="F116" i="138"/>
  <c r="G116" i="138"/>
  <c r="H116" i="138"/>
  <c r="I116" i="138"/>
  <c r="J116" i="138"/>
  <c r="K116" i="138"/>
  <c r="L116" i="138"/>
  <c r="M116" i="138"/>
  <c r="N116" i="138"/>
  <c r="O116" i="138"/>
  <c r="P116" i="138"/>
  <c r="Q116" i="138"/>
  <c r="R116" i="138"/>
  <c r="S116" i="138"/>
  <c r="T116" i="138"/>
  <c r="U116" i="138"/>
  <c r="V116" i="138"/>
  <c r="W116" i="138"/>
  <c r="D117" i="138"/>
  <c r="E117" i="138"/>
  <c r="F117" i="138"/>
  <c r="G117" i="138"/>
  <c r="H117" i="138"/>
  <c r="I117" i="138"/>
  <c r="J117" i="138"/>
  <c r="K117" i="138"/>
  <c r="L117" i="138"/>
  <c r="M117" i="138"/>
  <c r="N117" i="138"/>
  <c r="O117" i="138"/>
  <c r="P117" i="138"/>
  <c r="Q117" i="138"/>
  <c r="R117" i="138"/>
  <c r="S117" i="138"/>
  <c r="T117" i="138"/>
  <c r="U117" i="138"/>
  <c r="V117" i="138"/>
  <c r="W117" i="138"/>
  <c r="D118" i="138"/>
  <c r="E118" i="138"/>
  <c r="F118" i="138"/>
  <c r="G118" i="138"/>
  <c r="H118" i="138"/>
  <c r="I118" i="138"/>
  <c r="J118" i="138"/>
  <c r="K118" i="138"/>
  <c r="L118" i="138"/>
  <c r="M118" i="138"/>
  <c r="N118" i="138"/>
  <c r="O118" i="138"/>
  <c r="P118" i="138"/>
  <c r="Q118" i="138"/>
  <c r="R118" i="138"/>
  <c r="S118" i="138"/>
  <c r="T118" i="138"/>
  <c r="U118" i="138"/>
  <c r="V118" i="138"/>
  <c r="W118" i="138"/>
  <c r="D119" i="138"/>
  <c r="E119" i="138"/>
  <c r="F119" i="138"/>
  <c r="G119" i="138"/>
  <c r="H119" i="138"/>
  <c r="I119" i="138"/>
  <c r="J119" i="138"/>
  <c r="K119" i="138"/>
  <c r="L119" i="138"/>
  <c r="M119" i="138"/>
  <c r="N119" i="138"/>
  <c r="O119" i="138"/>
  <c r="P119" i="138"/>
  <c r="Q119" i="138"/>
  <c r="R119" i="138"/>
  <c r="S119" i="138"/>
  <c r="T119" i="138"/>
  <c r="U119" i="138"/>
  <c r="V119" i="138"/>
  <c r="W119" i="138"/>
  <c r="D120" i="138"/>
  <c r="E120" i="138"/>
  <c r="F120" i="138"/>
  <c r="G120" i="138"/>
  <c r="H120" i="138"/>
  <c r="I120" i="138"/>
  <c r="J120" i="138"/>
  <c r="K120" i="138"/>
  <c r="L120" i="138"/>
  <c r="M120" i="138"/>
  <c r="N120" i="138"/>
  <c r="O120" i="138"/>
  <c r="P120" i="138"/>
  <c r="Q120" i="138"/>
  <c r="R120" i="138"/>
  <c r="S120" i="138"/>
  <c r="T120" i="138"/>
  <c r="U120" i="138"/>
  <c r="V120" i="138"/>
  <c r="W120" i="138"/>
  <c r="D121" i="138"/>
  <c r="E121" i="138"/>
  <c r="F121" i="138"/>
  <c r="G121" i="138"/>
  <c r="H121" i="138"/>
  <c r="I121" i="138"/>
  <c r="J121" i="138"/>
  <c r="K121" i="138"/>
  <c r="L121" i="138"/>
  <c r="M121" i="138"/>
  <c r="N121" i="138"/>
  <c r="O121" i="138"/>
  <c r="P121" i="138"/>
  <c r="Q121" i="138"/>
  <c r="R121" i="138"/>
  <c r="S121" i="138"/>
  <c r="T121" i="138"/>
  <c r="U121" i="138"/>
  <c r="V121" i="138"/>
  <c r="W121" i="138"/>
  <c r="D122" i="138"/>
  <c r="E122" i="138"/>
  <c r="F122" i="138"/>
  <c r="G122" i="138"/>
  <c r="H122" i="138"/>
  <c r="I122" i="138"/>
  <c r="J122" i="138"/>
  <c r="K122" i="138"/>
  <c r="L122" i="138"/>
  <c r="M122" i="138"/>
  <c r="N122" i="138"/>
  <c r="O122" i="138"/>
  <c r="P122" i="138"/>
  <c r="Q122" i="138"/>
  <c r="R122" i="138"/>
  <c r="S122" i="138"/>
  <c r="T122" i="138"/>
  <c r="U122" i="138"/>
  <c r="V122" i="138"/>
  <c r="W122" i="138"/>
  <c r="D123" i="138"/>
  <c r="E123" i="138"/>
  <c r="F123" i="138"/>
  <c r="G123" i="138"/>
  <c r="H123" i="138"/>
  <c r="I123" i="138"/>
  <c r="J123" i="138"/>
  <c r="K123" i="138"/>
  <c r="L123" i="138"/>
  <c r="M123" i="138"/>
  <c r="N123" i="138"/>
  <c r="O123" i="138"/>
  <c r="P123" i="138"/>
  <c r="Q123" i="138"/>
  <c r="R123" i="138"/>
  <c r="S123" i="138"/>
  <c r="T123" i="138"/>
  <c r="U123" i="138"/>
  <c r="V123" i="138"/>
  <c r="W123" i="138"/>
  <c r="D124" i="138"/>
  <c r="E124" i="138"/>
  <c r="F124" i="138"/>
  <c r="G124" i="138"/>
  <c r="H124" i="138"/>
  <c r="I124" i="138"/>
  <c r="J124" i="138"/>
  <c r="K124" i="138"/>
  <c r="L124" i="138"/>
  <c r="M124" i="138"/>
  <c r="N124" i="138"/>
  <c r="O124" i="138"/>
  <c r="P124" i="138"/>
  <c r="Q124" i="138"/>
  <c r="R124" i="138"/>
  <c r="S124" i="138"/>
  <c r="T124" i="138"/>
  <c r="U124" i="138"/>
  <c r="V124" i="138"/>
  <c r="W124" i="138"/>
  <c r="D125" i="138"/>
  <c r="E125" i="138"/>
  <c r="F125" i="138"/>
  <c r="G125" i="138"/>
  <c r="H125" i="138"/>
  <c r="I125" i="138"/>
  <c r="J125" i="138"/>
  <c r="K125" i="138"/>
  <c r="L125" i="138"/>
  <c r="M125" i="138"/>
  <c r="N125" i="138"/>
  <c r="O125" i="138"/>
  <c r="P125" i="138"/>
  <c r="Q125" i="138"/>
  <c r="R125" i="138"/>
  <c r="S125" i="138"/>
  <c r="T125" i="138"/>
  <c r="U125" i="138"/>
  <c r="V125" i="138"/>
  <c r="W125" i="138"/>
  <c r="D126" i="138"/>
  <c r="E126" i="138"/>
  <c r="F126" i="138"/>
  <c r="G126" i="138"/>
  <c r="H126" i="138"/>
  <c r="I126" i="138"/>
  <c r="J126" i="138"/>
  <c r="K126" i="138"/>
  <c r="L126" i="138"/>
  <c r="M126" i="138"/>
  <c r="N126" i="138"/>
  <c r="O126" i="138"/>
  <c r="P126" i="138"/>
  <c r="Q126" i="138"/>
  <c r="R126" i="138"/>
  <c r="S126" i="138"/>
  <c r="T126" i="138"/>
  <c r="U126" i="138"/>
  <c r="V126" i="138"/>
  <c r="W126" i="138"/>
  <c r="E80" i="138"/>
  <c r="F80" i="138"/>
  <c r="G80" i="138"/>
  <c r="H80" i="138"/>
  <c r="I80" i="138"/>
  <c r="J80" i="138"/>
  <c r="K80" i="138"/>
  <c r="L80" i="138"/>
  <c r="M80" i="138"/>
  <c r="N80" i="138"/>
  <c r="O80" i="138"/>
  <c r="P80" i="138"/>
  <c r="Q80" i="138"/>
  <c r="R80" i="138"/>
  <c r="S80" i="138"/>
  <c r="T80" i="138"/>
  <c r="U80" i="138"/>
  <c r="V80" i="138"/>
  <c r="W80" i="138"/>
  <c r="D80" i="138"/>
  <c r="E133" i="138"/>
  <c r="D132" i="138"/>
  <c r="D133" i="138"/>
  <c r="D134" i="138"/>
  <c r="A128" i="138"/>
  <c r="A129" i="138"/>
  <c r="A130" i="138"/>
  <c r="A131" i="138"/>
  <c r="A132" i="138"/>
  <c r="A133" i="138"/>
  <c r="A134" i="138"/>
  <c r="A127" i="138"/>
  <c r="E50" i="138"/>
  <c r="F50" i="138"/>
  <c r="E52" i="138"/>
  <c r="C4" i="141"/>
  <c r="W216" i="138"/>
  <c r="V216" i="138"/>
  <c r="U216" i="138"/>
  <c r="T216" i="138"/>
  <c r="S216" i="138"/>
  <c r="R216" i="138"/>
  <c r="Q216" i="138"/>
  <c r="P216" i="138"/>
  <c r="O216" i="138"/>
  <c r="N216" i="138"/>
  <c r="M216" i="138"/>
  <c r="L216" i="138"/>
  <c r="K216" i="138"/>
  <c r="J216" i="138"/>
  <c r="I216" i="138"/>
  <c r="H216" i="138"/>
  <c r="G216" i="138"/>
  <c r="F216" i="138"/>
  <c r="E216" i="138"/>
  <c r="D216" i="138"/>
  <c r="W138" i="138"/>
  <c r="V138" i="138"/>
  <c r="U138" i="138"/>
  <c r="T138" i="138"/>
  <c r="S138" i="138"/>
  <c r="R138" i="138"/>
  <c r="Q138" i="138"/>
  <c r="P138" i="138"/>
  <c r="O138" i="138"/>
  <c r="N138" i="138"/>
  <c r="M138" i="138"/>
  <c r="L138" i="138"/>
  <c r="K138" i="138"/>
  <c r="J138" i="138"/>
  <c r="I138" i="138"/>
  <c r="H138" i="138"/>
  <c r="G138" i="138"/>
  <c r="F138" i="138"/>
  <c r="E138" i="138"/>
  <c r="D138" i="138"/>
  <c r="C134" i="138"/>
  <c r="C133" i="138"/>
  <c r="C132" i="138"/>
  <c r="C131" i="138"/>
  <c r="C130" i="138"/>
  <c r="C129" i="138"/>
  <c r="C128" i="138"/>
  <c r="C127" i="138"/>
  <c r="E90" i="137"/>
  <c r="D92" i="137"/>
  <c r="D93" i="137"/>
  <c r="E80" i="137"/>
  <c r="D80" i="137"/>
  <c r="D81" i="137"/>
  <c r="E63" i="137"/>
  <c r="E65" i="137"/>
  <c r="F65" i="137"/>
  <c r="D63" i="137"/>
  <c r="D64" i="137"/>
  <c r="F53" i="137"/>
  <c r="F89" i="137" s="1"/>
  <c r="G53" i="137"/>
  <c r="G89" i="137" s="1"/>
  <c r="H53" i="137"/>
  <c r="H89" i="137" s="1"/>
  <c r="I53" i="137"/>
  <c r="I208" i="138" s="1"/>
  <c r="J53" i="137"/>
  <c r="J208" i="138" s="1"/>
  <c r="K53" i="137"/>
  <c r="L53" i="137" s="1"/>
  <c r="F56" i="137"/>
  <c r="F211" i="138" s="1"/>
  <c r="G56" i="137"/>
  <c r="D51" i="137"/>
  <c r="D52" i="137"/>
  <c r="D53" i="137"/>
  <c r="E53" i="137" s="1"/>
  <c r="D54" i="137"/>
  <c r="D209" i="138" s="1"/>
  <c r="D55" i="137"/>
  <c r="D91" i="137" s="1"/>
  <c r="D56" i="137"/>
  <c r="D57" i="137"/>
  <c r="E54" i="137"/>
  <c r="E55" i="137"/>
  <c r="E56" i="137"/>
  <c r="E211" i="138" s="1"/>
  <c r="E57" i="137"/>
  <c r="F44" i="137"/>
  <c r="F80" i="137" s="1"/>
  <c r="G44" i="137"/>
  <c r="G80" i="137" s="1"/>
  <c r="H44" i="137"/>
  <c r="H80" i="137" s="1"/>
  <c r="I44" i="137"/>
  <c r="I80" i="137" s="1"/>
  <c r="J44" i="137"/>
  <c r="K44" i="137"/>
  <c r="E45" i="137"/>
  <c r="E134" i="138" s="1"/>
  <c r="D39" i="137"/>
  <c r="D40" i="137"/>
  <c r="D41" i="137"/>
  <c r="D42" i="137"/>
  <c r="D43" i="137"/>
  <c r="D44" i="137"/>
  <c r="E44" i="137" s="1"/>
  <c r="D45" i="137"/>
  <c r="F27" i="137"/>
  <c r="F29" i="137"/>
  <c r="F33" i="137"/>
  <c r="G33" i="137"/>
  <c r="E27" i="137"/>
  <c r="E28" i="137"/>
  <c r="E29" i="137"/>
  <c r="D27" i="137"/>
  <c r="D50" i="138" s="1"/>
  <c r="D28" i="137"/>
  <c r="D51" i="138" s="1"/>
  <c r="D29" i="137"/>
  <c r="D30" i="137"/>
  <c r="D31" i="137"/>
  <c r="D32" i="137"/>
  <c r="D33" i="137"/>
  <c r="E33" i="137" s="1"/>
  <c r="E60" i="138"/>
  <c r="F60" i="138"/>
  <c r="G60" i="138"/>
  <c r="H60" i="138"/>
  <c r="I60" i="138"/>
  <c r="J60" i="138"/>
  <c r="K60" i="138"/>
  <c r="L60" i="138"/>
  <c r="M60" i="138"/>
  <c r="N60" i="138"/>
  <c r="O60" i="138"/>
  <c r="P60" i="138"/>
  <c r="Q60" i="138"/>
  <c r="R60" i="138"/>
  <c r="S60" i="138"/>
  <c r="T60" i="138"/>
  <c r="U60" i="138"/>
  <c r="V60" i="138"/>
  <c r="W60" i="138"/>
  <c r="D60" i="138"/>
  <c r="Q11" i="51"/>
  <c r="R11" i="51"/>
  <c r="Q7" i="51"/>
  <c r="R7" i="51"/>
  <c r="S7" i="51"/>
  <c r="Q8" i="51"/>
  <c r="R8" i="51"/>
  <c r="R16" i="51" s="1"/>
  <c r="S8" i="51"/>
  <c r="Q9" i="51"/>
  <c r="Q16" i="51" s="1"/>
  <c r="R9" i="51"/>
  <c r="S9" i="51"/>
  <c r="Q10" i="51"/>
  <c r="R10" i="51"/>
  <c r="S10" i="51"/>
  <c r="Q12" i="51"/>
  <c r="R12" i="51"/>
  <c r="S12" i="51"/>
  <c r="Q13" i="51"/>
  <c r="R13" i="51"/>
  <c r="S13" i="51"/>
  <c r="Q14" i="51"/>
  <c r="R14" i="51"/>
  <c r="S14" i="51"/>
  <c r="S11" i="51"/>
  <c r="O7" i="51"/>
  <c r="P7" i="51"/>
  <c r="O8" i="51"/>
  <c r="P8" i="51"/>
  <c r="O9" i="51"/>
  <c r="P9" i="51"/>
  <c r="O10" i="51"/>
  <c r="P10" i="51"/>
  <c r="O11" i="51"/>
  <c r="P11" i="51"/>
  <c r="O12" i="51"/>
  <c r="P12" i="51"/>
  <c r="O13" i="51"/>
  <c r="P13" i="51"/>
  <c r="O14" i="51"/>
  <c r="P14" i="51"/>
  <c r="O16" i="51"/>
  <c r="K8" i="51" s="1"/>
  <c r="P16" i="51"/>
  <c r="P6" i="51"/>
  <c r="H13" i="135"/>
  <c r="H5" i="135"/>
  <c r="H6" i="135"/>
  <c r="H7" i="135"/>
  <c r="H8" i="135"/>
  <c r="H9" i="135"/>
  <c r="H10" i="135"/>
  <c r="H11" i="135"/>
  <c r="H4" i="135"/>
  <c r="N7" i="51"/>
  <c r="N8" i="51"/>
  <c r="N9" i="51"/>
  <c r="N10" i="51"/>
  <c r="N11" i="51"/>
  <c r="N12" i="51"/>
  <c r="N13" i="51"/>
  <c r="N14" i="51"/>
  <c r="N16" i="51"/>
  <c r="O6" i="51"/>
  <c r="N6" i="51"/>
  <c r="AA26" i="51"/>
  <c r="AB26" i="51" s="1"/>
  <c r="AA54" i="51"/>
  <c r="AB54" i="51" s="1"/>
  <c r="AA53" i="51"/>
  <c r="AB53" i="51" s="1"/>
  <c r="AA49" i="51"/>
  <c r="AB49" i="51" s="1"/>
  <c r="AA45" i="51"/>
  <c r="AB45" i="51" s="1"/>
  <c r="AA41" i="51"/>
  <c r="AB41" i="51" s="1"/>
  <c r="AA38" i="51"/>
  <c r="AB38" i="51" s="1"/>
  <c r="AA34" i="51"/>
  <c r="AB34" i="51" s="1"/>
  <c r="X8" i="51"/>
  <c r="X9" i="51"/>
  <c r="X10" i="51"/>
  <c r="X11" i="51"/>
  <c r="X12" i="51"/>
  <c r="X13" i="51"/>
  <c r="X14" i="51"/>
  <c r="X15" i="51"/>
  <c r="X16" i="51"/>
  <c r="X17" i="51"/>
  <c r="X18" i="51"/>
  <c r="X19" i="51"/>
  <c r="X20" i="51"/>
  <c r="X21" i="51"/>
  <c r="X22" i="51"/>
  <c r="X23" i="51"/>
  <c r="X24" i="51"/>
  <c r="X25" i="51"/>
  <c r="X27" i="51"/>
  <c r="X28" i="51"/>
  <c r="X29" i="51"/>
  <c r="X7" i="51"/>
  <c r="Z54" i="51"/>
  <c r="Z53" i="51"/>
  <c r="Z49" i="51"/>
  <c r="Z45" i="51"/>
  <c r="Z41" i="51"/>
  <c r="Z38" i="51"/>
  <c r="Z34" i="51"/>
  <c r="M53" i="137" l="1"/>
  <c r="L89" i="137"/>
  <c r="L208" i="138"/>
  <c r="D76" i="137"/>
  <c r="E40" i="137"/>
  <c r="D129" i="138"/>
  <c r="J80" i="137"/>
  <c r="J133" i="138"/>
  <c r="H33" i="137"/>
  <c r="G69" i="137"/>
  <c r="G56" i="138"/>
  <c r="F69" i="137"/>
  <c r="F56" i="138"/>
  <c r="E92" i="137"/>
  <c r="E39" i="137"/>
  <c r="D75" i="137"/>
  <c r="D128" i="138"/>
  <c r="L44" i="137"/>
  <c r="K133" i="138"/>
  <c r="K80" i="137"/>
  <c r="D77" i="137"/>
  <c r="E41" i="137"/>
  <c r="D130" i="138"/>
  <c r="F45" i="137"/>
  <c r="E81" i="137"/>
  <c r="H56" i="137"/>
  <c r="G211" i="138"/>
  <c r="E212" i="138"/>
  <c r="F57" i="137"/>
  <c r="E93" i="137"/>
  <c r="G92" i="137"/>
  <c r="F92" i="137"/>
  <c r="D78" i="137"/>
  <c r="E42" i="137"/>
  <c r="D131" i="138"/>
  <c r="F55" i="137"/>
  <c r="E91" i="137"/>
  <c r="E209" i="138"/>
  <c r="F54" i="137"/>
  <c r="I133" i="138"/>
  <c r="E32" i="137"/>
  <c r="D68" i="137"/>
  <c r="H133" i="138"/>
  <c r="J89" i="137"/>
  <c r="H208" i="138"/>
  <c r="F28" i="137"/>
  <c r="E51" i="138"/>
  <c r="E64" i="137"/>
  <c r="D56" i="138"/>
  <c r="D55" i="138"/>
  <c r="E69" i="137"/>
  <c r="E56" i="138"/>
  <c r="K89" i="137"/>
  <c r="E31" i="137"/>
  <c r="D67" i="137"/>
  <c r="G133" i="138"/>
  <c r="I89" i="137"/>
  <c r="F133" i="138"/>
  <c r="K208" i="138"/>
  <c r="G27" i="137"/>
  <c r="F63" i="137"/>
  <c r="D69" i="137"/>
  <c r="D54" i="138"/>
  <c r="F52" i="138"/>
  <c r="G29" i="137"/>
  <c r="E210" i="138"/>
  <c r="D79" i="137"/>
  <c r="E43" i="137"/>
  <c r="D53" i="138"/>
  <c r="D66" i="137"/>
  <c r="D65" i="137"/>
  <c r="D52" i="138"/>
  <c r="E30" i="137"/>
  <c r="D90" i="137"/>
  <c r="D89" i="137"/>
  <c r="D208" i="138"/>
  <c r="N53" i="137"/>
  <c r="E52" i="137"/>
  <c r="D207" i="138"/>
  <c r="D88" i="137"/>
  <c r="E51" i="137"/>
  <c r="D206" i="138"/>
  <c r="D87" i="137"/>
  <c r="E89" i="137"/>
  <c r="D70" i="133"/>
  <c r="AA20" i="132"/>
  <c r="S16" i="51"/>
  <c r="J8" i="51"/>
  <c r="L8" i="51"/>
  <c r="AA18" i="51"/>
  <c r="AB18" i="51" s="1"/>
  <c r="AA14" i="51"/>
  <c r="AB14" i="51" s="1"/>
  <c r="AA11" i="51"/>
  <c r="AB11" i="51" s="1"/>
  <c r="AA7" i="51"/>
  <c r="AB7" i="51" s="1"/>
  <c r="Y28" i="51"/>
  <c r="Y27" i="51"/>
  <c r="Y25" i="51"/>
  <c r="Y24" i="51"/>
  <c r="Y23" i="51"/>
  <c r="Y22" i="51"/>
  <c r="Z22" i="51" s="1"/>
  <c r="Y14" i="51"/>
  <c r="Y10" i="51"/>
  <c r="Y8" i="51"/>
  <c r="Y21" i="51"/>
  <c r="Y13" i="51"/>
  <c r="Y12" i="51"/>
  <c r="Y9" i="51"/>
  <c r="Y11" i="51"/>
  <c r="Y29" i="51"/>
  <c r="Y20" i="51"/>
  <c r="AA22" i="51"/>
  <c r="AB22" i="51" s="1"/>
  <c r="Y16" i="51"/>
  <c r="AA27" i="51"/>
  <c r="AB27" i="51" s="1"/>
  <c r="Y19" i="51"/>
  <c r="Y18" i="51"/>
  <c r="Y17" i="51"/>
  <c r="Y15" i="51"/>
  <c r="Y7" i="51"/>
  <c r="Y26" i="51"/>
  <c r="Z26" i="51" s="1"/>
  <c r="G54" i="137" l="1"/>
  <c r="F209" i="138"/>
  <c r="F90" i="137"/>
  <c r="O53" i="137"/>
  <c r="N89" i="137"/>
  <c r="N208" i="138"/>
  <c r="G55" i="137"/>
  <c r="F91" i="137"/>
  <c r="F210" i="138"/>
  <c r="E54" i="138"/>
  <c r="E67" i="137"/>
  <c r="F31" i="137"/>
  <c r="I33" i="137"/>
  <c r="H56" i="138"/>
  <c r="H69" i="137"/>
  <c r="E131" i="138"/>
  <c r="E78" i="137"/>
  <c r="F42" i="137"/>
  <c r="H27" i="137"/>
  <c r="G63" i="137"/>
  <c r="G50" i="138"/>
  <c r="L133" i="138"/>
  <c r="M44" i="137"/>
  <c r="L80" i="137"/>
  <c r="F30" i="137"/>
  <c r="E66" i="137"/>
  <c r="E53" i="138"/>
  <c r="E132" i="138"/>
  <c r="F43" i="137"/>
  <c r="E79" i="137"/>
  <c r="F64" i="137"/>
  <c r="G28" i="137"/>
  <c r="F51" i="138"/>
  <c r="F40" i="137"/>
  <c r="E76" i="137"/>
  <c r="E129" i="138"/>
  <c r="F41" i="137"/>
  <c r="E77" i="137"/>
  <c r="E130" i="138"/>
  <c r="F52" i="137"/>
  <c r="E88" i="137"/>
  <c r="E207" i="138"/>
  <c r="E128" i="138"/>
  <c r="E75" i="137"/>
  <c r="F39" i="137"/>
  <c r="G57" i="137"/>
  <c r="F212" i="138"/>
  <c r="F93" i="137"/>
  <c r="I56" i="137"/>
  <c r="H211" i="138"/>
  <c r="H92" i="137"/>
  <c r="G65" i="137"/>
  <c r="G52" i="138"/>
  <c r="H29" i="137"/>
  <c r="G45" i="137"/>
  <c r="F81" i="137"/>
  <c r="F134" i="138"/>
  <c r="E206" i="138"/>
  <c r="E87" i="137"/>
  <c r="F51" i="137"/>
  <c r="E68" i="137"/>
  <c r="E55" i="138"/>
  <c r="F32" i="137"/>
  <c r="M89" i="137"/>
  <c r="M208" i="138"/>
  <c r="Z11" i="51"/>
  <c r="Z18" i="51"/>
  <c r="Z27" i="51"/>
  <c r="Z7" i="51"/>
  <c r="Z14" i="51"/>
  <c r="G51" i="137" l="1"/>
  <c r="F87" i="137"/>
  <c r="F206" i="138"/>
  <c r="F131" i="138"/>
  <c r="G42" i="137"/>
  <c r="F78" i="137"/>
  <c r="H65" i="137"/>
  <c r="H52" i="138"/>
  <c r="I29" i="137"/>
  <c r="F207" i="138"/>
  <c r="G52" i="137"/>
  <c r="F88" i="137"/>
  <c r="J33" i="137"/>
  <c r="I69" i="137"/>
  <c r="I56" i="138"/>
  <c r="G43" i="137"/>
  <c r="F79" i="137"/>
  <c r="F132" i="138"/>
  <c r="M133" i="138"/>
  <c r="M80" i="137"/>
  <c r="H45" i="137"/>
  <c r="G134" i="138"/>
  <c r="G81" i="137"/>
  <c r="G40" i="137"/>
  <c r="F76" i="137"/>
  <c r="F129" i="138"/>
  <c r="G31" i="137"/>
  <c r="F54" i="138"/>
  <c r="F67" i="137"/>
  <c r="H55" i="137"/>
  <c r="G91" i="137"/>
  <c r="G210" i="138"/>
  <c r="F66" i="137"/>
  <c r="G30" i="137"/>
  <c r="F53" i="138"/>
  <c r="F68" i="137"/>
  <c r="F55" i="138"/>
  <c r="G32" i="137"/>
  <c r="I27" i="137"/>
  <c r="H63" i="137"/>
  <c r="H50" i="138"/>
  <c r="G41" i="137"/>
  <c r="F77" i="137"/>
  <c r="F130" i="138"/>
  <c r="G51" i="138"/>
  <c r="G64" i="137"/>
  <c r="H28" i="137"/>
  <c r="J56" i="137"/>
  <c r="I211" i="138"/>
  <c r="I92" i="137"/>
  <c r="G212" i="138"/>
  <c r="H57" i="137"/>
  <c r="G93" i="137"/>
  <c r="F128" i="138"/>
  <c r="G39" i="137"/>
  <c r="F75" i="137"/>
  <c r="P53" i="137"/>
  <c r="O89" i="137"/>
  <c r="O208" i="138"/>
  <c r="G209" i="138"/>
  <c r="G90" i="137"/>
  <c r="H54" i="137"/>
  <c r="H4" i="134"/>
  <c r="I4" i="134"/>
  <c r="J4" i="134"/>
  <c r="K4" i="134"/>
  <c r="O4" i="134"/>
  <c r="P4" i="134"/>
  <c r="Q4" i="134"/>
  <c r="R4" i="134"/>
  <c r="S4" i="134"/>
  <c r="T4" i="134"/>
  <c r="M7" i="134"/>
  <c r="N7" i="134"/>
  <c r="O7" i="134"/>
  <c r="P7" i="134"/>
  <c r="Q7" i="134"/>
  <c r="H8" i="134"/>
  <c r="J8" i="134"/>
  <c r="K8" i="134"/>
  <c r="M9" i="134"/>
  <c r="N9" i="134"/>
  <c r="O9" i="134"/>
  <c r="M11" i="134"/>
  <c r="N11" i="134"/>
  <c r="O11" i="134"/>
  <c r="P11" i="134"/>
  <c r="Q11" i="134"/>
  <c r="R11" i="134"/>
  <c r="S11" i="134"/>
  <c r="T11" i="134"/>
  <c r="U11" i="134"/>
  <c r="V11" i="134"/>
  <c r="M13" i="134"/>
  <c r="N13" i="134"/>
  <c r="O13" i="134"/>
  <c r="P13" i="134"/>
  <c r="M14" i="134"/>
  <c r="N14" i="134"/>
  <c r="O14" i="134"/>
  <c r="P14" i="134"/>
  <c r="H16" i="134"/>
  <c r="I16" i="134"/>
  <c r="J16" i="134"/>
  <c r="K16" i="134"/>
  <c r="O16" i="134"/>
  <c r="M18" i="134"/>
  <c r="N18" i="134"/>
  <c r="O18" i="134"/>
  <c r="P18" i="134"/>
  <c r="Q18" i="134"/>
  <c r="R18" i="134"/>
  <c r="S18" i="134"/>
  <c r="T18" i="134"/>
  <c r="U18" i="134"/>
  <c r="H20" i="134"/>
  <c r="I20" i="134"/>
  <c r="J20" i="134"/>
  <c r="K20" i="134"/>
  <c r="O20" i="134"/>
  <c r="P20" i="134"/>
  <c r="Q20" i="134"/>
  <c r="R20" i="134"/>
  <c r="S20" i="134"/>
  <c r="T20" i="134"/>
  <c r="M23" i="134"/>
  <c r="N23" i="134"/>
  <c r="O23" i="134"/>
  <c r="P23" i="134"/>
  <c r="Q23" i="134"/>
  <c r="H24" i="134"/>
  <c r="J24" i="134"/>
  <c r="K24" i="134"/>
  <c r="M25" i="134"/>
  <c r="N25" i="134"/>
  <c r="O25" i="134"/>
  <c r="M27" i="134"/>
  <c r="N27" i="134"/>
  <c r="O27" i="134"/>
  <c r="P27" i="134"/>
  <c r="Q27" i="134"/>
  <c r="R27" i="134"/>
  <c r="S27" i="134"/>
  <c r="T27" i="134"/>
  <c r="U27" i="134"/>
  <c r="K28" i="134"/>
  <c r="M29" i="134"/>
  <c r="N29" i="134"/>
  <c r="O29" i="134"/>
  <c r="P29" i="134"/>
  <c r="L30" i="134"/>
  <c r="M30" i="134"/>
  <c r="N30" i="134"/>
  <c r="H32" i="134"/>
  <c r="I32" i="134"/>
  <c r="J32" i="134"/>
  <c r="L34" i="134"/>
  <c r="M34" i="134"/>
  <c r="N34" i="134"/>
  <c r="O34" i="134"/>
  <c r="P34" i="134"/>
  <c r="Q34" i="134"/>
  <c r="R34" i="134"/>
  <c r="H36" i="134"/>
  <c r="I36" i="134"/>
  <c r="J36" i="134"/>
  <c r="K36" i="134"/>
  <c r="O36" i="134"/>
  <c r="P36" i="134"/>
  <c r="Q36" i="134"/>
  <c r="H37" i="134"/>
  <c r="J37" i="134"/>
  <c r="K37" i="134"/>
  <c r="L37" i="134"/>
  <c r="M37" i="134"/>
  <c r="N37" i="134"/>
  <c r="O37" i="134"/>
  <c r="P37" i="134"/>
  <c r="L38" i="134"/>
  <c r="M38" i="134"/>
  <c r="N38" i="134"/>
  <c r="O38" i="134"/>
  <c r="P38" i="134"/>
  <c r="Q38" i="134"/>
  <c r="H40" i="134"/>
  <c r="I40" i="134"/>
  <c r="J40" i="134"/>
  <c r="K40" i="134"/>
  <c r="O40" i="134"/>
  <c r="P40" i="134"/>
  <c r="J41" i="134"/>
  <c r="K41" i="134"/>
  <c r="L41" i="134"/>
  <c r="M41" i="134"/>
  <c r="N41" i="134"/>
  <c r="O41" i="134"/>
  <c r="P41" i="134"/>
  <c r="L42" i="134"/>
  <c r="M42" i="134"/>
  <c r="N42" i="134"/>
  <c r="O42" i="134"/>
  <c r="P42" i="134"/>
  <c r="H44" i="134"/>
  <c r="I44" i="134"/>
  <c r="J44" i="134"/>
  <c r="K44" i="134"/>
  <c r="O44" i="134"/>
  <c r="I45" i="134"/>
  <c r="J45" i="134"/>
  <c r="K45" i="134"/>
  <c r="L45" i="134"/>
  <c r="M45" i="134"/>
  <c r="N45" i="134"/>
  <c r="O45" i="134"/>
  <c r="J46" i="134"/>
  <c r="K46" i="134"/>
  <c r="L46" i="134"/>
  <c r="M46" i="134"/>
  <c r="G48" i="134"/>
  <c r="M48" i="134"/>
  <c r="N48" i="134"/>
  <c r="O48" i="134"/>
  <c r="J2" i="134"/>
  <c r="K2" i="134"/>
  <c r="L2" i="134"/>
  <c r="P2" i="134"/>
  <c r="Q2" i="134"/>
  <c r="R2" i="134"/>
  <c r="S2" i="134"/>
  <c r="T2" i="134"/>
  <c r="U2" i="134"/>
  <c r="V2" i="134"/>
  <c r="W2" i="134"/>
  <c r="D3" i="133"/>
  <c r="E3" i="133"/>
  <c r="F3" i="133"/>
  <c r="G3" i="133"/>
  <c r="H3" i="133"/>
  <c r="I3" i="133"/>
  <c r="J3" i="133"/>
  <c r="K3" i="133"/>
  <c r="L3" i="133"/>
  <c r="M3" i="133"/>
  <c r="N3" i="133"/>
  <c r="N3" i="134" s="1"/>
  <c r="O3" i="133"/>
  <c r="O3" i="134" s="1"/>
  <c r="P3" i="133"/>
  <c r="P3" i="134" s="1"/>
  <c r="Q3" i="133"/>
  <c r="R3" i="133"/>
  <c r="R3" i="134" s="1"/>
  <c r="S3" i="133"/>
  <c r="S3" i="134" s="1"/>
  <c r="T3" i="133"/>
  <c r="T3" i="134" s="1"/>
  <c r="U3" i="133"/>
  <c r="U3" i="134" s="1"/>
  <c r="V3" i="133"/>
  <c r="V3" i="134" s="1"/>
  <c r="W3" i="133"/>
  <c r="D4" i="133"/>
  <c r="E4" i="133"/>
  <c r="F4" i="133"/>
  <c r="G4" i="133"/>
  <c r="H4" i="133"/>
  <c r="I4" i="133"/>
  <c r="J4" i="133"/>
  <c r="K4" i="133"/>
  <c r="L4" i="133"/>
  <c r="M4" i="133"/>
  <c r="N4" i="133"/>
  <c r="O4" i="133"/>
  <c r="P4" i="133"/>
  <c r="Q4" i="133"/>
  <c r="R4" i="133"/>
  <c r="S4" i="133"/>
  <c r="T4" i="133"/>
  <c r="U4" i="133"/>
  <c r="V4" i="133"/>
  <c r="W4" i="133"/>
  <c r="D5" i="133"/>
  <c r="E5" i="133"/>
  <c r="F5" i="133"/>
  <c r="G5" i="133"/>
  <c r="H5" i="133"/>
  <c r="I5" i="133"/>
  <c r="J5" i="133"/>
  <c r="K5" i="133"/>
  <c r="L5" i="133"/>
  <c r="M5" i="133"/>
  <c r="N5" i="133"/>
  <c r="O5" i="133"/>
  <c r="O5" i="134" s="1"/>
  <c r="P5" i="133"/>
  <c r="Q5" i="133"/>
  <c r="R5" i="133"/>
  <c r="S5" i="133"/>
  <c r="T5" i="133"/>
  <c r="U5" i="133"/>
  <c r="V5" i="133"/>
  <c r="W5" i="133"/>
  <c r="D6" i="133"/>
  <c r="E6" i="133"/>
  <c r="F6" i="133"/>
  <c r="G6" i="133"/>
  <c r="H6" i="133"/>
  <c r="I6" i="133"/>
  <c r="J6" i="133"/>
  <c r="K6" i="133"/>
  <c r="L6" i="133"/>
  <c r="M6" i="133"/>
  <c r="N6" i="133"/>
  <c r="N6" i="134" s="1"/>
  <c r="O6" i="133"/>
  <c r="O6" i="134" s="1"/>
  <c r="P6" i="133"/>
  <c r="Q6" i="133"/>
  <c r="R6" i="133"/>
  <c r="S6" i="133"/>
  <c r="T6" i="133"/>
  <c r="T6" i="134" s="1"/>
  <c r="U6" i="133"/>
  <c r="V6" i="133"/>
  <c r="W6" i="133"/>
  <c r="D7" i="133"/>
  <c r="E7" i="133"/>
  <c r="F7" i="133"/>
  <c r="G7" i="133"/>
  <c r="H7" i="133"/>
  <c r="I7" i="133"/>
  <c r="J7" i="133"/>
  <c r="K7" i="133"/>
  <c r="L7" i="133"/>
  <c r="M7" i="133"/>
  <c r="N7" i="133"/>
  <c r="O7" i="133"/>
  <c r="P7" i="133"/>
  <c r="Q7" i="133"/>
  <c r="R7" i="133"/>
  <c r="S7" i="133"/>
  <c r="S7" i="134" s="1"/>
  <c r="T7" i="133"/>
  <c r="U7" i="133"/>
  <c r="U7" i="134" s="1"/>
  <c r="V7" i="133"/>
  <c r="W7" i="133"/>
  <c r="D8" i="133"/>
  <c r="E8" i="133"/>
  <c r="F8" i="133"/>
  <c r="G8" i="133"/>
  <c r="H8" i="133"/>
  <c r="I8" i="133"/>
  <c r="I8" i="134" s="1"/>
  <c r="J8" i="133"/>
  <c r="K8" i="133"/>
  <c r="L8" i="133"/>
  <c r="M8" i="133"/>
  <c r="N8" i="133"/>
  <c r="O8" i="133"/>
  <c r="O8" i="134" s="1"/>
  <c r="P8" i="133"/>
  <c r="Q8" i="133"/>
  <c r="R8" i="133"/>
  <c r="S8" i="133"/>
  <c r="T8" i="133"/>
  <c r="U8" i="133"/>
  <c r="U8" i="134" s="1"/>
  <c r="V8" i="133"/>
  <c r="V8" i="134" s="1"/>
  <c r="W8" i="133"/>
  <c r="D9" i="133"/>
  <c r="E9" i="133"/>
  <c r="F9" i="133"/>
  <c r="G9" i="133"/>
  <c r="H9" i="133"/>
  <c r="I9" i="133"/>
  <c r="J9" i="133"/>
  <c r="K9" i="133"/>
  <c r="L9" i="133"/>
  <c r="M9" i="133"/>
  <c r="N9" i="133"/>
  <c r="O9" i="133"/>
  <c r="P9" i="133"/>
  <c r="Q9" i="133"/>
  <c r="R9" i="133"/>
  <c r="S9" i="133"/>
  <c r="T9" i="133"/>
  <c r="U9" i="133"/>
  <c r="V9" i="133"/>
  <c r="W9" i="133"/>
  <c r="D10" i="133"/>
  <c r="E10" i="133"/>
  <c r="F10" i="133"/>
  <c r="G10" i="133"/>
  <c r="H10" i="133"/>
  <c r="I10" i="133"/>
  <c r="J10" i="133"/>
  <c r="K10" i="133"/>
  <c r="L10" i="133"/>
  <c r="M10" i="133"/>
  <c r="N10" i="133"/>
  <c r="N10" i="134" s="1"/>
  <c r="O10" i="133"/>
  <c r="O10" i="134" s="1"/>
  <c r="P10" i="133"/>
  <c r="Q10" i="133"/>
  <c r="Q10" i="134" s="1"/>
  <c r="R10" i="133"/>
  <c r="R10" i="134" s="1"/>
  <c r="S10" i="133"/>
  <c r="S10" i="134" s="1"/>
  <c r="T10" i="133"/>
  <c r="T10" i="134" s="1"/>
  <c r="U10" i="133"/>
  <c r="V10" i="133"/>
  <c r="W10" i="133"/>
  <c r="D11" i="133"/>
  <c r="E11" i="133"/>
  <c r="F11" i="133"/>
  <c r="G11" i="133"/>
  <c r="H11" i="133"/>
  <c r="I11" i="133"/>
  <c r="J11" i="133"/>
  <c r="K11" i="133"/>
  <c r="L11" i="133"/>
  <c r="M11" i="133"/>
  <c r="N11" i="133"/>
  <c r="O11" i="133"/>
  <c r="P11" i="133"/>
  <c r="Q11" i="133"/>
  <c r="R11" i="133"/>
  <c r="S11" i="133"/>
  <c r="T11" i="133"/>
  <c r="U11" i="133"/>
  <c r="V11" i="133"/>
  <c r="W11" i="133"/>
  <c r="D12" i="133"/>
  <c r="E12" i="133"/>
  <c r="F12" i="133"/>
  <c r="G12" i="133"/>
  <c r="H12" i="133"/>
  <c r="I12" i="133"/>
  <c r="J12" i="133"/>
  <c r="K12" i="133"/>
  <c r="L12" i="133"/>
  <c r="M12" i="133"/>
  <c r="N12" i="133"/>
  <c r="O12" i="133"/>
  <c r="O12" i="134" s="1"/>
  <c r="P12" i="133"/>
  <c r="P12" i="134" s="1"/>
  <c r="Q12" i="133"/>
  <c r="Q12" i="134" s="1"/>
  <c r="R12" i="133"/>
  <c r="R12" i="134" s="1"/>
  <c r="S12" i="133"/>
  <c r="S12" i="134" s="1"/>
  <c r="T12" i="133"/>
  <c r="U12" i="133"/>
  <c r="V12" i="133"/>
  <c r="W12" i="133"/>
  <c r="D13" i="133"/>
  <c r="E13" i="133"/>
  <c r="F13" i="133"/>
  <c r="G13" i="133"/>
  <c r="H13" i="133"/>
  <c r="I13" i="133"/>
  <c r="J13" i="133"/>
  <c r="K13" i="133"/>
  <c r="L13" i="133"/>
  <c r="M13" i="133"/>
  <c r="N13" i="133"/>
  <c r="O13" i="133"/>
  <c r="P13" i="133"/>
  <c r="Q13" i="133"/>
  <c r="R13" i="133"/>
  <c r="S13" i="133"/>
  <c r="T13" i="133"/>
  <c r="U13" i="133"/>
  <c r="V13" i="133"/>
  <c r="W13" i="133"/>
  <c r="D14" i="133"/>
  <c r="E14" i="133"/>
  <c r="F14" i="133"/>
  <c r="G14" i="133"/>
  <c r="H14" i="133"/>
  <c r="I14" i="133"/>
  <c r="J14" i="133"/>
  <c r="K14" i="133"/>
  <c r="L14" i="133"/>
  <c r="M14" i="133"/>
  <c r="N14" i="133"/>
  <c r="O14" i="133"/>
  <c r="P14" i="133"/>
  <c r="Q14" i="133"/>
  <c r="R14" i="133"/>
  <c r="S14" i="133"/>
  <c r="S14" i="134" s="1"/>
  <c r="T14" i="133"/>
  <c r="T14" i="134" s="1"/>
  <c r="U14" i="133"/>
  <c r="U14" i="134" s="1"/>
  <c r="V14" i="133"/>
  <c r="W14" i="133"/>
  <c r="D15" i="133"/>
  <c r="E15" i="133"/>
  <c r="F15" i="133"/>
  <c r="G15" i="133"/>
  <c r="H15" i="133"/>
  <c r="I15" i="133"/>
  <c r="J15" i="133"/>
  <c r="K15" i="133"/>
  <c r="L15" i="133"/>
  <c r="M15" i="133"/>
  <c r="N15" i="133"/>
  <c r="N15" i="134" s="1"/>
  <c r="O15" i="133"/>
  <c r="O15" i="134" s="1"/>
  <c r="P15" i="133"/>
  <c r="P15" i="134" s="1"/>
  <c r="Q15" i="133"/>
  <c r="Q15" i="134" s="1"/>
  <c r="R15" i="133"/>
  <c r="S15" i="133"/>
  <c r="T15" i="133"/>
  <c r="U15" i="133"/>
  <c r="V15" i="133"/>
  <c r="W15" i="133"/>
  <c r="D16" i="133"/>
  <c r="E16" i="133"/>
  <c r="F16" i="133"/>
  <c r="G16" i="133"/>
  <c r="H16" i="133"/>
  <c r="I16" i="133"/>
  <c r="J16" i="133"/>
  <c r="K16" i="133"/>
  <c r="L16" i="133"/>
  <c r="M16" i="133"/>
  <c r="N16" i="133"/>
  <c r="O16" i="133"/>
  <c r="P16" i="133"/>
  <c r="Q16" i="133"/>
  <c r="Q16" i="134" s="1"/>
  <c r="R16" i="133"/>
  <c r="S16" i="133"/>
  <c r="S16" i="134" s="1"/>
  <c r="T16" i="133"/>
  <c r="T16" i="134" s="1"/>
  <c r="U16" i="133"/>
  <c r="U16" i="134" s="1"/>
  <c r="V16" i="133"/>
  <c r="V16" i="134" s="1"/>
  <c r="W16" i="133"/>
  <c r="D17" i="133"/>
  <c r="E17" i="133"/>
  <c r="F17" i="133"/>
  <c r="G17" i="133"/>
  <c r="H17" i="133"/>
  <c r="I17" i="133"/>
  <c r="J17" i="133"/>
  <c r="K17" i="133"/>
  <c r="L17" i="133"/>
  <c r="M17" i="133"/>
  <c r="N17" i="133"/>
  <c r="N17" i="134" s="1"/>
  <c r="O17" i="133"/>
  <c r="O17" i="134" s="1"/>
  <c r="P17" i="133"/>
  <c r="Q17" i="133"/>
  <c r="R17" i="133"/>
  <c r="S17" i="133"/>
  <c r="T17" i="133"/>
  <c r="U17" i="133"/>
  <c r="V17" i="133"/>
  <c r="W17" i="133"/>
  <c r="D18" i="133"/>
  <c r="E18" i="133"/>
  <c r="F18" i="133"/>
  <c r="G18" i="133"/>
  <c r="H18" i="133"/>
  <c r="I18" i="133"/>
  <c r="J18" i="133"/>
  <c r="K18" i="133"/>
  <c r="L18" i="133"/>
  <c r="M18" i="133"/>
  <c r="N18" i="133"/>
  <c r="O18" i="133"/>
  <c r="P18" i="133"/>
  <c r="Q18" i="133"/>
  <c r="R18" i="133"/>
  <c r="S18" i="133"/>
  <c r="T18" i="133"/>
  <c r="U18" i="133"/>
  <c r="V18" i="133"/>
  <c r="W18" i="133"/>
  <c r="D19" i="133"/>
  <c r="E19" i="133"/>
  <c r="F19" i="133"/>
  <c r="G19" i="133"/>
  <c r="H19" i="133"/>
  <c r="I19" i="133"/>
  <c r="J19" i="133"/>
  <c r="K19" i="133"/>
  <c r="L19" i="133"/>
  <c r="M19" i="133"/>
  <c r="N19" i="133"/>
  <c r="O19" i="133"/>
  <c r="P19" i="133"/>
  <c r="P19" i="134" s="1"/>
  <c r="Q19" i="133"/>
  <c r="R19" i="133"/>
  <c r="S19" i="133"/>
  <c r="S19" i="134" s="1"/>
  <c r="T19" i="133"/>
  <c r="T19" i="134" s="1"/>
  <c r="U19" i="133"/>
  <c r="U19" i="134" s="1"/>
  <c r="V19" i="133"/>
  <c r="V19" i="134" s="1"/>
  <c r="W19" i="133"/>
  <c r="D20" i="133"/>
  <c r="E20" i="133"/>
  <c r="F20" i="133"/>
  <c r="G20" i="133"/>
  <c r="H20" i="133"/>
  <c r="I20" i="133"/>
  <c r="J20" i="133"/>
  <c r="K20" i="133"/>
  <c r="L20" i="133"/>
  <c r="M20" i="133"/>
  <c r="N20" i="133"/>
  <c r="O20" i="133"/>
  <c r="P20" i="133"/>
  <c r="Q20" i="133"/>
  <c r="R20" i="133"/>
  <c r="S20" i="133"/>
  <c r="T20" i="133"/>
  <c r="U20" i="133"/>
  <c r="V20" i="133"/>
  <c r="W20" i="133"/>
  <c r="D21" i="133"/>
  <c r="E21" i="133"/>
  <c r="F21" i="133"/>
  <c r="G21" i="133"/>
  <c r="H21" i="133"/>
  <c r="I21" i="133"/>
  <c r="J21" i="133"/>
  <c r="K21" i="133"/>
  <c r="L21" i="133"/>
  <c r="M21" i="133"/>
  <c r="N21" i="133"/>
  <c r="O21" i="133"/>
  <c r="P21" i="133"/>
  <c r="P21" i="134" s="1"/>
  <c r="Q21" i="133"/>
  <c r="R21" i="133"/>
  <c r="S21" i="133"/>
  <c r="T21" i="133"/>
  <c r="U21" i="133"/>
  <c r="V21" i="133"/>
  <c r="W21" i="133"/>
  <c r="D22" i="133"/>
  <c r="E22" i="133"/>
  <c r="F22" i="133"/>
  <c r="G22" i="133"/>
  <c r="H22" i="133"/>
  <c r="I22" i="133"/>
  <c r="J22" i="133"/>
  <c r="K22" i="133"/>
  <c r="L22" i="133"/>
  <c r="M22" i="133"/>
  <c r="M22" i="134" s="1"/>
  <c r="N22" i="133"/>
  <c r="N22" i="134" s="1"/>
  <c r="O22" i="133"/>
  <c r="O22" i="134" s="1"/>
  <c r="P22" i="133"/>
  <c r="P22" i="134" s="1"/>
  <c r="Q22" i="133"/>
  <c r="Q22" i="134" s="1"/>
  <c r="R22" i="133"/>
  <c r="S22" i="133"/>
  <c r="T22" i="133"/>
  <c r="U22" i="133"/>
  <c r="U22" i="134" s="1"/>
  <c r="V22" i="133"/>
  <c r="W22" i="133"/>
  <c r="D23" i="133"/>
  <c r="E23" i="133"/>
  <c r="F23" i="133"/>
  <c r="G23" i="133"/>
  <c r="H23" i="133"/>
  <c r="I23" i="133"/>
  <c r="J23" i="133"/>
  <c r="K23" i="133"/>
  <c r="L23" i="133"/>
  <c r="M23" i="133"/>
  <c r="N23" i="133"/>
  <c r="O23" i="133"/>
  <c r="P23" i="133"/>
  <c r="Q23" i="133"/>
  <c r="R23" i="133"/>
  <c r="S23" i="133"/>
  <c r="S23" i="134" s="1"/>
  <c r="T23" i="133"/>
  <c r="U23" i="133"/>
  <c r="U23" i="134" s="1"/>
  <c r="V23" i="133"/>
  <c r="W23" i="133"/>
  <c r="D24" i="133"/>
  <c r="E24" i="133"/>
  <c r="F24" i="133"/>
  <c r="G24" i="133"/>
  <c r="H24" i="133"/>
  <c r="I24" i="133"/>
  <c r="I24" i="134" s="1"/>
  <c r="J24" i="133"/>
  <c r="K24" i="133"/>
  <c r="L24" i="133"/>
  <c r="M24" i="133"/>
  <c r="N24" i="133"/>
  <c r="O24" i="133"/>
  <c r="O24" i="134" s="1"/>
  <c r="P24" i="133"/>
  <c r="Q24" i="133"/>
  <c r="Q24" i="134" s="1"/>
  <c r="R24" i="133"/>
  <c r="S24" i="133"/>
  <c r="S24" i="134" s="1"/>
  <c r="T24" i="133"/>
  <c r="T24" i="134" s="1"/>
  <c r="U24" i="133"/>
  <c r="V24" i="133"/>
  <c r="W24" i="133"/>
  <c r="D25" i="133"/>
  <c r="E25" i="133"/>
  <c r="F25" i="133"/>
  <c r="G25" i="133"/>
  <c r="H25" i="133"/>
  <c r="I25" i="133"/>
  <c r="J25" i="133"/>
  <c r="K25" i="133"/>
  <c r="L25" i="133"/>
  <c r="M25" i="133"/>
  <c r="N25" i="133"/>
  <c r="O25" i="133"/>
  <c r="P25" i="133"/>
  <c r="Q25" i="133"/>
  <c r="R25" i="133"/>
  <c r="S25" i="133"/>
  <c r="T25" i="133"/>
  <c r="U25" i="133"/>
  <c r="V25" i="133"/>
  <c r="W25" i="133"/>
  <c r="D26" i="133"/>
  <c r="E26" i="133"/>
  <c r="F26" i="133"/>
  <c r="G26" i="133"/>
  <c r="H26" i="133"/>
  <c r="I26" i="133"/>
  <c r="J26" i="133"/>
  <c r="K26" i="133"/>
  <c r="L26" i="133"/>
  <c r="M26" i="133"/>
  <c r="N26" i="133"/>
  <c r="N26" i="134" s="1"/>
  <c r="O26" i="133"/>
  <c r="O26" i="134" s="1"/>
  <c r="P26" i="133"/>
  <c r="Q26" i="133"/>
  <c r="Q26" i="134" s="1"/>
  <c r="R26" i="133"/>
  <c r="R26" i="134" s="1"/>
  <c r="S26" i="133"/>
  <c r="S26" i="134" s="1"/>
  <c r="T26" i="133"/>
  <c r="T26" i="134" s="1"/>
  <c r="U26" i="133"/>
  <c r="V26" i="133"/>
  <c r="W26" i="133"/>
  <c r="D27" i="133"/>
  <c r="E27" i="133"/>
  <c r="F27" i="133"/>
  <c r="G27" i="133"/>
  <c r="H27" i="133"/>
  <c r="I27" i="133"/>
  <c r="J27" i="133"/>
  <c r="K27" i="133"/>
  <c r="L27" i="133"/>
  <c r="M27" i="133"/>
  <c r="N27" i="133"/>
  <c r="O27" i="133"/>
  <c r="P27" i="133"/>
  <c r="Q27" i="133"/>
  <c r="R27" i="133"/>
  <c r="S27" i="133"/>
  <c r="T27" i="133"/>
  <c r="U27" i="133"/>
  <c r="V27" i="133"/>
  <c r="W27" i="133"/>
  <c r="D28" i="133"/>
  <c r="E28" i="133"/>
  <c r="F28" i="133"/>
  <c r="G28" i="133"/>
  <c r="H28" i="133"/>
  <c r="I28" i="133"/>
  <c r="J28" i="133"/>
  <c r="K28" i="133"/>
  <c r="L28" i="133"/>
  <c r="M28" i="133"/>
  <c r="N28" i="133"/>
  <c r="O28" i="133"/>
  <c r="O28" i="134" s="1"/>
  <c r="P28" i="133"/>
  <c r="P28" i="134" s="1"/>
  <c r="Q28" i="133"/>
  <c r="Q28" i="134" s="1"/>
  <c r="R28" i="133"/>
  <c r="R28" i="134" s="1"/>
  <c r="S28" i="133"/>
  <c r="S28" i="134" s="1"/>
  <c r="T28" i="133"/>
  <c r="U28" i="133"/>
  <c r="U28" i="134" s="1"/>
  <c r="V28" i="133"/>
  <c r="W28" i="133"/>
  <c r="D29" i="133"/>
  <c r="E29" i="133"/>
  <c r="F29" i="133"/>
  <c r="G29" i="133"/>
  <c r="H29" i="133"/>
  <c r="I29" i="133"/>
  <c r="J29" i="133"/>
  <c r="K29" i="133"/>
  <c r="L29" i="133"/>
  <c r="M29" i="133"/>
  <c r="N29" i="133"/>
  <c r="O29" i="133"/>
  <c r="P29" i="133"/>
  <c r="Q29" i="133"/>
  <c r="R29" i="133"/>
  <c r="S29" i="133"/>
  <c r="T29" i="133"/>
  <c r="U29" i="133"/>
  <c r="V29" i="133"/>
  <c r="W29" i="133"/>
  <c r="D30" i="133"/>
  <c r="E30" i="133"/>
  <c r="F30" i="133"/>
  <c r="G30" i="133"/>
  <c r="H30" i="133"/>
  <c r="I30" i="133"/>
  <c r="J30" i="133"/>
  <c r="K30" i="133"/>
  <c r="L30" i="133"/>
  <c r="M30" i="133"/>
  <c r="N30" i="133"/>
  <c r="O30" i="133"/>
  <c r="P30" i="133"/>
  <c r="Q30" i="133"/>
  <c r="R30" i="133"/>
  <c r="R30" i="134" s="1"/>
  <c r="S30" i="133"/>
  <c r="T30" i="133"/>
  <c r="U30" i="133"/>
  <c r="U30" i="134" s="1"/>
  <c r="V30" i="133"/>
  <c r="W30" i="133"/>
  <c r="D31" i="133"/>
  <c r="E31" i="133"/>
  <c r="F31" i="133"/>
  <c r="G31" i="133"/>
  <c r="H31" i="133"/>
  <c r="I31" i="133"/>
  <c r="J31" i="133"/>
  <c r="K31" i="133"/>
  <c r="L31" i="133"/>
  <c r="M31" i="133"/>
  <c r="N31" i="133"/>
  <c r="N31" i="134" s="1"/>
  <c r="O31" i="133"/>
  <c r="O31" i="134" s="1"/>
  <c r="P31" i="133"/>
  <c r="P31" i="134" s="1"/>
  <c r="Q31" i="133"/>
  <c r="R31" i="133"/>
  <c r="S31" i="133"/>
  <c r="T31" i="133"/>
  <c r="T31" i="134" s="1"/>
  <c r="U31" i="133"/>
  <c r="U31" i="134" s="1"/>
  <c r="V31" i="133"/>
  <c r="V31" i="134" s="1"/>
  <c r="W31" i="133"/>
  <c r="D32" i="133"/>
  <c r="E32" i="133"/>
  <c r="F32" i="133"/>
  <c r="G32" i="133"/>
  <c r="H32" i="133"/>
  <c r="I32" i="133"/>
  <c r="J32" i="133"/>
  <c r="K32" i="133"/>
  <c r="L32" i="133"/>
  <c r="M32" i="133"/>
  <c r="N32" i="133"/>
  <c r="O32" i="133"/>
  <c r="P32" i="133"/>
  <c r="Q32" i="133"/>
  <c r="Q32" i="134" s="1"/>
  <c r="R32" i="133"/>
  <c r="S32" i="133"/>
  <c r="T32" i="133"/>
  <c r="T32" i="134" s="1"/>
  <c r="U32" i="133"/>
  <c r="U32" i="134" s="1"/>
  <c r="V32" i="133"/>
  <c r="V32" i="134" s="1"/>
  <c r="W32" i="133"/>
  <c r="D33" i="133"/>
  <c r="E33" i="133"/>
  <c r="F33" i="133"/>
  <c r="G33" i="133"/>
  <c r="H33" i="133"/>
  <c r="I33" i="133"/>
  <c r="J33" i="133"/>
  <c r="K33" i="133"/>
  <c r="L33" i="133"/>
  <c r="M33" i="133"/>
  <c r="N33" i="133"/>
  <c r="N33" i="134" s="1"/>
  <c r="O33" i="133"/>
  <c r="O33" i="134" s="1"/>
  <c r="P33" i="133"/>
  <c r="P33" i="134" s="1"/>
  <c r="Q33" i="133"/>
  <c r="R33" i="133"/>
  <c r="S33" i="133"/>
  <c r="T33" i="133"/>
  <c r="U33" i="133"/>
  <c r="V33" i="133"/>
  <c r="W33" i="133"/>
  <c r="D34" i="133"/>
  <c r="E34" i="133"/>
  <c r="F34" i="133"/>
  <c r="G34" i="133"/>
  <c r="H34" i="133"/>
  <c r="I34" i="133"/>
  <c r="J34" i="133"/>
  <c r="K34" i="133"/>
  <c r="L34" i="133"/>
  <c r="M34" i="133"/>
  <c r="N34" i="133"/>
  <c r="O34" i="133"/>
  <c r="P34" i="133"/>
  <c r="Q34" i="133"/>
  <c r="R34" i="133"/>
  <c r="S34" i="133"/>
  <c r="T34" i="133"/>
  <c r="T34" i="134" s="1"/>
  <c r="U34" i="133"/>
  <c r="V34" i="133"/>
  <c r="W34" i="133"/>
  <c r="D35" i="133"/>
  <c r="E35" i="133"/>
  <c r="F35" i="133"/>
  <c r="G35" i="133"/>
  <c r="H35" i="133"/>
  <c r="I35" i="133"/>
  <c r="J35" i="133"/>
  <c r="K35" i="133"/>
  <c r="L35" i="133"/>
  <c r="M35" i="133"/>
  <c r="M35" i="134" s="1"/>
  <c r="N35" i="133"/>
  <c r="O35" i="133"/>
  <c r="P35" i="133"/>
  <c r="P35" i="134" s="1"/>
  <c r="Q35" i="133"/>
  <c r="Q35" i="134" s="1"/>
  <c r="R35" i="133"/>
  <c r="R35" i="134" s="1"/>
  <c r="S35" i="133"/>
  <c r="S35" i="134" s="1"/>
  <c r="T35" i="133"/>
  <c r="U35" i="133"/>
  <c r="U35" i="134" s="1"/>
  <c r="V35" i="133"/>
  <c r="V35" i="134" s="1"/>
  <c r="W35" i="133"/>
  <c r="D36" i="133"/>
  <c r="E36" i="133"/>
  <c r="F36" i="133"/>
  <c r="G36" i="133"/>
  <c r="H36" i="133"/>
  <c r="I36" i="133"/>
  <c r="J36" i="133"/>
  <c r="K36" i="133"/>
  <c r="L36" i="133"/>
  <c r="M36" i="133"/>
  <c r="N36" i="133"/>
  <c r="O36" i="133"/>
  <c r="P36" i="133"/>
  <c r="Q36" i="133"/>
  <c r="R36" i="133"/>
  <c r="S36" i="133"/>
  <c r="T36" i="133"/>
  <c r="T36" i="134" s="1"/>
  <c r="U36" i="133"/>
  <c r="V36" i="133"/>
  <c r="V36" i="134" s="1"/>
  <c r="W36" i="133"/>
  <c r="D37" i="133"/>
  <c r="E37" i="133"/>
  <c r="F37" i="133"/>
  <c r="G37" i="133"/>
  <c r="H37" i="133"/>
  <c r="I37" i="133"/>
  <c r="I37" i="134" s="1"/>
  <c r="J37" i="133"/>
  <c r="K37" i="133"/>
  <c r="L37" i="133"/>
  <c r="M37" i="133"/>
  <c r="N37" i="133"/>
  <c r="O37" i="133"/>
  <c r="P37" i="133"/>
  <c r="Q37" i="133"/>
  <c r="R37" i="133"/>
  <c r="S37" i="133"/>
  <c r="T37" i="133"/>
  <c r="U37" i="133"/>
  <c r="V37" i="133"/>
  <c r="W37" i="133"/>
  <c r="D38" i="133"/>
  <c r="E38" i="133"/>
  <c r="F38" i="133"/>
  <c r="G38" i="133"/>
  <c r="H38" i="133"/>
  <c r="I38" i="133"/>
  <c r="J38" i="133"/>
  <c r="K38" i="133"/>
  <c r="L38" i="133"/>
  <c r="M38" i="133"/>
  <c r="N38" i="133"/>
  <c r="O38" i="133"/>
  <c r="P38" i="133"/>
  <c r="Q38" i="133"/>
  <c r="R38" i="133"/>
  <c r="S38" i="133"/>
  <c r="S38" i="134" s="1"/>
  <c r="T38" i="133"/>
  <c r="U38" i="133"/>
  <c r="U38" i="134" s="1"/>
  <c r="V38" i="133"/>
  <c r="W38" i="133"/>
  <c r="D39" i="133"/>
  <c r="E39" i="133"/>
  <c r="F39" i="133"/>
  <c r="G39" i="133"/>
  <c r="H39" i="133"/>
  <c r="I39" i="133"/>
  <c r="J39" i="133"/>
  <c r="K39" i="133"/>
  <c r="L39" i="133"/>
  <c r="M39" i="133"/>
  <c r="M39" i="134" s="1"/>
  <c r="N39" i="133"/>
  <c r="O39" i="133"/>
  <c r="O39" i="134" s="1"/>
  <c r="P39" i="133"/>
  <c r="P39" i="134" s="1"/>
  <c r="Q39" i="133"/>
  <c r="Q39" i="134" s="1"/>
  <c r="R39" i="133"/>
  <c r="R39" i="134" s="1"/>
  <c r="S39" i="133"/>
  <c r="T39" i="133"/>
  <c r="U39" i="133"/>
  <c r="V39" i="133"/>
  <c r="W39" i="133"/>
  <c r="D40" i="133"/>
  <c r="E40" i="133"/>
  <c r="F40" i="133"/>
  <c r="G40" i="133"/>
  <c r="H40" i="133"/>
  <c r="I40" i="133"/>
  <c r="J40" i="133"/>
  <c r="K40" i="133"/>
  <c r="L40" i="133"/>
  <c r="M40" i="133"/>
  <c r="N40" i="133"/>
  <c r="O40" i="133"/>
  <c r="P40" i="133"/>
  <c r="Q40" i="133"/>
  <c r="R40" i="133"/>
  <c r="S40" i="133"/>
  <c r="T40" i="133"/>
  <c r="T40" i="134" s="1"/>
  <c r="U40" i="133"/>
  <c r="V40" i="133"/>
  <c r="W40" i="133"/>
  <c r="D41" i="133"/>
  <c r="E41" i="133"/>
  <c r="F41" i="133"/>
  <c r="G41" i="133"/>
  <c r="H41" i="133"/>
  <c r="H41" i="134" s="1"/>
  <c r="I41" i="133"/>
  <c r="I41" i="134" s="1"/>
  <c r="J41" i="133"/>
  <c r="K41" i="133"/>
  <c r="L41" i="133"/>
  <c r="M41" i="133"/>
  <c r="N41" i="133"/>
  <c r="O41" i="133"/>
  <c r="P41" i="133"/>
  <c r="Q41" i="133"/>
  <c r="R41" i="133"/>
  <c r="S41" i="133"/>
  <c r="T41" i="133"/>
  <c r="U41" i="133"/>
  <c r="V41" i="133"/>
  <c r="W41" i="133"/>
  <c r="D42" i="133"/>
  <c r="E42" i="133"/>
  <c r="F42" i="133"/>
  <c r="G42" i="133"/>
  <c r="H42" i="133"/>
  <c r="I42" i="133"/>
  <c r="J42" i="133"/>
  <c r="K42" i="133"/>
  <c r="L42" i="133"/>
  <c r="M42" i="133"/>
  <c r="N42" i="133"/>
  <c r="O42" i="133"/>
  <c r="P42" i="133"/>
  <c r="Q42" i="133"/>
  <c r="R42" i="133"/>
  <c r="S42" i="133"/>
  <c r="T42" i="133"/>
  <c r="U42" i="133"/>
  <c r="V42" i="133"/>
  <c r="W42" i="133"/>
  <c r="D43" i="133"/>
  <c r="E43" i="133"/>
  <c r="F43" i="133"/>
  <c r="G43" i="133"/>
  <c r="H43" i="133"/>
  <c r="I43" i="133"/>
  <c r="J43" i="133"/>
  <c r="K43" i="133"/>
  <c r="L43" i="133"/>
  <c r="M43" i="133"/>
  <c r="N43" i="133"/>
  <c r="N43" i="134" s="1"/>
  <c r="O43" i="133"/>
  <c r="O43" i="134" s="1"/>
  <c r="P43" i="133"/>
  <c r="P43" i="134" s="1"/>
  <c r="Q43" i="133"/>
  <c r="Q43" i="134" s="1"/>
  <c r="R43" i="133"/>
  <c r="S43" i="133"/>
  <c r="T43" i="133"/>
  <c r="U43" i="133"/>
  <c r="U43" i="134" s="1"/>
  <c r="V43" i="133"/>
  <c r="V43" i="134" s="1"/>
  <c r="W43" i="133"/>
  <c r="D44" i="133"/>
  <c r="E44" i="133"/>
  <c r="F44" i="133"/>
  <c r="G44" i="133"/>
  <c r="H44" i="133"/>
  <c r="I44" i="133"/>
  <c r="J44" i="133"/>
  <c r="K44" i="133"/>
  <c r="L44" i="133"/>
  <c r="M44" i="133"/>
  <c r="N44" i="133"/>
  <c r="O44" i="133"/>
  <c r="P44" i="133"/>
  <c r="Q44" i="133"/>
  <c r="R44" i="133"/>
  <c r="R44" i="134" s="1"/>
  <c r="S44" i="133"/>
  <c r="S44" i="134" s="1"/>
  <c r="T44" i="133"/>
  <c r="U44" i="133"/>
  <c r="V44" i="133"/>
  <c r="V44" i="134" s="1"/>
  <c r="W44" i="133"/>
  <c r="D45" i="133"/>
  <c r="E45" i="133"/>
  <c r="F45" i="133"/>
  <c r="G45" i="133"/>
  <c r="G45" i="134" s="1"/>
  <c r="H45" i="133"/>
  <c r="H45" i="134" s="1"/>
  <c r="I45" i="133"/>
  <c r="J45" i="133"/>
  <c r="K45" i="133"/>
  <c r="L45" i="133"/>
  <c r="M45" i="133"/>
  <c r="N45" i="133"/>
  <c r="O45" i="133"/>
  <c r="P45" i="133"/>
  <c r="Q45" i="133"/>
  <c r="R45" i="133"/>
  <c r="S45" i="133"/>
  <c r="T45" i="133"/>
  <c r="U45" i="133"/>
  <c r="V45" i="133"/>
  <c r="W45" i="133"/>
  <c r="D46" i="133"/>
  <c r="E46" i="133"/>
  <c r="F46" i="133"/>
  <c r="G46" i="133"/>
  <c r="H46" i="133"/>
  <c r="I46" i="133"/>
  <c r="J46" i="133"/>
  <c r="K46" i="133"/>
  <c r="L46" i="133"/>
  <c r="M46" i="133"/>
  <c r="N46" i="133"/>
  <c r="O46" i="133"/>
  <c r="P46" i="133"/>
  <c r="Q46" i="133"/>
  <c r="R46" i="133"/>
  <c r="R46" i="134" s="1"/>
  <c r="S46" i="133"/>
  <c r="T46" i="133"/>
  <c r="U46" i="133"/>
  <c r="V46" i="133"/>
  <c r="W46" i="133"/>
  <c r="D47" i="133"/>
  <c r="E47" i="133"/>
  <c r="F47" i="133"/>
  <c r="G47" i="133"/>
  <c r="H47" i="133"/>
  <c r="I47" i="133"/>
  <c r="J47" i="133"/>
  <c r="K47" i="133"/>
  <c r="L47" i="133"/>
  <c r="M47" i="133"/>
  <c r="M47" i="134" s="1"/>
  <c r="N47" i="133"/>
  <c r="N47" i="134" s="1"/>
  <c r="O47" i="133"/>
  <c r="O47" i="134" s="1"/>
  <c r="P47" i="133"/>
  <c r="P47" i="134" s="1"/>
  <c r="Q47" i="133"/>
  <c r="Q47" i="134" s="1"/>
  <c r="R47" i="133"/>
  <c r="R47" i="134" s="1"/>
  <c r="S47" i="133"/>
  <c r="S47" i="134" s="1"/>
  <c r="T47" i="133"/>
  <c r="U47" i="133"/>
  <c r="U47" i="134" s="1"/>
  <c r="V47" i="133"/>
  <c r="V47" i="134" s="1"/>
  <c r="W47" i="133"/>
  <c r="D48" i="133"/>
  <c r="E48" i="133"/>
  <c r="F48" i="133"/>
  <c r="G48" i="133"/>
  <c r="H48" i="133"/>
  <c r="I48" i="133"/>
  <c r="J48" i="133"/>
  <c r="K48" i="133"/>
  <c r="L48" i="133"/>
  <c r="M48" i="133"/>
  <c r="N48" i="133"/>
  <c r="O48" i="133"/>
  <c r="P48" i="133"/>
  <c r="Q48" i="133"/>
  <c r="R48" i="133"/>
  <c r="S48" i="133"/>
  <c r="S48" i="134" s="1"/>
  <c r="T48" i="133"/>
  <c r="U48" i="133"/>
  <c r="U48" i="134" s="1"/>
  <c r="V48" i="133"/>
  <c r="V48" i="134" s="1"/>
  <c r="W48" i="133"/>
  <c r="D50" i="133"/>
  <c r="E50" i="133"/>
  <c r="F50" i="133"/>
  <c r="G50" i="133"/>
  <c r="H50" i="133"/>
  <c r="I50" i="133"/>
  <c r="J50" i="133"/>
  <c r="K50" i="133"/>
  <c r="L50" i="133"/>
  <c r="M50" i="133"/>
  <c r="N50" i="133"/>
  <c r="O50" i="133"/>
  <c r="P50" i="133"/>
  <c r="Q50" i="133"/>
  <c r="R50" i="133"/>
  <c r="S50" i="133"/>
  <c r="T50" i="133"/>
  <c r="U50" i="133"/>
  <c r="V50" i="133"/>
  <c r="W50" i="133"/>
  <c r="E2" i="133"/>
  <c r="F2" i="133"/>
  <c r="G2" i="133"/>
  <c r="H2" i="133"/>
  <c r="H2" i="134" s="1"/>
  <c r="I2" i="133"/>
  <c r="I2" i="134" s="1"/>
  <c r="J2" i="133"/>
  <c r="K2" i="133"/>
  <c r="L2" i="133"/>
  <c r="M2" i="133"/>
  <c r="N2" i="133"/>
  <c r="O2" i="133"/>
  <c r="P2" i="133"/>
  <c r="Q2" i="133"/>
  <c r="R2" i="133"/>
  <c r="S2" i="133"/>
  <c r="T2" i="133"/>
  <c r="U2" i="133"/>
  <c r="V2" i="133"/>
  <c r="W2" i="133"/>
  <c r="D2" i="133"/>
  <c r="H32" i="137" l="1"/>
  <c r="G55" i="138"/>
  <c r="G68" i="137"/>
  <c r="H43" i="137"/>
  <c r="G79" i="137"/>
  <c r="G132" i="138"/>
  <c r="H212" i="138"/>
  <c r="I57" i="137"/>
  <c r="H93" i="137"/>
  <c r="K56" i="137"/>
  <c r="J92" i="137"/>
  <c r="J211" i="138"/>
  <c r="H51" i="138"/>
  <c r="I28" i="137"/>
  <c r="H64" i="137"/>
  <c r="G131" i="138"/>
  <c r="H42" i="137"/>
  <c r="G78" i="137"/>
  <c r="H40" i="137"/>
  <c r="G129" i="138"/>
  <c r="G76" i="137"/>
  <c r="G66" i="137"/>
  <c r="H30" i="137"/>
  <c r="G53" i="138"/>
  <c r="H31" i="137"/>
  <c r="G54" i="138"/>
  <c r="G67" i="137"/>
  <c r="K33" i="137"/>
  <c r="J69" i="137"/>
  <c r="J56" i="138"/>
  <c r="G207" i="138"/>
  <c r="H52" i="137"/>
  <c r="G88" i="137"/>
  <c r="J29" i="137"/>
  <c r="I65" i="137"/>
  <c r="I52" i="138"/>
  <c r="H209" i="138"/>
  <c r="H90" i="137"/>
  <c r="I54" i="137"/>
  <c r="H41" i="137"/>
  <c r="G77" i="137"/>
  <c r="G130" i="138"/>
  <c r="I63" i="137"/>
  <c r="J27" i="137"/>
  <c r="I50" i="138"/>
  <c r="Q53" i="137"/>
  <c r="P208" i="138"/>
  <c r="P89" i="137"/>
  <c r="G128" i="138"/>
  <c r="H39" i="137"/>
  <c r="G75" i="137"/>
  <c r="I55" i="137"/>
  <c r="H91" i="137"/>
  <c r="H210" i="138"/>
  <c r="I45" i="137"/>
  <c r="H81" i="137"/>
  <c r="H134" i="138"/>
  <c r="G206" i="138"/>
  <c r="G208" i="134" s="1"/>
  <c r="G87" i="137"/>
  <c r="H51" i="137"/>
  <c r="M125" i="134"/>
  <c r="M204" i="134"/>
  <c r="M44" i="134"/>
  <c r="M202" i="134"/>
  <c r="M123" i="134"/>
  <c r="M200" i="134"/>
  <c r="M121" i="134"/>
  <c r="M40" i="134"/>
  <c r="M198" i="134"/>
  <c r="M119" i="134"/>
  <c r="M195" i="134"/>
  <c r="M116" i="134"/>
  <c r="M113" i="134"/>
  <c r="M192" i="134"/>
  <c r="M112" i="134"/>
  <c r="M191" i="134"/>
  <c r="M32" i="134"/>
  <c r="M111" i="134"/>
  <c r="M190" i="134"/>
  <c r="M189" i="134"/>
  <c r="M110" i="134"/>
  <c r="M28" i="134"/>
  <c r="M107" i="134"/>
  <c r="M186" i="134"/>
  <c r="M183" i="134"/>
  <c r="M104" i="134"/>
  <c r="M24" i="134"/>
  <c r="M103" i="134"/>
  <c r="M182" i="134"/>
  <c r="M179" i="134"/>
  <c r="M100" i="134"/>
  <c r="M20" i="134"/>
  <c r="M99" i="134"/>
  <c r="M178" i="134"/>
  <c r="M177" i="134"/>
  <c r="M98" i="134"/>
  <c r="M175" i="134"/>
  <c r="M96" i="134"/>
  <c r="M16" i="134"/>
  <c r="M174" i="134"/>
  <c r="M95" i="134"/>
  <c r="M94" i="134"/>
  <c r="M173" i="134"/>
  <c r="M90" i="134"/>
  <c r="M169" i="134"/>
  <c r="M88" i="134"/>
  <c r="M167" i="134"/>
  <c r="M8" i="134"/>
  <c r="M87" i="134"/>
  <c r="M166" i="134"/>
  <c r="M165" i="134"/>
  <c r="M86" i="134"/>
  <c r="M85" i="134"/>
  <c r="M164" i="134"/>
  <c r="M163" i="134"/>
  <c r="M84" i="134"/>
  <c r="M4" i="134"/>
  <c r="M162" i="134"/>
  <c r="M83" i="134"/>
  <c r="M161" i="134"/>
  <c r="M82" i="134"/>
  <c r="M33" i="134"/>
  <c r="M2" i="134"/>
  <c r="M160" i="134"/>
  <c r="M81" i="134"/>
  <c r="L48" i="134"/>
  <c r="L206" i="134"/>
  <c r="L127" i="134"/>
  <c r="L47" i="134"/>
  <c r="L205" i="134"/>
  <c r="L126" i="134"/>
  <c r="L125" i="134"/>
  <c r="L204" i="134"/>
  <c r="L124" i="134"/>
  <c r="L203" i="134"/>
  <c r="L44" i="134"/>
  <c r="L123" i="134"/>
  <c r="L202" i="134"/>
  <c r="L43" i="134"/>
  <c r="L122" i="134"/>
  <c r="L201" i="134"/>
  <c r="L121" i="134"/>
  <c r="L200" i="134"/>
  <c r="L120" i="134"/>
  <c r="L199" i="134"/>
  <c r="L40" i="134"/>
  <c r="L198" i="134"/>
  <c r="L119" i="134"/>
  <c r="L39" i="134"/>
  <c r="L197" i="134"/>
  <c r="L118" i="134"/>
  <c r="L196" i="134"/>
  <c r="L117" i="134"/>
  <c r="L116" i="134"/>
  <c r="L195" i="134"/>
  <c r="L36" i="134"/>
  <c r="L115" i="134"/>
  <c r="L194" i="134"/>
  <c r="L35" i="134"/>
  <c r="L193" i="134"/>
  <c r="L114" i="134"/>
  <c r="L192" i="134"/>
  <c r="L113" i="134"/>
  <c r="L33" i="134"/>
  <c r="L191" i="134"/>
  <c r="L112" i="134"/>
  <c r="L32" i="134"/>
  <c r="L190" i="134"/>
  <c r="L111" i="134"/>
  <c r="L31" i="134"/>
  <c r="L189" i="134"/>
  <c r="L110" i="134"/>
  <c r="L188" i="134"/>
  <c r="L109" i="134"/>
  <c r="L29" i="134"/>
  <c r="L187" i="134"/>
  <c r="L108" i="134"/>
  <c r="L28" i="134"/>
  <c r="L186" i="134"/>
  <c r="L107" i="134"/>
  <c r="L27" i="134"/>
  <c r="L185" i="134"/>
  <c r="L106" i="134"/>
  <c r="L184" i="134"/>
  <c r="L105" i="134"/>
  <c r="L25" i="134"/>
  <c r="L183" i="134"/>
  <c r="L104" i="134"/>
  <c r="L24" i="134"/>
  <c r="L182" i="134"/>
  <c r="L103" i="134"/>
  <c r="L23" i="134"/>
  <c r="L181" i="134"/>
  <c r="L102" i="134"/>
  <c r="L22" i="134"/>
  <c r="L101" i="134"/>
  <c r="L180" i="134"/>
  <c r="L21" i="134"/>
  <c r="L100" i="134"/>
  <c r="L179" i="134"/>
  <c r="L20" i="134"/>
  <c r="L178" i="134"/>
  <c r="L99" i="134"/>
  <c r="L19" i="134"/>
  <c r="L177" i="134"/>
  <c r="L98" i="134"/>
  <c r="L18" i="134"/>
  <c r="L176" i="134"/>
  <c r="L97" i="134"/>
  <c r="L17" i="134"/>
  <c r="L96" i="134"/>
  <c r="L175" i="134"/>
  <c r="L16" i="134"/>
  <c r="L95" i="134"/>
  <c r="L174" i="134"/>
  <c r="L15" i="134"/>
  <c r="L94" i="134"/>
  <c r="L173" i="134"/>
  <c r="L14" i="134"/>
  <c r="L172" i="134"/>
  <c r="L93" i="134"/>
  <c r="L13" i="134"/>
  <c r="L92" i="134"/>
  <c r="L171" i="134"/>
  <c r="L12" i="134"/>
  <c r="L91" i="134"/>
  <c r="L170" i="134"/>
  <c r="L11" i="134"/>
  <c r="L90" i="134"/>
  <c r="L169" i="134"/>
  <c r="L10" i="134"/>
  <c r="L168" i="134"/>
  <c r="L89" i="134"/>
  <c r="L9" i="134"/>
  <c r="L167" i="134"/>
  <c r="L88" i="134"/>
  <c r="L8" i="134"/>
  <c r="L87" i="134"/>
  <c r="L166" i="134"/>
  <c r="L7" i="134"/>
  <c r="L86" i="134"/>
  <c r="L165" i="134"/>
  <c r="L6" i="134"/>
  <c r="L164" i="134"/>
  <c r="L85" i="134"/>
  <c r="L5" i="134"/>
  <c r="L163" i="134"/>
  <c r="L84" i="134"/>
  <c r="L4" i="134"/>
  <c r="L162" i="134"/>
  <c r="L83" i="134"/>
  <c r="L3" i="134"/>
  <c r="L161" i="134"/>
  <c r="L82" i="134"/>
  <c r="L160" i="134"/>
  <c r="L81" i="134"/>
  <c r="K48" i="134"/>
  <c r="K206" i="134"/>
  <c r="K127" i="134"/>
  <c r="K47" i="134"/>
  <c r="K126" i="134"/>
  <c r="K205" i="134"/>
  <c r="K204" i="134"/>
  <c r="K125" i="134"/>
  <c r="K203" i="134"/>
  <c r="K124" i="134"/>
  <c r="K202" i="134"/>
  <c r="K123" i="134"/>
  <c r="K43" i="134"/>
  <c r="K201" i="134"/>
  <c r="K122" i="134"/>
  <c r="K42" i="134"/>
  <c r="K200" i="134"/>
  <c r="K121" i="134"/>
  <c r="K120" i="134"/>
  <c r="K199" i="134"/>
  <c r="K198" i="134"/>
  <c r="K119" i="134"/>
  <c r="K39" i="134"/>
  <c r="K118" i="134"/>
  <c r="K197" i="134"/>
  <c r="K38" i="134"/>
  <c r="K196" i="134"/>
  <c r="K117" i="134"/>
  <c r="K116" i="134"/>
  <c r="K195" i="134"/>
  <c r="K115" i="134"/>
  <c r="K194" i="134"/>
  <c r="K35" i="134"/>
  <c r="K114" i="134"/>
  <c r="K193" i="134"/>
  <c r="K34" i="134"/>
  <c r="K113" i="134"/>
  <c r="K192" i="134"/>
  <c r="K33" i="134"/>
  <c r="K112" i="134"/>
  <c r="K191" i="134"/>
  <c r="K111" i="134"/>
  <c r="K190" i="134"/>
  <c r="K31" i="134"/>
  <c r="K110" i="134"/>
  <c r="K189" i="134"/>
  <c r="K30" i="134"/>
  <c r="K109" i="134"/>
  <c r="K188" i="134"/>
  <c r="K29" i="134"/>
  <c r="K187" i="134"/>
  <c r="K108" i="134"/>
  <c r="K107" i="134"/>
  <c r="K186" i="134"/>
  <c r="K27" i="134"/>
  <c r="K106" i="134"/>
  <c r="K185" i="134"/>
  <c r="K26" i="134"/>
  <c r="K184" i="134"/>
  <c r="K105" i="134"/>
  <c r="K25" i="134"/>
  <c r="K183" i="134"/>
  <c r="K104" i="134"/>
  <c r="K182" i="134"/>
  <c r="K103" i="134"/>
  <c r="K23" i="134"/>
  <c r="K181" i="134"/>
  <c r="K102" i="134"/>
  <c r="K22" i="134"/>
  <c r="K180" i="134"/>
  <c r="K101" i="134"/>
  <c r="K21" i="134"/>
  <c r="K179" i="134"/>
  <c r="K100" i="134"/>
  <c r="K178" i="134"/>
  <c r="K99" i="134"/>
  <c r="K19" i="134"/>
  <c r="K177" i="134"/>
  <c r="K98" i="134"/>
  <c r="K18" i="134"/>
  <c r="K176" i="134"/>
  <c r="K97" i="134"/>
  <c r="K17" i="134"/>
  <c r="K96" i="134"/>
  <c r="K175" i="134"/>
  <c r="K95" i="134"/>
  <c r="K174" i="134"/>
  <c r="K15" i="134"/>
  <c r="K94" i="134"/>
  <c r="K173" i="134"/>
  <c r="K14" i="134"/>
  <c r="K93" i="134"/>
  <c r="K172" i="134"/>
  <c r="K13" i="134"/>
  <c r="K92" i="134"/>
  <c r="K171" i="134"/>
  <c r="K91" i="134"/>
  <c r="K170" i="134"/>
  <c r="K11" i="134"/>
  <c r="K90" i="134"/>
  <c r="K169" i="134"/>
  <c r="K10" i="134"/>
  <c r="K89" i="134"/>
  <c r="K168" i="134"/>
  <c r="K9" i="134"/>
  <c r="K88" i="134"/>
  <c r="K167" i="134"/>
  <c r="K87" i="134"/>
  <c r="K166" i="134"/>
  <c r="K7" i="134"/>
  <c r="K86" i="134"/>
  <c r="K165" i="134"/>
  <c r="K6" i="134"/>
  <c r="K164" i="134"/>
  <c r="K85" i="134"/>
  <c r="K5" i="134"/>
  <c r="K163" i="134"/>
  <c r="K84" i="134"/>
  <c r="K162" i="134"/>
  <c r="K83" i="134"/>
  <c r="K3" i="134"/>
  <c r="K161" i="134"/>
  <c r="K82" i="134"/>
  <c r="M31" i="134"/>
  <c r="M17" i="134"/>
  <c r="K160" i="134"/>
  <c r="K81" i="134"/>
  <c r="J48" i="134"/>
  <c r="J127" i="134"/>
  <c r="J206" i="134"/>
  <c r="J47" i="134"/>
  <c r="J126" i="134"/>
  <c r="J205" i="134"/>
  <c r="J125" i="134"/>
  <c r="J204" i="134"/>
  <c r="J203" i="134"/>
  <c r="J124" i="134"/>
  <c r="J123" i="134"/>
  <c r="J202" i="134"/>
  <c r="J43" i="134"/>
  <c r="J122" i="134"/>
  <c r="J201" i="134"/>
  <c r="J42" i="134"/>
  <c r="J121" i="134"/>
  <c r="J200" i="134"/>
  <c r="J199" i="134"/>
  <c r="J120" i="134"/>
  <c r="J198" i="134"/>
  <c r="J119" i="134"/>
  <c r="J39" i="134"/>
  <c r="J197" i="134"/>
  <c r="J118" i="134"/>
  <c r="J38" i="134"/>
  <c r="J196" i="134"/>
  <c r="J117" i="134"/>
  <c r="J195" i="134"/>
  <c r="J116" i="134"/>
  <c r="J194" i="134"/>
  <c r="J115" i="134"/>
  <c r="J35" i="134"/>
  <c r="J114" i="134"/>
  <c r="J193" i="134"/>
  <c r="J34" i="134"/>
  <c r="J192" i="134"/>
  <c r="J113" i="134"/>
  <c r="J33" i="134"/>
  <c r="J191" i="134"/>
  <c r="J112" i="134"/>
  <c r="J190" i="134"/>
  <c r="J111" i="134"/>
  <c r="J31" i="134"/>
  <c r="J189" i="134"/>
  <c r="J110" i="134"/>
  <c r="J30" i="134"/>
  <c r="J188" i="134"/>
  <c r="J109" i="134"/>
  <c r="J29" i="134"/>
  <c r="J108" i="134"/>
  <c r="J187" i="134"/>
  <c r="J107" i="134"/>
  <c r="J186" i="134"/>
  <c r="J27" i="134"/>
  <c r="J106" i="134"/>
  <c r="J185" i="134"/>
  <c r="J26" i="134"/>
  <c r="J105" i="134"/>
  <c r="J184" i="134"/>
  <c r="J25" i="134"/>
  <c r="J104" i="134"/>
  <c r="J183" i="134"/>
  <c r="J103" i="134"/>
  <c r="J182" i="134"/>
  <c r="J23" i="134"/>
  <c r="J181" i="134"/>
  <c r="J102" i="134"/>
  <c r="J22" i="134"/>
  <c r="J101" i="134"/>
  <c r="J180" i="134"/>
  <c r="J21" i="134"/>
  <c r="J100" i="134"/>
  <c r="J179" i="134"/>
  <c r="J99" i="134"/>
  <c r="J178" i="134"/>
  <c r="J19" i="134"/>
  <c r="J98" i="134"/>
  <c r="J177" i="134"/>
  <c r="J18" i="134"/>
  <c r="J97" i="134"/>
  <c r="J176" i="134"/>
  <c r="J17" i="134"/>
  <c r="J96" i="134"/>
  <c r="J175" i="134"/>
  <c r="J95" i="134"/>
  <c r="J174" i="134"/>
  <c r="J15" i="134"/>
  <c r="J94" i="134"/>
  <c r="J173" i="134"/>
  <c r="J14" i="134"/>
  <c r="J172" i="134"/>
  <c r="J93" i="134"/>
  <c r="J13" i="134"/>
  <c r="J171" i="134"/>
  <c r="J92" i="134"/>
  <c r="J170" i="134"/>
  <c r="J91" i="134"/>
  <c r="J11" i="134"/>
  <c r="J169" i="134"/>
  <c r="J90" i="134"/>
  <c r="J10" i="134"/>
  <c r="J89" i="134"/>
  <c r="J168" i="134"/>
  <c r="J9" i="134"/>
  <c r="J167" i="134"/>
  <c r="J88" i="134"/>
  <c r="J166" i="134"/>
  <c r="J87" i="134"/>
  <c r="J7" i="134"/>
  <c r="J165" i="134"/>
  <c r="J86" i="134"/>
  <c r="J6" i="134"/>
  <c r="J164" i="134"/>
  <c r="J85" i="134"/>
  <c r="J5" i="134"/>
  <c r="J84" i="134"/>
  <c r="J163" i="134"/>
  <c r="J83" i="134"/>
  <c r="J162" i="134"/>
  <c r="J3" i="134"/>
  <c r="J82" i="134"/>
  <c r="J161" i="134"/>
  <c r="M6" i="134"/>
  <c r="W47" i="134"/>
  <c r="W126" i="134"/>
  <c r="W205" i="134"/>
  <c r="W42" i="134"/>
  <c r="W121" i="134"/>
  <c r="W200" i="134"/>
  <c r="W38" i="134"/>
  <c r="W196" i="134"/>
  <c r="W117" i="134"/>
  <c r="W35" i="134"/>
  <c r="W114" i="134"/>
  <c r="W193" i="134"/>
  <c r="W31" i="134"/>
  <c r="W110" i="134"/>
  <c r="W189" i="134"/>
  <c r="W26" i="134"/>
  <c r="W184" i="134"/>
  <c r="W105" i="134"/>
  <c r="W21" i="134"/>
  <c r="W179" i="134"/>
  <c r="W100" i="134"/>
  <c r="W19" i="134"/>
  <c r="W98" i="134"/>
  <c r="W177" i="134"/>
  <c r="W15" i="134"/>
  <c r="W173" i="134"/>
  <c r="W94" i="134"/>
  <c r="W11" i="134"/>
  <c r="W90" i="134"/>
  <c r="W169" i="134"/>
  <c r="W7" i="134"/>
  <c r="W165" i="134"/>
  <c r="W86" i="134"/>
  <c r="W4" i="134"/>
  <c r="W162" i="134"/>
  <c r="W83" i="134"/>
  <c r="V46" i="134"/>
  <c r="V125" i="134"/>
  <c r="V204" i="134"/>
  <c r="V197" i="134"/>
  <c r="V118" i="134"/>
  <c r="V34" i="134"/>
  <c r="V192" i="134"/>
  <c r="V113" i="134"/>
  <c r="V190" i="134"/>
  <c r="V111" i="134"/>
  <c r="V106" i="134"/>
  <c r="V185" i="134"/>
  <c r="V21" i="134"/>
  <c r="V179" i="134"/>
  <c r="V100" i="134"/>
  <c r="V174" i="134"/>
  <c r="V95" i="134"/>
  <c r="V170" i="134"/>
  <c r="V91" i="134"/>
  <c r="V10" i="134"/>
  <c r="V168" i="134"/>
  <c r="V89" i="134"/>
  <c r="V86" i="134"/>
  <c r="V165" i="134"/>
  <c r="V162" i="134"/>
  <c r="V83" i="134"/>
  <c r="U45" i="134"/>
  <c r="U124" i="134"/>
  <c r="U203" i="134"/>
  <c r="U202" i="134"/>
  <c r="U123" i="134"/>
  <c r="U198" i="134"/>
  <c r="U119" i="134"/>
  <c r="U115" i="134"/>
  <c r="U194" i="134"/>
  <c r="U188" i="134"/>
  <c r="U109" i="134"/>
  <c r="U105" i="134"/>
  <c r="U184" i="134"/>
  <c r="U103" i="134"/>
  <c r="U182" i="134"/>
  <c r="U178" i="134"/>
  <c r="U99" i="134"/>
  <c r="U94" i="134"/>
  <c r="U173" i="134"/>
  <c r="U91" i="134"/>
  <c r="U170" i="134"/>
  <c r="U164" i="134"/>
  <c r="U85" i="134"/>
  <c r="T126" i="134"/>
  <c r="T205" i="134"/>
  <c r="T121" i="134"/>
  <c r="T200" i="134"/>
  <c r="T117" i="134"/>
  <c r="T196" i="134"/>
  <c r="T114" i="134"/>
  <c r="T193" i="134"/>
  <c r="T111" i="134"/>
  <c r="T190" i="134"/>
  <c r="T186" i="134"/>
  <c r="T107" i="134"/>
  <c r="T180" i="134"/>
  <c r="T101" i="134"/>
  <c r="T98" i="134"/>
  <c r="T177" i="134"/>
  <c r="T94" i="134"/>
  <c r="T173" i="134"/>
  <c r="T91" i="134"/>
  <c r="T170" i="134"/>
  <c r="T87" i="134"/>
  <c r="T166" i="134"/>
  <c r="T165" i="134"/>
  <c r="T86" i="134"/>
  <c r="T161" i="134"/>
  <c r="T82" i="134"/>
  <c r="T81" i="134"/>
  <c r="T160" i="134"/>
  <c r="S204" i="134"/>
  <c r="S125" i="134"/>
  <c r="S197" i="134"/>
  <c r="S118" i="134"/>
  <c r="S192" i="134"/>
  <c r="S113" i="134"/>
  <c r="S33" i="134"/>
  <c r="S112" i="134"/>
  <c r="S191" i="134"/>
  <c r="S110" i="134"/>
  <c r="S189" i="134"/>
  <c r="S106" i="134"/>
  <c r="S185" i="134"/>
  <c r="S21" i="134"/>
  <c r="S179" i="134"/>
  <c r="S100" i="134"/>
  <c r="S94" i="134"/>
  <c r="S173" i="134"/>
  <c r="S170" i="134"/>
  <c r="S91" i="134"/>
  <c r="S89" i="134"/>
  <c r="S168" i="134"/>
  <c r="S87" i="134"/>
  <c r="S166" i="134"/>
  <c r="S85" i="134"/>
  <c r="S164" i="134"/>
  <c r="S82" i="134"/>
  <c r="S161" i="134"/>
  <c r="R127" i="134"/>
  <c r="R206" i="134"/>
  <c r="R122" i="134"/>
  <c r="R201" i="134"/>
  <c r="R41" i="134"/>
  <c r="R120" i="134"/>
  <c r="R199" i="134"/>
  <c r="R37" i="134"/>
  <c r="R195" i="134"/>
  <c r="R116" i="134"/>
  <c r="R33" i="134"/>
  <c r="R112" i="134"/>
  <c r="R191" i="134"/>
  <c r="R110" i="134"/>
  <c r="R189" i="134"/>
  <c r="R185" i="134"/>
  <c r="R106" i="134"/>
  <c r="R180" i="134"/>
  <c r="R101" i="134"/>
  <c r="R178" i="134"/>
  <c r="R99" i="134"/>
  <c r="R174" i="134"/>
  <c r="R95" i="134"/>
  <c r="R90" i="134"/>
  <c r="R169" i="134"/>
  <c r="R89" i="134"/>
  <c r="R168" i="134"/>
  <c r="R5" i="134"/>
  <c r="R84" i="134"/>
  <c r="R163" i="134"/>
  <c r="R83" i="134"/>
  <c r="R162" i="134"/>
  <c r="T8" i="134"/>
  <c r="Q204" i="134"/>
  <c r="Q125" i="134"/>
  <c r="Q123" i="134"/>
  <c r="Q202" i="134"/>
  <c r="Q41" i="134"/>
  <c r="Q199" i="134"/>
  <c r="Q120" i="134"/>
  <c r="Q37" i="134"/>
  <c r="Q195" i="134"/>
  <c r="Q116" i="134"/>
  <c r="Q109" i="134"/>
  <c r="Q188" i="134"/>
  <c r="Q184" i="134"/>
  <c r="Q105" i="134"/>
  <c r="Q181" i="134"/>
  <c r="Q102" i="134"/>
  <c r="Q177" i="134"/>
  <c r="Q98" i="134"/>
  <c r="Q173" i="134"/>
  <c r="Q94" i="134"/>
  <c r="Q9" i="134"/>
  <c r="Q88" i="134"/>
  <c r="Q167" i="134"/>
  <c r="Q161" i="134"/>
  <c r="Q82" i="134"/>
  <c r="Q81" i="134"/>
  <c r="Q160" i="134"/>
  <c r="P125" i="134"/>
  <c r="P204" i="134"/>
  <c r="P197" i="134"/>
  <c r="P118" i="134"/>
  <c r="P113" i="134"/>
  <c r="P192" i="134"/>
  <c r="P190" i="134"/>
  <c r="P111" i="134"/>
  <c r="P106" i="134"/>
  <c r="P185" i="134"/>
  <c r="P102" i="134"/>
  <c r="P181" i="134"/>
  <c r="P175" i="134"/>
  <c r="P96" i="134"/>
  <c r="P93" i="134"/>
  <c r="P172" i="134"/>
  <c r="P85" i="134"/>
  <c r="P164" i="134"/>
  <c r="O126" i="134"/>
  <c r="O205" i="134"/>
  <c r="O123" i="134"/>
  <c r="O202" i="134"/>
  <c r="O120" i="134"/>
  <c r="O199" i="134"/>
  <c r="O195" i="134"/>
  <c r="O116" i="134"/>
  <c r="O188" i="134"/>
  <c r="O109" i="134"/>
  <c r="O183" i="134"/>
  <c r="O104" i="134"/>
  <c r="O179" i="134"/>
  <c r="O100" i="134"/>
  <c r="O96" i="134"/>
  <c r="O175" i="134"/>
  <c r="O93" i="134"/>
  <c r="O172" i="134"/>
  <c r="O167" i="134"/>
  <c r="O88" i="134"/>
  <c r="O85" i="134"/>
  <c r="O164" i="134"/>
  <c r="O2" i="134"/>
  <c r="O160" i="134"/>
  <c r="O81" i="134"/>
  <c r="N124" i="134"/>
  <c r="N203" i="134"/>
  <c r="N118" i="134"/>
  <c r="N197" i="134"/>
  <c r="N192" i="134"/>
  <c r="N113" i="134"/>
  <c r="N32" i="134"/>
  <c r="N190" i="134"/>
  <c r="N111" i="134"/>
  <c r="N185" i="134"/>
  <c r="N106" i="134"/>
  <c r="N179" i="134"/>
  <c r="N100" i="134"/>
  <c r="N16" i="134"/>
  <c r="N174" i="134"/>
  <c r="N95" i="134"/>
  <c r="N12" i="134"/>
  <c r="N91" i="134"/>
  <c r="N170" i="134"/>
  <c r="N84" i="134"/>
  <c r="N163" i="134"/>
  <c r="T28" i="134"/>
  <c r="U12" i="134"/>
  <c r="M127" i="134"/>
  <c r="M206" i="134"/>
  <c r="M196" i="134"/>
  <c r="M117" i="134"/>
  <c r="M184" i="134"/>
  <c r="M105" i="134"/>
  <c r="M92" i="134"/>
  <c r="M171" i="134"/>
  <c r="P6" i="134"/>
  <c r="I47" i="134"/>
  <c r="I205" i="134"/>
  <c r="I126" i="134"/>
  <c r="I123" i="134"/>
  <c r="I202" i="134"/>
  <c r="I38" i="134"/>
  <c r="I196" i="134"/>
  <c r="I117" i="134"/>
  <c r="I35" i="134"/>
  <c r="I114" i="134"/>
  <c r="I193" i="134"/>
  <c r="I111" i="134"/>
  <c r="I190" i="134"/>
  <c r="I107" i="134"/>
  <c r="I186" i="134"/>
  <c r="I22" i="134"/>
  <c r="I101" i="134"/>
  <c r="I180" i="134"/>
  <c r="I17" i="134"/>
  <c r="I175" i="134"/>
  <c r="I96" i="134"/>
  <c r="I14" i="134"/>
  <c r="I172" i="134"/>
  <c r="I93" i="134"/>
  <c r="I9" i="134"/>
  <c r="I88" i="134"/>
  <c r="I167" i="134"/>
  <c r="I162" i="134"/>
  <c r="I83" i="134"/>
  <c r="U44" i="134"/>
  <c r="I81" i="134"/>
  <c r="I160" i="134"/>
  <c r="H203" i="134"/>
  <c r="H124" i="134"/>
  <c r="H39" i="134"/>
  <c r="H197" i="134"/>
  <c r="H118" i="134"/>
  <c r="H34" i="134"/>
  <c r="H113" i="134"/>
  <c r="H192" i="134"/>
  <c r="H111" i="134"/>
  <c r="H190" i="134"/>
  <c r="H107" i="134"/>
  <c r="H186" i="134"/>
  <c r="H103" i="134"/>
  <c r="H182" i="134"/>
  <c r="H18" i="134"/>
  <c r="H176" i="134"/>
  <c r="H97" i="134"/>
  <c r="H13" i="134"/>
  <c r="H92" i="134"/>
  <c r="H171" i="134"/>
  <c r="H10" i="134"/>
  <c r="H89" i="134"/>
  <c r="H168" i="134"/>
  <c r="H6" i="134"/>
  <c r="H164" i="134"/>
  <c r="H85" i="134"/>
  <c r="G127" i="134"/>
  <c r="G206" i="134"/>
  <c r="G46" i="134"/>
  <c r="G125" i="134"/>
  <c r="G204" i="134"/>
  <c r="G124" i="134"/>
  <c r="G203" i="134"/>
  <c r="G44" i="134"/>
  <c r="G123" i="134"/>
  <c r="G202" i="134"/>
  <c r="G43" i="134"/>
  <c r="G122" i="134"/>
  <c r="G201" i="134"/>
  <c r="G42" i="134"/>
  <c r="G121" i="134"/>
  <c r="G200" i="134"/>
  <c r="G41" i="134"/>
  <c r="G120" i="134"/>
  <c r="G199" i="134"/>
  <c r="G40" i="134"/>
  <c r="G119" i="134"/>
  <c r="G198" i="134"/>
  <c r="G39" i="134"/>
  <c r="G118" i="134"/>
  <c r="G197" i="134"/>
  <c r="G38" i="134"/>
  <c r="G196" i="134"/>
  <c r="G117" i="134"/>
  <c r="G37" i="134"/>
  <c r="G116" i="134"/>
  <c r="G195" i="134"/>
  <c r="G36" i="134"/>
  <c r="G194" i="134"/>
  <c r="G115" i="134"/>
  <c r="G35" i="134"/>
  <c r="G193" i="134"/>
  <c r="G114" i="134"/>
  <c r="G34" i="134"/>
  <c r="G192" i="134"/>
  <c r="G113" i="134"/>
  <c r="G33" i="134"/>
  <c r="G191" i="134"/>
  <c r="G112" i="134"/>
  <c r="G32" i="134"/>
  <c r="G190" i="134"/>
  <c r="G111" i="134"/>
  <c r="G31" i="134"/>
  <c r="G110" i="134"/>
  <c r="G189" i="134"/>
  <c r="G30" i="134"/>
  <c r="G109" i="134"/>
  <c r="G188" i="134"/>
  <c r="G29" i="134"/>
  <c r="G108" i="134"/>
  <c r="G187" i="134"/>
  <c r="G28" i="134"/>
  <c r="G107" i="134"/>
  <c r="G186" i="134"/>
  <c r="G27" i="134"/>
  <c r="G106" i="134"/>
  <c r="G185" i="134"/>
  <c r="G26" i="134"/>
  <c r="G184" i="134"/>
  <c r="G105" i="134"/>
  <c r="G25" i="134"/>
  <c r="G104" i="134"/>
  <c r="G183" i="134"/>
  <c r="G24" i="134"/>
  <c r="G103" i="134"/>
  <c r="G182" i="134"/>
  <c r="G23" i="134"/>
  <c r="G102" i="134"/>
  <c r="G181" i="134"/>
  <c r="G22" i="134"/>
  <c r="G180" i="134"/>
  <c r="G101" i="134"/>
  <c r="G21" i="134"/>
  <c r="G179" i="134"/>
  <c r="G100" i="134"/>
  <c r="G20" i="134"/>
  <c r="G99" i="134"/>
  <c r="G178" i="134"/>
  <c r="G19" i="134"/>
  <c r="G98" i="134"/>
  <c r="G177" i="134"/>
  <c r="G18" i="134"/>
  <c r="G176" i="134"/>
  <c r="G97" i="134"/>
  <c r="G17" i="134"/>
  <c r="G175" i="134"/>
  <c r="G96" i="134"/>
  <c r="G16" i="134"/>
  <c r="G174" i="134"/>
  <c r="G95" i="134"/>
  <c r="G15" i="134"/>
  <c r="G173" i="134"/>
  <c r="G94" i="134"/>
  <c r="G14" i="134"/>
  <c r="G172" i="134"/>
  <c r="G93" i="134"/>
  <c r="G13" i="134"/>
  <c r="G171" i="134"/>
  <c r="G92" i="134"/>
  <c r="G12" i="134"/>
  <c r="G170" i="134"/>
  <c r="G91" i="134"/>
  <c r="G11" i="134"/>
  <c r="G169" i="134"/>
  <c r="G90" i="134"/>
  <c r="G10" i="134"/>
  <c r="G89" i="134"/>
  <c r="G168" i="134"/>
  <c r="G9" i="134"/>
  <c r="G88" i="134"/>
  <c r="G167" i="134"/>
  <c r="G8" i="134"/>
  <c r="G87" i="134"/>
  <c r="G166" i="134"/>
  <c r="G7" i="134"/>
  <c r="G165" i="134"/>
  <c r="G86" i="134"/>
  <c r="G6" i="134"/>
  <c r="G164" i="134"/>
  <c r="G85" i="134"/>
  <c r="G5" i="134"/>
  <c r="G163" i="134"/>
  <c r="G84" i="134"/>
  <c r="G4" i="134"/>
  <c r="G83" i="134"/>
  <c r="G162" i="134"/>
  <c r="G3" i="134"/>
  <c r="G82" i="134"/>
  <c r="G161" i="134"/>
  <c r="Q46" i="134"/>
  <c r="T42" i="134"/>
  <c r="U36" i="134"/>
  <c r="J28" i="134"/>
  <c r="N21" i="134"/>
  <c r="K12" i="134"/>
  <c r="N5" i="134"/>
  <c r="D2" i="134"/>
  <c r="D81" i="134"/>
  <c r="D160" i="134"/>
  <c r="W45" i="134"/>
  <c r="W124" i="134"/>
  <c r="W203" i="134"/>
  <c r="W39" i="134"/>
  <c r="W118" i="134"/>
  <c r="W197" i="134"/>
  <c r="W34" i="134"/>
  <c r="W192" i="134"/>
  <c r="W113" i="134"/>
  <c r="W32" i="134"/>
  <c r="W190" i="134"/>
  <c r="W111" i="134"/>
  <c r="W28" i="134"/>
  <c r="W186" i="134"/>
  <c r="W107" i="134"/>
  <c r="W22" i="134"/>
  <c r="W101" i="134"/>
  <c r="W180" i="134"/>
  <c r="W17" i="134"/>
  <c r="W96" i="134"/>
  <c r="W175" i="134"/>
  <c r="W12" i="134"/>
  <c r="W91" i="134"/>
  <c r="W170" i="134"/>
  <c r="W8" i="134"/>
  <c r="W166" i="134"/>
  <c r="W87" i="134"/>
  <c r="W3" i="134"/>
  <c r="W161" i="134"/>
  <c r="W82" i="134"/>
  <c r="W160" i="134"/>
  <c r="W81" i="134"/>
  <c r="V126" i="134"/>
  <c r="V205" i="134"/>
  <c r="V42" i="134"/>
  <c r="V200" i="134"/>
  <c r="V121" i="134"/>
  <c r="V198" i="134"/>
  <c r="V119" i="134"/>
  <c r="V37" i="134"/>
  <c r="V195" i="134"/>
  <c r="V116" i="134"/>
  <c r="V33" i="134"/>
  <c r="V191" i="134"/>
  <c r="V112" i="134"/>
  <c r="V189" i="134"/>
  <c r="V110" i="134"/>
  <c r="V107" i="134"/>
  <c r="V186" i="134"/>
  <c r="V103" i="134"/>
  <c r="V182" i="134"/>
  <c r="V18" i="134"/>
  <c r="V97" i="134"/>
  <c r="V176" i="134"/>
  <c r="V13" i="134"/>
  <c r="V92" i="134"/>
  <c r="V171" i="134"/>
  <c r="V5" i="134"/>
  <c r="V84" i="134"/>
  <c r="V163" i="134"/>
  <c r="U46" i="134"/>
  <c r="U204" i="134"/>
  <c r="U125" i="134"/>
  <c r="U197" i="134"/>
  <c r="U118" i="134"/>
  <c r="U113" i="134"/>
  <c r="U192" i="134"/>
  <c r="U29" i="134"/>
  <c r="U187" i="134"/>
  <c r="U108" i="134"/>
  <c r="U25" i="134"/>
  <c r="U104" i="134"/>
  <c r="U183" i="134"/>
  <c r="U181" i="134"/>
  <c r="U102" i="134"/>
  <c r="U97" i="134"/>
  <c r="U176" i="134"/>
  <c r="U13" i="134"/>
  <c r="U92" i="134"/>
  <c r="U171" i="134"/>
  <c r="U89" i="134"/>
  <c r="U168" i="134"/>
  <c r="U87" i="134"/>
  <c r="U166" i="134"/>
  <c r="U86" i="134"/>
  <c r="U165" i="134"/>
  <c r="U82" i="134"/>
  <c r="U161" i="134"/>
  <c r="T127" i="134"/>
  <c r="T206" i="134"/>
  <c r="T201" i="134"/>
  <c r="T122" i="134"/>
  <c r="T41" i="134"/>
  <c r="T199" i="134"/>
  <c r="T120" i="134"/>
  <c r="T37" i="134"/>
  <c r="T195" i="134"/>
  <c r="T116" i="134"/>
  <c r="T33" i="134"/>
  <c r="T191" i="134"/>
  <c r="T112" i="134"/>
  <c r="T29" i="134"/>
  <c r="T187" i="134"/>
  <c r="T108" i="134"/>
  <c r="T25" i="134"/>
  <c r="T104" i="134"/>
  <c r="T183" i="134"/>
  <c r="T181" i="134"/>
  <c r="T102" i="134"/>
  <c r="T99" i="134"/>
  <c r="T178" i="134"/>
  <c r="T17" i="134"/>
  <c r="T96" i="134"/>
  <c r="T175" i="134"/>
  <c r="T172" i="134"/>
  <c r="T93" i="134"/>
  <c r="T9" i="134"/>
  <c r="T88" i="134"/>
  <c r="T167" i="134"/>
  <c r="T5" i="134"/>
  <c r="T163" i="134"/>
  <c r="T84" i="134"/>
  <c r="S45" i="134"/>
  <c r="S203" i="134"/>
  <c r="S124" i="134"/>
  <c r="S200" i="134"/>
  <c r="S121" i="134"/>
  <c r="S198" i="134"/>
  <c r="S119" i="134"/>
  <c r="S194" i="134"/>
  <c r="S115" i="134"/>
  <c r="S111" i="134"/>
  <c r="S190" i="134"/>
  <c r="S107" i="134"/>
  <c r="S186" i="134"/>
  <c r="S103" i="134"/>
  <c r="S182" i="134"/>
  <c r="S176" i="134"/>
  <c r="S97" i="134"/>
  <c r="S13" i="134"/>
  <c r="S171" i="134"/>
  <c r="S92" i="134"/>
  <c r="S5" i="134"/>
  <c r="S84" i="134"/>
  <c r="S163" i="134"/>
  <c r="R45" i="134"/>
  <c r="R124" i="134"/>
  <c r="R203" i="134"/>
  <c r="R121" i="134"/>
  <c r="R200" i="134"/>
  <c r="R198" i="134"/>
  <c r="R119" i="134"/>
  <c r="R194" i="134"/>
  <c r="R115" i="134"/>
  <c r="R29" i="134"/>
  <c r="R108" i="134"/>
  <c r="R187" i="134"/>
  <c r="R25" i="134"/>
  <c r="R183" i="134"/>
  <c r="R104" i="134"/>
  <c r="R181" i="134"/>
  <c r="R102" i="134"/>
  <c r="R17" i="134"/>
  <c r="R175" i="134"/>
  <c r="R96" i="134"/>
  <c r="R91" i="134"/>
  <c r="R170" i="134"/>
  <c r="R165" i="134"/>
  <c r="R86" i="134"/>
  <c r="R81" i="134"/>
  <c r="R160" i="134"/>
  <c r="Q45" i="134"/>
  <c r="Q203" i="134"/>
  <c r="Q124" i="134"/>
  <c r="Q197" i="134"/>
  <c r="Q118" i="134"/>
  <c r="Q113" i="134"/>
  <c r="Q192" i="134"/>
  <c r="Q29" i="134"/>
  <c r="Q187" i="134"/>
  <c r="Q108" i="134"/>
  <c r="Q185" i="134"/>
  <c r="Q106" i="134"/>
  <c r="Q103" i="134"/>
  <c r="Q182" i="134"/>
  <c r="Q99" i="134"/>
  <c r="Q178" i="134"/>
  <c r="Q17" i="134"/>
  <c r="Q175" i="134"/>
  <c r="Q96" i="134"/>
  <c r="Q13" i="134"/>
  <c r="Q92" i="134"/>
  <c r="Q171" i="134"/>
  <c r="Q168" i="134"/>
  <c r="Q89" i="134"/>
  <c r="Q5" i="134"/>
  <c r="Q163" i="134"/>
  <c r="Q84" i="134"/>
  <c r="T47" i="134"/>
  <c r="V39" i="134"/>
  <c r="T22" i="134"/>
  <c r="P127" i="134"/>
  <c r="P206" i="134"/>
  <c r="P122" i="134"/>
  <c r="P201" i="134"/>
  <c r="P119" i="134"/>
  <c r="P198" i="134"/>
  <c r="P115" i="134"/>
  <c r="P194" i="134"/>
  <c r="P109" i="134"/>
  <c r="P188" i="134"/>
  <c r="P105" i="134"/>
  <c r="P184" i="134"/>
  <c r="P101" i="134"/>
  <c r="P180" i="134"/>
  <c r="P99" i="134"/>
  <c r="P178" i="134"/>
  <c r="P174" i="134"/>
  <c r="P95" i="134"/>
  <c r="P91" i="134"/>
  <c r="P170" i="134"/>
  <c r="P168" i="134"/>
  <c r="P89" i="134"/>
  <c r="P165" i="134"/>
  <c r="P86" i="134"/>
  <c r="P82" i="134"/>
  <c r="P161" i="134"/>
  <c r="U39" i="134"/>
  <c r="P81" i="134"/>
  <c r="P160" i="134"/>
  <c r="O124" i="134"/>
  <c r="O203" i="134"/>
  <c r="O118" i="134"/>
  <c r="O197" i="134"/>
  <c r="O192" i="134"/>
  <c r="O113" i="134"/>
  <c r="O189" i="134"/>
  <c r="O110" i="134"/>
  <c r="O106" i="134"/>
  <c r="O185" i="134"/>
  <c r="O101" i="134"/>
  <c r="O180" i="134"/>
  <c r="O98" i="134"/>
  <c r="O177" i="134"/>
  <c r="O94" i="134"/>
  <c r="O173" i="134"/>
  <c r="O169" i="134"/>
  <c r="O90" i="134"/>
  <c r="O84" i="134"/>
  <c r="O163" i="134"/>
  <c r="N126" i="134"/>
  <c r="N205" i="134"/>
  <c r="N44" i="134"/>
  <c r="N123" i="134"/>
  <c r="N202" i="134"/>
  <c r="N117" i="134"/>
  <c r="N196" i="134"/>
  <c r="N193" i="134"/>
  <c r="N114" i="134"/>
  <c r="N188" i="134"/>
  <c r="N109" i="134"/>
  <c r="N184" i="134"/>
  <c r="N105" i="134"/>
  <c r="N101" i="134"/>
  <c r="N180" i="134"/>
  <c r="N98" i="134"/>
  <c r="N177" i="134"/>
  <c r="N94" i="134"/>
  <c r="N173" i="134"/>
  <c r="N90" i="134"/>
  <c r="N169" i="134"/>
  <c r="N8" i="134"/>
  <c r="N166" i="134"/>
  <c r="N87" i="134"/>
  <c r="N4" i="134"/>
  <c r="N83" i="134"/>
  <c r="N162" i="134"/>
  <c r="S39" i="134"/>
  <c r="N2" i="134"/>
  <c r="N81" i="134"/>
  <c r="N160" i="134"/>
  <c r="M124" i="134"/>
  <c r="M203" i="134"/>
  <c r="M199" i="134"/>
  <c r="M120" i="134"/>
  <c r="M114" i="134"/>
  <c r="M193" i="134"/>
  <c r="M185" i="134"/>
  <c r="M106" i="134"/>
  <c r="M176" i="134"/>
  <c r="M97" i="134"/>
  <c r="M168" i="134"/>
  <c r="M89" i="134"/>
  <c r="U10" i="134"/>
  <c r="I124" i="134"/>
  <c r="I203" i="134"/>
  <c r="I39" i="134"/>
  <c r="I197" i="134"/>
  <c r="I118" i="134"/>
  <c r="I34" i="134"/>
  <c r="I113" i="134"/>
  <c r="I192" i="134"/>
  <c r="I31" i="134"/>
  <c r="I110" i="134"/>
  <c r="I189" i="134"/>
  <c r="I27" i="134"/>
  <c r="I106" i="134"/>
  <c r="I185" i="134"/>
  <c r="I103" i="134"/>
  <c r="I182" i="134"/>
  <c r="I178" i="134"/>
  <c r="I99" i="134"/>
  <c r="I174" i="134"/>
  <c r="I95" i="134"/>
  <c r="I11" i="134"/>
  <c r="I169" i="134"/>
  <c r="I90" i="134"/>
  <c r="I5" i="134"/>
  <c r="I163" i="134"/>
  <c r="I84" i="134"/>
  <c r="V40" i="134"/>
  <c r="S32" i="134"/>
  <c r="P26" i="134"/>
  <c r="H47" i="134"/>
  <c r="H126" i="134"/>
  <c r="H205" i="134"/>
  <c r="H202" i="134"/>
  <c r="H123" i="134"/>
  <c r="H38" i="134"/>
  <c r="H117" i="134"/>
  <c r="H196" i="134"/>
  <c r="H35" i="134"/>
  <c r="H114" i="134"/>
  <c r="H193" i="134"/>
  <c r="H29" i="134"/>
  <c r="H108" i="134"/>
  <c r="H187" i="134"/>
  <c r="H25" i="134"/>
  <c r="H104" i="134"/>
  <c r="H183" i="134"/>
  <c r="H23" i="134"/>
  <c r="H102" i="134"/>
  <c r="H181" i="134"/>
  <c r="H178" i="134"/>
  <c r="H99" i="134"/>
  <c r="H15" i="134"/>
  <c r="H173" i="134"/>
  <c r="H94" i="134"/>
  <c r="H11" i="134"/>
  <c r="H90" i="134"/>
  <c r="H169" i="134"/>
  <c r="H5" i="134"/>
  <c r="H84" i="134"/>
  <c r="H163" i="134"/>
  <c r="T48" i="134"/>
  <c r="Q19" i="134"/>
  <c r="P10" i="134"/>
  <c r="G47" i="134"/>
  <c r="G126" i="134"/>
  <c r="G205" i="134"/>
  <c r="G2" i="134"/>
  <c r="G81" i="134"/>
  <c r="G160" i="134"/>
  <c r="F48" i="134"/>
  <c r="F127" i="134"/>
  <c r="F206" i="134"/>
  <c r="F47" i="134"/>
  <c r="F126" i="134"/>
  <c r="F205" i="134"/>
  <c r="F46" i="134"/>
  <c r="F204" i="134"/>
  <c r="F125" i="134"/>
  <c r="F45" i="134"/>
  <c r="F203" i="134"/>
  <c r="F124" i="134"/>
  <c r="F44" i="134"/>
  <c r="F202" i="134"/>
  <c r="F123" i="134"/>
  <c r="F43" i="134"/>
  <c r="F201" i="134"/>
  <c r="F122" i="134"/>
  <c r="F42" i="134"/>
  <c r="F200" i="134"/>
  <c r="F121" i="134"/>
  <c r="F41" i="134"/>
  <c r="F120" i="134"/>
  <c r="F199" i="134"/>
  <c r="F40" i="134"/>
  <c r="F198" i="134"/>
  <c r="F119" i="134"/>
  <c r="F39" i="134"/>
  <c r="F197" i="134"/>
  <c r="F118" i="134"/>
  <c r="F38" i="134"/>
  <c r="F196" i="134"/>
  <c r="F117" i="134"/>
  <c r="F37" i="134"/>
  <c r="F195" i="134"/>
  <c r="F116" i="134"/>
  <c r="F36" i="134"/>
  <c r="F115" i="134"/>
  <c r="F194" i="134"/>
  <c r="F35" i="134"/>
  <c r="F193" i="134"/>
  <c r="F114" i="134"/>
  <c r="F34" i="134"/>
  <c r="F113" i="134"/>
  <c r="F192" i="134"/>
  <c r="F33" i="134"/>
  <c r="F112" i="134"/>
  <c r="F191" i="134"/>
  <c r="F32" i="134"/>
  <c r="F111" i="134"/>
  <c r="F190" i="134"/>
  <c r="F31" i="134"/>
  <c r="F110" i="134"/>
  <c r="F189" i="134"/>
  <c r="F30" i="134"/>
  <c r="F109" i="134"/>
  <c r="F188" i="134"/>
  <c r="F29" i="134"/>
  <c r="F108" i="134"/>
  <c r="F187" i="134"/>
  <c r="F28" i="134"/>
  <c r="F107" i="134"/>
  <c r="F186" i="134"/>
  <c r="F27" i="134"/>
  <c r="F185" i="134"/>
  <c r="F106" i="134"/>
  <c r="F26" i="134"/>
  <c r="F184" i="134"/>
  <c r="F105" i="134"/>
  <c r="F25" i="134"/>
  <c r="F183" i="134"/>
  <c r="F104" i="134"/>
  <c r="F24" i="134"/>
  <c r="F103" i="134"/>
  <c r="F182" i="134"/>
  <c r="F23" i="134"/>
  <c r="F102" i="134"/>
  <c r="F181" i="134"/>
  <c r="F22" i="134"/>
  <c r="F180" i="134"/>
  <c r="F101" i="134"/>
  <c r="F21" i="134"/>
  <c r="F179" i="134"/>
  <c r="F100" i="134"/>
  <c r="F20" i="134"/>
  <c r="F178" i="134"/>
  <c r="F99" i="134"/>
  <c r="F19" i="134"/>
  <c r="F177" i="134"/>
  <c r="F98" i="134"/>
  <c r="F18" i="134"/>
  <c r="F176" i="134"/>
  <c r="F97" i="134"/>
  <c r="F17" i="134"/>
  <c r="F175" i="134"/>
  <c r="F96" i="134"/>
  <c r="F16" i="134"/>
  <c r="F174" i="134"/>
  <c r="F95" i="134"/>
  <c r="F15" i="134"/>
  <c r="F173" i="134"/>
  <c r="F94" i="134"/>
  <c r="F14" i="134"/>
  <c r="F172" i="134"/>
  <c r="F93" i="134"/>
  <c r="F13" i="134"/>
  <c r="F92" i="134"/>
  <c r="F171" i="134"/>
  <c r="F12" i="134"/>
  <c r="F91" i="134"/>
  <c r="F170" i="134"/>
  <c r="F11" i="134"/>
  <c r="F90" i="134"/>
  <c r="F169" i="134"/>
  <c r="F10" i="134"/>
  <c r="F89" i="134"/>
  <c r="F168" i="134"/>
  <c r="F9" i="134"/>
  <c r="F167" i="134"/>
  <c r="F88" i="134"/>
  <c r="F8" i="134"/>
  <c r="F166" i="134"/>
  <c r="F87" i="134"/>
  <c r="F7" i="134"/>
  <c r="F86" i="134"/>
  <c r="F165" i="134"/>
  <c r="F6" i="134"/>
  <c r="F164" i="134"/>
  <c r="F85" i="134"/>
  <c r="F5" i="134"/>
  <c r="F163" i="134"/>
  <c r="F84" i="134"/>
  <c r="F4" i="134"/>
  <c r="F162" i="134"/>
  <c r="F83" i="134"/>
  <c r="F3" i="134"/>
  <c r="F82" i="134"/>
  <c r="F161" i="134"/>
  <c r="R48" i="134"/>
  <c r="P46" i="134"/>
  <c r="S42" i="134"/>
  <c r="S40" i="134"/>
  <c r="T38" i="134"/>
  <c r="U34" i="134"/>
  <c r="P32" i="134"/>
  <c r="Q30" i="134"/>
  <c r="I28" i="134"/>
  <c r="M26" i="134"/>
  <c r="T23" i="134"/>
  <c r="M21" i="134"/>
  <c r="O19" i="134"/>
  <c r="R16" i="134"/>
  <c r="J12" i="134"/>
  <c r="T7" i="134"/>
  <c r="M5" i="134"/>
  <c r="W46" i="134"/>
  <c r="W125" i="134"/>
  <c r="W204" i="134"/>
  <c r="W44" i="134"/>
  <c r="W123" i="134"/>
  <c r="W202" i="134"/>
  <c r="W41" i="134"/>
  <c r="W120" i="134"/>
  <c r="W199" i="134"/>
  <c r="W36" i="134"/>
  <c r="W194" i="134"/>
  <c r="W115" i="134"/>
  <c r="W30" i="134"/>
  <c r="W109" i="134"/>
  <c r="W188" i="134"/>
  <c r="W27" i="134"/>
  <c r="W185" i="134"/>
  <c r="W106" i="134"/>
  <c r="W24" i="134"/>
  <c r="W103" i="134"/>
  <c r="W182" i="134"/>
  <c r="W18" i="134"/>
  <c r="W176" i="134"/>
  <c r="W97" i="134"/>
  <c r="W13" i="134"/>
  <c r="W92" i="134"/>
  <c r="W171" i="134"/>
  <c r="W10" i="134"/>
  <c r="W89" i="134"/>
  <c r="W168" i="134"/>
  <c r="W6" i="134"/>
  <c r="W85" i="134"/>
  <c r="W164" i="134"/>
  <c r="V45" i="134"/>
  <c r="V124" i="134"/>
  <c r="V203" i="134"/>
  <c r="V202" i="134"/>
  <c r="V123" i="134"/>
  <c r="V41" i="134"/>
  <c r="V199" i="134"/>
  <c r="V120" i="134"/>
  <c r="V115" i="134"/>
  <c r="V194" i="134"/>
  <c r="V29" i="134"/>
  <c r="V187" i="134"/>
  <c r="V108" i="134"/>
  <c r="V25" i="134"/>
  <c r="V183" i="134"/>
  <c r="V104" i="134"/>
  <c r="V102" i="134"/>
  <c r="V181" i="134"/>
  <c r="V99" i="134"/>
  <c r="V178" i="134"/>
  <c r="V173" i="134"/>
  <c r="V94" i="134"/>
  <c r="V9" i="134"/>
  <c r="V167" i="134"/>
  <c r="V88" i="134"/>
  <c r="V161" i="134"/>
  <c r="V82" i="134"/>
  <c r="V81" i="134"/>
  <c r="V160" i="134"/>
  <c r="U126" i="134"/>
  <c r="U205" i="134"/>
  <c r="U200" i="134"/>
  <c r="U121" i="134"/>
  <c r="U41" i="134"/>
  <c r="U199" i="134"/>
  <c r="U120" i="134"/>
  <c r="U37" i="134"/>
  <c r="U116" i="134"/>
  <c r="U195" i="134"/>
  <c r="U33" i="134"/>
  <c r="U112" i="134"/>
  <c r="U191" i="134"/>
  <c r="U189" i="134"/>
  <c r="U110" i="134"/>
  <c r="U185" i="134"/>
  <c r="U106" i="134"/>
  <c r="U21" i="134"/>
  <c r="U100" i="134"/>
  <c r="U179" i="134"/>
  <c r="U17" i="134"/>
  <c r="U96" i="134"/>
  <c r="U175" i="134"/>
  <c r="U169" i="134"/>
  <c r="U90" i="134"/>
  <c r="U162" i="134"/>
  <c r="U83" i="134"/>
  <c r="T45" i="134"/>
  <c r="T203" i="134"/>
  <c r="T124" i="134"/>
  <c r="T123" i="134"/>
  <c r="T202" i="134"/>
  <c r="T198" i="134"/>
  <c r="T119" i="134"/>
  <c r="T194" i="134"/>
  <c r="T115" i="134"/>
  <c r="T188" i="134"/>
  <c r="T109" i="134"/>
  <c r="T106" i="134"/>
  <c r="T185" i="134"/>
  <c r="T182" i="134"/>
  <c r="T103" i="134"/>
  <c r="T176" i="134"/>
  <c r="T97" i="134"/>
  <c r="T13" i="134"/>
  <c r="T92" i="134"/>
  <c r="T171" i="134"/>
  <c r="T168" i="134"/>
  <c r="T89" i="134"/>
  <c r="T162" i="134"/>
  <c r="T83" i="134"/>
  <c r="V24" i="134"/>
  <c r="S206" i="134"/>
  <c r="S127" i="134"/>
  <c r="S201" i="134"/>
  <c r="S122" i="134"/>
  <c r="S41" i="134"/>
  <c r="S199" i="134"/>
  <c r="S120" i="134"/>
  <c r="S37" i="134"/>
  <c r="S116" i="134"/>
  <c r="S195" i="134"/>
  <c r="S109" i="134"/>
  <c r="S188" i="134"/>
  <c r="S184" i="134"/>
  <c r="S105" i="134"/>
  <c r="S180" i="134"/>
  <c r="S101" i="134"/>
  <c r="S177" i="134"/>
  <c r="S98" i="134"/>
  <c r="S17" i="134"/>
  <c r="S175" i="134"/>
  <c r="S96" i="134"/>
  <c r="S172" i="134"/>
  <c r="S93" i="134"/>
  <c r="S9" i="134"/>
  <c r="S88" i="134"/>
  <c r="S167" i="134"/>
  <c r="S83" i="134"/>
  <c r="S162" i="134"/>
  <c r="R125" i="134"/>
  <c r="R204" i="134"/>
  <c r="R118" i="134"/>
  <c r="R197" i="134"/>
  <c r="R113" i="134"/>
  <c r="R192" i="134"/>
  <c r="R111" i="134"/>
  <c r="R190" i="134"/>
  <c r="R186" i="134"/>
  <c r="R107" i="134"/>
  <c r="R21" i="134"/>
  <c r="R179" i="134"/>
  <c r="R100" i="134"/>
  <c r="R177" i="134"/>
  <c r="R98" i="134"/>
  <c r="R173" i="134"/>
  <c r="R94" i="134"/>
  <c r="R93" i="134"/>
  <c r="R172" i="134"/>
  <c r="R87" i="134"/>
  <c r="R166" i="134"/>
  <c r="V15" i="134"/>
  <c r="U6" i="134"/>
  <c r="Q127" i="134"/>
  <c r="Q206" i="134"/>
  <c r="Q201" i="134"/>
  <c r="Q122" i="134"/>
  <c r="Q198" i="134"/>
  <c r="Q119" i="134"/>
  <c r="Q115" i="134"/>
  <c r="Q194" i="134"/>
  <c r="Q33" i="134"/>
  <c r="Q191" i="134"/>
  <c r="Q112" i="134"/>
  <c r="Q189" i="134"/>
  <c r="Q110" i="134"/>
  <c r="Q25" i="134"/>
  <c r="Q183" i="134"/>
  <c r="Q104" i="134"/>
  <c r="Q21" i="134"/>
  <c r="Q100" i="134"/>
  <c r="Q179" i="134"/>
  <c r="Q176" i="134"/>
  <c r="Q97" i="134"/>
  <c r="Q93" i="134"/>
  <c r="Q172" i="134"/>
  <c r="Q169" i="134"/>
  <c r="Q90" i="134"/>
  <c r="Q166" i="134"/>
  <c r="Q87" i="134"/>
  <c r="Q165" i="134"/>
  <c r="Q86" i="134"/>
  <c r="Q85" i="134"/>
  <c r="Q164" i="134"/>
  <c r="S31" i="134"/>
  <c r="U15" i="134"/>
  <c r="S8" i="134"/>
  <c r="P45" i="134"/>
  <c r="P124" i="134"/>
  <c r="P203" i="134"/>
  <c r="P121" i="134"/>
  <c r="P200" i="134"/>
  <c r="P120" i="134"/>
  <c r="P199" i="134"/>
  <c r="P195" i="134"/>
  <c r="P116" i="134"/>
  <c r="P191" i="134"/>
  <c r="P112" i="134"/>
  <c r="P189" i="134"/>
  <c r="P110" i="134"/>
  <c r="P186" i="134"/>
  <c r="P107" i="134"/>
  <c r="P103" i="134"/>
  <c r="P182" i="134"/>
  <c r="P176" i="134"/>
  <c r="P97" i="134"/>
  <c r="P92" i="134"/>
  <c r="P171" i="134"/>
  <c r="P167" i="134"/>
  <c r="P88" i="134"/>
  <c r="P87" i="134"/>
  <c r="P166" i="134"/>
  <c r="P162" i="134"/>
  <c r="P83" i="134"/>
  <c r="V28" i="134"/>
  <c r="S22" i="134"/>
  <c r="T15" i="134"/>
  <c r="S6" i="134"/>
  <c r="O125" i="134"/>
  <c r="O204" i="134"/>
  <c r="O121" i="134"/>
  <c r="O200" i="134"/>
  <c r="O198" i="134"/>
  <c r="O119" i="134"/>
  <c r="O194" i="134"/>
  <c r="O115" i="134"/>
  <c r="O191" i="134"/>
  <c r="O112" i="134"/>
  <c r="O190" i="134"/>
  <c r="O111" i="134"/>
  <c r="O107" i="134"/>
  <c r="O186" i="134"/>
  <c r="O182" i="134"/>
  <c r="O103" i="134"/>
  <c r="O97" i="134"/>
  <c r="O176" i="134"/>
  <c r="O92" i="134"/>
  <c r="O171" i="134"/>
  <c r="O168" i="134"/>
  <c r="O89" i="134"/>
  <c r="O86" i="134"/>
  <c r="O165" i="134"/>
  <c r="O82" i="134"/>
  <c r="O161" i="134"/>
  <c r="S43" i="134"/>
  <c r="S15" i="134"/>
  <c r="Q8" i="134"/>
  <c r="N127" i="134"/>
  <c r="N206" i="134"/>
  <c r="N122" i="134"/>
  <c r="N201" i="134"/>
  <c r="N120" i="134"/>
  <c r="N199" i="134"/>
  <c r="N36" i="134"/>
  <c r="N194" i="134"/>
  <c r="N115" i="134"/>
  <c r="N108" i="134"/>
  <c r="N187" i="134"/>
  <c r="N104" i="134"/>
  <c r="N183" i="134"/>
  <c r="N102" i="134"/>
  <c r="N181" i="134"/>
  <c r="N20" i="134"/>
  <c r="N178" i="134"/>
  <c r="N99" i="134"/>
  <c r="N175" i="134"/>
  <c r="N96" i="134"/>
  <c r="N93" i="134"/>
  <c r="N172" i="134"/>
  <c r="N167" i="134"/>
  <c r="N88" i="134"/>
  <c r="N85" i="134"/>
  <c r="N164" i="134"/>
  <c r="P24" i="134"/>
  <c r="R15" i="134"/>
  <c r="Q6" i="134"/>
  <c r="M201" i="134"/>
  <c r="M122" i="134"/>
  <c r="M36" i="134"/>
  <c r="M194" i="134"/>
  <c r="M115" i="134"/>
  <c r="M108" i="134"/>
  <c r="M187" i="134"/>
  <c r="M102" i="134"/>
  <c r="M181" i="134"/>
  <c r="M93" i="134"/>
  <c r="M172" i="134"/>
  <c r="I48" i="134"/>
  <c r="I206" i="134"/>
  <c r="I127" i="134"/>
  <c r="I43" i="134"/>
  <c r="I122" i="134"/>
  <c r="I201" i="134"/>
  <c r="I199" i="134"/>
  <c r="I120" i="134"/>
  <c r="I115" i="134"/>
  <c r="I194" i="134"/>
  <c r="I30" i="134"/>
  <c r="I109" i="134"/>
  <c r="I188" i="134"/>
  <c r="I26" i="134"/>
  <c r="I105" i="134"/>
  <c r="I184" i="134"/>
  <c r="I21" i="134"/>
  <c r="I179" i="134"/>
  <c r="I100" i="134"/>
  <c r="I19" i="134"/>
  <c r="I98" i="134"/>
  <c r="I177" i="134"/>
  <c r="I15" i="134"/>
  <c r="I173" i="134"/>
  <c r="I94" i="134"/>
  <c r="I170" i="134"/>
  <c r="I91" i="134"/>
  <c r="I87" i="134"/>
  <c r="I166" i="134"/>
  <c r="I6" i="134"/>
  <c r="I164" i="134"/>
  <c r="I85" i="134"/>
  <c r="S46" i="134"/>
  <c r="N39" i="134"/>
  <c r="T30" i="134"/>
  <c r="R19" i="134"/>
  <c r="H46" i="134"/>
  <c r="H204" i="134"/>
  <c r="H125" i="134"/>
  <c r="H42" i="134"/>
  <c r="H200" i="134"/>
  <c r="H121" i="134"/>
  <c r="H198" i="134"/>
  <c r="H119" i="134"/>
  <c r="H194" i="134"/>
  <c r="H115" i="134"/>
  <c r="H30" i="134"/>
  <c r="H109" i="134"/>
  <c r="H188" i="134"/>
  <c r="H26" i="134"/>
  <c r="H105" i="134"/>
  <c r="H184" i="134"/>
  <c r="H22" i="134"/>
  <c r="H180" i="134"/>
  <c r="H101" i="134"/>
  <c r="H19" i="134"/>
  <c r="H177" i="134"/>
  <c r="H98" i="134"/>
  <c r="H17" i="134"/>
  <c r="H175" i="134"/>
  <c r="H96" i="134"/>
  <c r="H14" i="134"/>
  <c r="H172" i="134"/>
  <c r="H93" i="134"/>
  <c r="H9" i="134"/>
  <c r="H167" i="134"/>
  <c r="H88" i="134"/>
  <c r="H7" i="134"/>
  <c r="H86" i="134"/>
  <c r="H165" i="134"/>
  <c r="H3" i="134"/>
  <c r="H82" i="134"/>
  <c r="H161" i="134"/>
  <c r="T44" i="134"/>
  <c r="U40" i="134"/>
  <c r="N35" i="134"/>
  <c r="S30" i="134"/>
  <c r="V23" i="134"/>
  <c r="V7" i="134"/>
  <c r="H81" i="134"/>
  <c r="H160" i="134"/>
  <c r="F2" i="134"/>
  <c r="F160" i="134"/>
  <c r="F81" i="134"/>
  <c r="E48" i="134"/>
  <c r="E206" i="134"/>
  <c r="E127" i="134"/>
  <c r="E47" i="134"/>
  <c r="E126" i="134"/>
  <c r="E205" i="134"/>
  <c r="E46" i="134"/>
  <c r="E204" i="134"/>
  <c r="E125" i="134"/>
  <c r="E45" i="134"/>
  <c r="E203" i="134"/>
  <c r="E124" i="134"/>
  <c r="E44" i="134"/>
  <c r="E123" i="134"/>
  <c r="E202" i="134"/>
  <c r="E43" i="134"/>
  <c r="E122" i="134"/>
  <c r="E201" i="134"/>
  <c r="E42" i="134"/>
  <c r="E200" i="134"/>
  <c r="E121" i="134"/>
  <c r="E41" i="134"/>
  <c r="E199" i="134"/>
  <c r="E120" i="134"/>
  <c r="E40" i="134"/>
  <c r="E198" i="134"/>
  <c r="E119" i="134"/>
  <c r="E39" i="134"/>
  <c r="E118" i="134"/>
  <c r="E197" i="134"/>
  <c r="E38" i="134"/>
  <c r="E117" i="134"/>
  <c r="E196" i="134"/>
  <c r="E37" i="134"/>
  <c r="E116" i="134"/>
  <c r="E195" i="134"/>
  <c r="E36" i="134"/>
  <c r="E194" i="134"/>
  <c r="E115" i="134"/>
  <c r="E35" i="134"/>
  <c r="E114" i="134"/>
  <c r="E193" i="134"/>
  <c r="E34" i="134"/>
  <c r="E113" i="134"/>
  <c r="E192" i="134"/>
  <c r="E33" i="134"/>
  <c r="E112" i="134"/>
  <c r="E191" i="134"/>
  <c r="E32" i="134"/>
  <c r="E111" i="134"/>
  <c r="E190" i="134"/>
  <c r="E31" i="134"/>
  <c r="E110" i="134"/>
  <c r="E189" i="134"/>
  <c r="E30" i="134"/>
  <c r="E109" i="134"/>
  <c r="E188" i="134"/>
  <c r="E29" i="134"/>
  <c r="E108" i="134"/>
  <c r="E187" i="134"/>
  <c r="E28" i="134"/>
  <c r="E186" i="134"/>
  <c r="E107" i="134"/>
  <c r="E27" i="134"/>
  <c r="E106" i="134"/>
  <c r="E185" i="134"/>
  <c r="E26" i="134"/>
  <c r="E184" i="134"/>
  <c r="E105" i="134"/>
  <c r="E25" i="134"/>
  <c r="E183" i="134"/>
  <c r="E104" i="134"/>
  <c r="E24" i="134"/>
  <c r="E182" i="134"/>
  <c r="E103" i="134"/>
  <c r="E23" i="134"/>
  <c r="E181" i="134"/>
  <c r="E102" i="134"/>
  <c r="E22" i="134"/>
  <c r="E180" i="134"/>
  <c r="E101" i="134"/>
  <c r="E21" i="134"/>
  <c r="E179" i="134"/>
  <c r="E100" i="134"/>
  <c r="E20" i="134"/>
  <c r="E99" i="134"/>
  <c r="E178" i="134"/>
  <c r="E19" i="134"/>
  <c r="E98" i="134"/>
  <c r="E177" i="134"/>
  <c r="E18" i="134"/>
  <c r="E176" i="134"/>
  <c r="E97" i="134"/>
  <c r="E17" i="134"/>
  <c r="E175" i="134"/>
  <c r="E96" i="134"/>
  <c r="E16" i="134"/>
  <c r="E95" i="134"/>
  <c r="E174" i="134"/>
  <c r="E15" i="134"/>
  <c r="E173" i="134"/>
  <c r="E94" i="134"/>
  <c r="E14" i="134"/>
  <c r="E172" i="134"/>
  <c r="E93" i="134"/>
  <c r="E13" i="134"/>
  <c r="E171" i="134"/>
  <c r="E92" i="134"/>
  <c r="E12" i="134"/>
  <c r="E91" i="134"/>
  <c r="E170" i="134"/>
  <c r="E11" i="134"/>
  <c r="E90" i="134"/>
  <c r="E169" i="134"/>
  <c r="E10" i="134"/>
  <c r="E168" i="134"/>
  <c r="E89" i="134"/>
  <c r="E9" i="134"/>
  <c r="E167" i="134"/>
  <c r="E88" i="134"/>
  <c r="E8" i="134"/>
  <c r="E87" i="134"/>
  <c r="E166" i="134"/>
  <c r="E7" i="134"/>
  <c r="E165" i="134"/>
  <c r="E86" i="134"/>
  <c r="E6" i="134"/>
  <c r="E85" i="134"/>
  <c r="E164" i="134"/>
  <c r="E5" i="134"/>
  <c r="E163" i="134"/>
  <c r="E84" i="134"/>
  <c r="E4" i="134"/>
  <c r="E162" i="134"/>
  <c r="E83" i="134"/>
  <c r="E3" i="134"/>
  <c r="E161" i="134"/>
  <c r="E82" i="134"/>
  <c r="Q48" i="134"/>
  <c r="O46" i="134"/>
  <c r="Q44" i="134"/>
  <c r="R42" i="134"/>
  <c r="R40" i="134"/>
  <c r="S36" i="134"/>
  <c r="O32" i="134"/>
  <c r="P30" i="134"/>
  <c r="H28" i="134"/>
  <c r="L26" i="134"/>
  <c r="V20" i="134"/>
  <c r="N19" i="134"/>
  <c r="R14" i="134"/>
  <c r="I12" i="134"/>
  <c r="M10" i="134"/>
  <c r="V4" i="134"/>
  <c r="W48" i="134"/>
  <c r="W127" i="134"/>
  <c r="W206" i="134"/>
  <c r="W43" i="134"/>
  <c r="W122" i="134"/>
  <c r="W201" i="134"/>
  <c r="W40" i="134"/>
  <c r="W119" i="134"/>
  <c r="W198" i="134"/>
  <c r="W37" i="134"/>
  <c r="W195" i="134"/>
  <c r="W116" i="134"/>
  <c r="W33" i="134"/>
  <c r="W191" i="134"/>
  <c r="W112" i="134"/>
  <c r="W29" i="134"/>
  <c r="W108" i="134"/>
  <c r="W187" i="134"/>
  <c r="W25" i="134"/>
  <c r="W104" i="134"/>
  <c r="W183" i="134"/>
  <c r="W23" i="134"/>
  <c r="W181" i="134"/>
  <c r="W102" i="134"/>
  <c r="W20" i="134"/>
  <c r="W178" i="134"/>
  <c r="W99" i="134"/>
  <c r="W16" i="134"/>
  <c r="W174" i="134"/>
  <c r="W95" i="134"/>
  <c r="W14" i="134"/>
  <c r="W172" i="134"/>
  <c r="W93" i="134"/>
  <c r="W9" i="134"/>
  <c r="W167" i="134"/>
  <c r="W88" i="134"/>
  <c r="W5" i="134"/>
  <c r="W84" i="134"/>
  <c r="W163" i="134"/>
  <c r="V127" i="134"/>
  <c r="V206" i="134"/>
  <c r="V201" i="134"/>
  <c r="V122" i="134"/>
  <c r="V38" i="134"/>
  <c r="V196" i="134"/>
  <c r="V117" i="134"/>
  <c r="V193" i="134"/>
  <c r="V114" i="134"/>
  <c r="V30" i="134"/>
  <c r="V188" i="134"/>
  <c r="V109" i="134"/>
  <c r="V26" i="134"/>
  <c r="V184" i="134"/>
  <c r="V105" i="134"/>
  <c r="V22" i="134"/>
  <c r="V101" i="134"/>
  <c r="V180" i="134"/>
  <c r="V177" i="134"/>
  <c r="V98" i="134"/>
  <c r="V17" i="134"/>
  <c r="V96" i="134"/>
  <c r="V175" i="134"/>
  <c r="V14" i="134"/>
  <c r="V172" i="134"/>
  <c r="V93" i="134"/>
  <c r="V169" i="134"/>
  <c r="V90" i="134"/>
  <c r="V87" i="134"/>
  <c r="V166" i="134"/>
  <c r="V6" i="134"/>
  <c r="V164" i="134"/>
  <c r="V85" i="134"/>
  <c r="U206" i="134"/>
  <c r="U127" i="134"/>
  <c r="U201" i="134"/>
  <c r="U122" i="134"/>
  <c r="U196" i="134"/>
  <c r="U117" i="134"/>
  <c r="U114" i="134"/>
  <c r="U193" i="134"/>
  <c r="U190" i="134"/>
  <c r="U111" i="134"/>
  <c r="U186" i="134"/>
  <c r="U107" i="134"/>
  <c r="U180" i="134"/>
  <c r="U101" i="134"/>
  <c r="U98" i="134"/>
  <c r="U177" i="134"/>
  <c r="U174" i="134"/>
  <c r="U95" i="134"/>
  <c r="U172" i="134"/>
  <c r="U93" i="134"/>
  <c r="U9" i="134"/>
  <c r="U167" i="134"/>
  <c r="U88" i="134"/>
  <c r="U5" i="134"/>
  <c r="U84" i="134"/>
  <c r="U163" i="134"/>
  <c r="U81" i="134"/>
  <c r="U160" i="134"/>
  <c r="T46" i="134"/>
  <c r="T204" i="134"/>
  <c r="T125" i="134"/>
  <c r="T197" i="134"/>
  <c r="T118" i="134"/>
  <c r="T113" i="134"/>
  <c r="T192" i="134"/>
  <c r="T110" i="134"/>
  <c r="T189" i="134"/>
  <c r="T184" i="134"/>
  <c r="T105" i="134"/>
  <c r="T21" i="134"/>
  <c r="T179" i="134"/>
  <c r="T100" i="134"/>
  <c r="T95" i="134"/>
  <c r="T174" i="134"/>
  <c r="T90" i="134"/>
  <c r="T169" i="134"/>
  <c r="T164" i="134"/>
  <c r="T85" i="134"/>
  <c r="S126" i="134"/>
  <c r="S205" i="134"/>
  <c r="S202" i="134"/>
  <c r="S123" i="134"/>
  <c r="S117" i="134"/>
  <c r="S196" i="134"/>
  <c r="S193" i="134"/>
  <c r="S114" i="134"/>
  <c r="S29" i="134"/>
  <c r="S108" i="134"/>
  <c r="S187" i="134"/>
  <c r="S25" i="134"/>
  <c r="S183" i="134"/>
  <c r="S104" i="134"/>
  <c r="S102" i="134"/>
  <c r="S181" i="134"/>
  <c r="S178" i="134"/>
  <c r="S99" i="134"/>
  <c r="S174" i="134"/>
  <c r="S95" i="134"/>
  <c r="S169" i="134"/>
  <c r="S90" i="134"/>
  <c r="S86" i="134"/>
  <c r="S165" i="134"/>
  <c r="U24" i="134"/>
  <c r="S81" i="134"/>
  <c r="S160" i="134"/>
  <c r="R205" i="134"/>
  <c r="R126" i="134"/>
  <c r="R123" i="134"/>
  <c r="R202" i="134"/>
  <c r="R196" i="134"/>
  <c r="R117" i="134"/>
  <c r="R114" i="134"/>
  <c r="R193" i="134"/>
  <c r="R188" i="134"/>
  <c r="R109" i="134"/>
  <c r="R105" i="134"/>
  <c r="R184" i="134"/>
  <c r="R103" i="134"/>
  <c r="R182" i="134"/>
  <c r="R176" i="134"/>
  <c r="R97" i="134"/>
  <c r="R13" i="134"/>
  <c r="R92" i="134"/>
  <c r="R171" i="134"/>
  <c r="R9" i="134"/>
  <c r="R88" i="134"/>
  <c r="R167" i="134"/>
  <c r="R164" i="134"/>
  <c r="R85" i="134"/>
  <c r="R161" i="134"/>
  <c r="R82" i="134"/>
  <c r="Q126" i="134"/>
  <c r="Q205" i="134"/>
  <c r="Q200" i="134"/>
  <c r="Q121" i="134"/>
  <c r="Q196" i="134"/>
  <c r="Q117" i="134"/>
  <c r="Q114" i="134"/>
  <c r="Q193" i="134"/>
  <c r="Q190" i="134"/>
  <c r="Q111" i="134"/>
  <c r="Q186" i="134"/>
  <c r="Q107" i="134"/>
  <c r="Q101" i="134"/>
  <c r="Q180" i="134"/>
  <c r="Q95" i="134"/>
  <c r="Q174" i="134"/>
  <c r="Q170" i="134"/>
  <c r="Q91" i="134"/>
  <c r="Q162" i="134"/>
  <c r="Q83" i="134"/>
  <c r="P205" i="134"/>
  <c r="P126" i="134"/>
  <c r="P202" i="134"/>
  <c r="P123" i="134"/>
  <c r="P196" i="134"/>
  <c r="P117" i="134"/>
  <c r="P114" i="134"/>
  <c r="P193" i="134"/>
  <c r="P108" i="134"/>
  <c r="P187" i="134"/>
  <c r="P183" i="134"/>
  <c r="P104" i="134"/>
  <c r="P100" i="134"/>
  <c r="P179" i="134"/>
  <c r="P98" i="134"/>
  <c r="P177" i="134"/>
  <c r="P173" i="134"/>
  <c r="P94" i="134"/>
  <c r="P169" i="134"/>
  <c r="P90" i="134"/>
  <c r="P163" i="134"/>
  <c r="P84" i="134"/>
  <c r="T43" i="134"/>
  <c r="R31" i="134"/>
  <c r="R24" i="134"/>
  <c r="R8" i="134"/>
  <c r="O127" i="134"/>
  <c r="O206" i="134"/>
  <c r="O122" i="134"/>
  <c r="O201" i="134"/>
  <c r="O196" i="134"/>
  <c r="O117" i="134"/>
  <c r="O193" i="134"/>
  <c r="O114" i="134"/>
  <c r="O108" i="134"/>
  <c r="O187" i="134"/>
  <c r="O105" i="134"/>
  <c r="O184" i="134"/>
  <c r="O181" i="134"/>
  <c r="O102" i="134"/>
  <c r="O99" i="134"/>
  <c r="O178" i="134"/>
  <c r="O95" i="134"/>
  <c r="O174" i="134"/>
  <c r="O170" i="134"/>
  <c r="O91" i="134"/>
  <c r="O87" i="134"/>
  <c r="O166" i="134"/>
  <c r="O83" i="134"/>
  <c r="O162" i="134"/>
  <c r="T39" i="134"/>
  <c r="Q31" i="134"/>
  <c r="R22" i="134"/>
  <c r="V12" i="134"/>
  <c r="R6" i="134"/>
  <c r="N204" i="134"/>
  <c r="N125" i="134"/>
  <c r="N121" i="134"/>
  <c r="N200" i="134"/>
  <c r="N40" i="134"/>
  <c r="N119" i="134"/>
  <c r="N198" i="134"/>
  <c r="N195" i="134"/>
  <c r="N116" i="134"/>
  <c r="N191" i="134"/>
  <c r="N112" i="134"/>
  <c r="N189" i="134"/>
  <c r="N110" i="134"/>
  <c r="N28" i="134"/>
  <c r="N186" i="134"/>
  <c r="N107" i="134"/>
  <c r="N24" i="134"/>
  <c r="N103" i="134"/>
  <c r="N182" i="134"/>
  <c r="N176" i="134"/>
  <c r="N97" i="134"/>
  <c r="N92" i="134"/>
  <c r="N171" i="134"/>
  <c r="N89" i="134"/>
  <c r="N168" i="134"/>
  <c r="N165" i="134"/>
  <c r="N86" i="134"/>
  <c r="N82" i="134"/>
  <c r="N161" i="134"/>
  <c r="R43" i="134"/>
  <c r="T35" i="134"/>
  <c r="U26" i="134"/>
  <c r="P17" i="134"/>
  <c r="P8" i="134"/>
  <c r="M126" i="134"/>
  <c r="M205" i="134"/>
  <c r="M197" i="134"/>
  <c r="M118" i="134"/>
  <c r="M188" i="134"/>
  <c r="M109" i="134"/>
  <c r="M101" i="134"/>
  <c r="M180" i="134"/>
  <c r="M12" i="134"/>
  <c r="M91" i="134"/>
  <c r="M170" i="134"/>
  <c r="T12" i="134"/>
  <c r="J81" i="134"/>
  <c r="J160" i="134"/>
  <c r="I46" i="134"/>
  <c r="I125" i="134"/>
  <c r="I204" i="134"/>
  <c r="I42" i="134"/>
  <c r="I200" i="134"/>
  <c r="I121" i="134"/>
  <c r="I119" i="134"/>
  <c r="I198" i="134"/>
  <c r="I195" i="134"/>
  <c r="I116" i="134"/>
  <c r="I33" i="134"/>
  <c r="I112" i="134"/>
  <c r="I191" i="134"/>
  <c r="I29" i="134"/>
  <c r="I108" i="134"/>
  <c r="I187" i="134"/>
  <c r="I25" i="134"/>
  <c r="I104" i="134"/>
  <c r="I183" i="134"/>
  <c r="I23" i="134"/>
  <c r="I102" i="134"/>
  <c r="I181" i="134"/>
  <c r="I18" i="134"/>
  <c r="I97" i="134"/>
  <c r="I176" i="134"/>
  <c r="I13" i="134"/>
  <c r="I171" i="134"/>
  <c r="I92" i="134"/>
  <c r="I10" i="134"/>
  <c r="I168" i="134"/>
  <c r="I89" i="134"/>
  <c r="I7" i="134"/>
  <c r="I86" i="134"/>
  <c r="I165" i="134"/>
  <c r="I3" i="134"/>
  <c r="I161" i="134"/>
  <c r="I82" i="134"/>
  <c r="M43" i="134"/>
  <c r="O35" i="134"/>
  <c r="M15" i="134"/>
  <c r="P5" i="134"/>
  <c r="H48" i="134"/>
  <c r="H127" i="134"/>
  <c r="H206" i="134"/>
  <c r="H43" i="134"/>
  <c r="H201" i="134"/>
  <c r="H122" i="134"/>
  <c r="H199" i="134"/>
  <c r="H120" i="134"/>
  <c r="H195" i="134"/>
  <c r="H116" i="134"/>
  <c r="H33" i="134"/>
  <c r="H191" i="134"/>
  <c r="H112" i="134"/>
  <c r="H31" i="134"/>
  <c r="H110" i="134"/>
  <c r="H189" i="134"/>
  <c r="H27" i="134"/>
  <c r="H106" i="134"/>
  <c r="H185" i="134"/>
  <c r="H21" i="134"/>
  <c r="H179" i="134"/>
  <c r="H100" i="134"/>
  <c r="H174" i="134"/>
  <c r="H95" i="134"/>
  <c r="H91" i="134"/>
  <c r="H170" i="134"/>
  <c r="H87" i="134"/>
  <c r="H166" i="134"/>
  <c r="H162" i="134"/>
  <c r="H83" i="134"/>
  <c r="U42" i="134"/>
  <c r="R32" i="134"/>
  <c r="O21" i="134"/>
  <c r="Q3" i="134"/>
  <c r="E2" i="134"/>
  <c r="E81" i="134"/>
  <c r="E160" i="134"/>
  <c r="D48" i="134"/>
  <c r="D127" i="134"/>
  <c r="D206" i="134"/>
  <c r="D47" i="134"/>
  <c r="D205" i="134"/>
  <c r="D126" i="134"/>
  <c r="D46" i="134"/>
  <c r="D204" i="134"/>
  <c r="D125" i="134"/>
  <c r="D45" i="134"/>
  <c r="D203" i="134"/>
  <c r="D124" i="134"/>
  <c r="D44" i="134"/>
  <c r="D202" i="134"/>
  <c r="D123" i="134"/>
  <c r="D43" i="134"/>
  <c r="D201" i="134"/>
  <c r="D122" i="134"/>
  <c r="D42" i="134"/>
  <c r="D200" i="134"/>
  <c r="D121" i="134"/>
  <c r="D41" i="134"/>
  <c r="D199" i="134"/>
  <c r="D120" i="134"/>
  <c r="D40" i="134"/>
  <c r="D198" i="134"/>
  <c r="D119" i="134"/>
  <c r="D39" i="134"/>
  <c r="D118" i="134"/>
  <c r="D197" i="134"/>
  <c r="D38" i="134"/>
  <c r="D117" i="134"/>
  <c r="D196" i="134"/>
  <c r="D37" i="134"/>
  <c r="D116" i="134"/>
  <c r="D195" i="134"/>
  <c r="D36" i="134"/>
  <c r="D194" i="134"/>
  <c r="D115" i="134"/>
  <c r="D35" i="134"/>
  <c r="D193" i="134"/>
  <c r="D114" i="134"/>
  <c r="D34" i="134"/>
  <c r="D192" i="134"/>
  <c r="D113" i="134"/>
  <c r="D33" i="134"/>
  <c r="D191" i="134"/>
  <c r="D112" i="134"/>
  <c r="D32" i="134"/>
  <c r="D111" i="134"/>
  <c r="D190" i="134"/>
  <c r="D31" i="134"/>
  <c r="D110" i="134"/>
  <c r="D189" i="134"/>
  <c r="D30" i="134"/>
  <c r="D109" i="134"/>
  <c r="D188" i="134"/>
  <c r="D29" i="134"/>
  <c r="D108" i="134"/>
  <c r="D187" i="134"/>
  <c r="D28" i="134"/>
  <c r="D107" i="134"/>
  <c r="D186" i="134"/>
  <c r="D27" i="134"/>
  <c r="D106" i="134"/>
  <c r="D185" i="134"/>
  <c r="D26" i="134"/>
  <c r="D184" i="134"/>
  <c r="D105" i="134"/>
  <c r="D25" i="134"/>
  <c r="D183" i="134"/>
  <c r="D104" i="134"/>
  <c r="D24" i="134"/>
  <c r="D103" i="134"/>
  <c r="D182" i="134"/>
  <c r="D23" i="134"/>
  <c r="D102" i="134"/>
  <c r="D181" i="134"/>
  <c r="D22" i="134"/>
  <c r="D180" i="134"/>
  <c r="D101" i="134"/>
  <c r="D21" i="134"/>
  <c r="D179" i="134"/>
  <c r="D100" i="134"/>
  <c r="D20" i="134"/>
  <c r="D178" i="134"/>
  <c r="D99" i="134"/>
  <c r="D19" i="134"/>
  <c r="D177" i="134"/>
  <c r="D98" i="134"/>
  <c r="D18" i="134"/>
  <c r="D176" i="134"/>
  <c r="D97" i="134"/>
  <c r="D17" i="134"/>
  <c r="D96" i="134"/>
  <c r="D175" i="134"/>
  <c r="D16" i="134"/>
  <c r="D174" i="134"/>
  <c r="D95" i="134"/>
  <c r="D15" i="134"/>
  <c r="D173" i="134"/>
  <c r="D94" i="134"/>
  <c r="D14" i="134"/>
  <c r="D172" i="134"/>
  <c r="D93" i="134"/>
  <c r="D13" i="134"/>
  <c r="D171" i="134"/>
  <c r="D92" i="134"/>
  <c r="D12" i="134"/>
  <c r="D170" i="134"/>
  <c r="D91" i="134"/>
  <c r="D11" i="134"/>
  <c r="D169" i="134"/>
  <c r="D90" i="134"/>
  <c r="D10" i="134"/>
  <c r="D89" i="134"/>
  <c r="D168" i="134"/>
  <c r="D9" i="134"/>
  <c r="D88" i="134"/>
  <c r="D167" i="134"/>
  <c r="D8" i="134"/>
  <c r="D87" i="134"/>
  <c r="D166" i="134"/>
  <c r="D7" i="134"/>
  <c r="D86" i="134"/>
  <c r="D165" i="134"/>
  <c r="D6" i="134"/>
  <c r="D85" i="134"/>
  <c r="D164" i="134"/>
  <c r="D5" i="134"/>
  <c r="D163" i="134"/>
  <c r="D84" i="134"/>
  <c r="D4" i="134"/>
  <c r="D83" i="134"/>
  <c r="D162" i="134"/>
  <c r="D3" i="134"/>
  <c r="D82" i="134"/>
  <c r="D161" i="134"/>
  <c r="P48" i="134"/>
  <c r="N46" i="134"/>
  <c r="P44" i="134"/>
  <c r="Q42" i="134"/>
  <c r="Q40" i="134"/>
  <c r="R38" i="134"/>
  <c r="R36" i="134"/>
  <c r="S34" i="134"/>
  <c r="K32" i="134"/>
  <c r="O30" i="134"/>
  <c r="V27" i="134"/>
  <c r="P25" i="134"/>
  <c r="R23" i="134"/>
  <c r="U20" i="134"/>
  <c r="M19" i="134"/>
  <c r="P16" i="134"/>
  <c r="Q14" i="134"/>
  <c r="H12" i="134"/>
  <c r="P9" i="134"/>
  <c r="R7" i="134"/>
  <c r="U4" i="134"/>
  <c r="M3" i="134"/>
  <c r="G129" i="134"/>
  <c r="F208" i="134"/>
  <c r="F129" i="134"/>
  <c r="E129" i="134"/>
  <c r="E208" i="134"/>
  <c r="D208" i="134"/>
  <c r="D129" i="134"/>
  <c r="C5" i="141"/>
  <c r="C6" i="141"/>
  <c r="C7" i="141"/>
  <c r="C8" i="141"/>
  <c r="C9" i="141"/>
  <c r="C10" i="141"/>
  <c r="C11" i="141"/>
  <c r="Y4" i="140"/>
  <c r="Y5" i="140"/>
  <c r="Y6" i="140"/>
  <c r="Y7" i="140"/>
  <c r="Y8" i="140"/>
  <c r="Y9" i="140"/>
  <c r="Y10" i="140"/>
  <c r="Y11" i="140"/>
  <c r="Y12" i="140"/>
  <c r="Y13" i="140"/>
  <c r="Y14" i="140"/>
  <c r="Y15" i="140"/>
  <c r="Y16" i="140"/>
  <c r="Y17" i="140"/>
  <c r="Y18" i="140"/>
  <c r="Y19" i="140"/>
  <c r="Y20" i="140"/>
  <c r="Y21" i="140"/>
  <c r="Y22" i="140"/>
  <c r="Y23" i="140"/>
  <c r="Y24" i="140"/>
  <c r="Y25" i="140"/>
  <c r="Y26" i="140"/>
  <c r="Y27" i="140"/>
  <c r="Y28" i="140"/>
  <c r="Y29" i="140"/>
  <c r="Y30" i="140"/>
  <c r="Y31" i="140"/>
  <c r="Y32" i="140"/>
  <c r="Y33" i="140"/>
  <c r="Y34" i="140"/>
  <c r="Y35" i="140"/>
  <c r="Y36" i="140"/>
  <c r="Y37" i="140"/>
  <c r="Y38" i="140"/>
  <c r="Y39" i="140"/>
  <c r="Y40" i="140"/>
  <c r="Y41" i="140"/>
  <c r="Y42" i="140"/>
  <c r="Y43" i="140"/>
  <c r="Y44" i="140"/>
  <c r="Y45" i="140"/>
  <c r="Y46" i="140"/>
  <c r="Y47" i="140"/>
  <c r="Y48" i="140"/>
  <c r="Y3" i="140"/>
  <c r="E50" i="140"/>
  <c r="F50" i="140"/>
  <c r="G50" i="140"/>
  <c r="H50" i="140"/>
  <c r="I50" i="140"/>
  <c r="J50" i="140"/>
  <c r="K50" i="140"/>
  <c r="L50" i="140"/>
  <c r="M50" i="140"/>
  <c r="N50" i="140"/>
  <c r="O50" i="140"/>
  <c r="P50" i="140"/>
  <c r="Q50" i="140"/>
  <c r="R50" i="140"/>
  <c r="S50" i="140"/>
  <c r="T50" i="140"/>
  <c r="U50" i="140"/>
  <c r="V50" i="140"/>
  <c r="W50" i="140"/>
  <c r="D50" i="140"/>
  <c r="A50" i="133"/>
  <c r="A50" i="134" s="1"/>
  <c r="A51" i="133"/>
  <c r="A51" i="134" s="1"/>
  <c r="A52" i="133"/>
  <c r="A52" i="134" s="1"/>
  <c r="A53" i="133"/>
  <c r="A53" i="134" s="1"/>
  <c r="A54" i="133"/>
  <c r="A54" i="134" s="1"/>
  <c r="A55" i="133"/>
  <c r="A55" i="134" s="1"/>
  <c r="A56" i="133"/>
  <c r="A56" i="134" s="1"/>
  <c r="A49" i="133"/>
  <c r="A49" i="134" s="1"/>
  <c r="T233" i="134" l="1"/>
  <c r="I41" i="137"/>
  <c r="H77" i="137"/>
  <c r="H130" i="138"/>
  <c r="H206" i="138"/>
  <c r="H208" i="134" s="1"/>
  <c r="H87" i="137"/>
  <c r="I51" i="137"/>
  <c r="J45" i="137"/>
  <c r="I81" i="137"/>
  <c r="I134" i="138"/>
  <c r="K29" i="137"/>
  <c r="J65" i="137"/>
  <c r="J52" i="138"/>
  <c r="E233" i="134"/>
  <c r="J55" i="137"/>
  <c r="I210" i="138"/>
  <c r="I91" i="137"/>
  <c r="H128" i="138"/>
  <c r="H129" i="134" s="1"/>
  <c r="I39" i="137"/>
  <c r="H75" i="137"/>
  <c r="L33" i="137"/>
  <c r="K69" i="137"/>
  <c r="K56" i="138"/>
  <c r="I31" i="137"/>
  <c r="H54" i="138"/>
  <c r="H67" i="137"/>
  <c r="F233" i="134"/>
  <c r="V233" i="134"/>
  <c r="D233" i="134"/>
  <c r="M233" i="134"/>
  <c r="J63" i="137"/>
  <c r="K27" i="137"/>
  <c r="J50" i="138"/>
  <c r="I43" i="137"/>
  <c r="H132" i="138"/>
  <c r="H79" i="137"/>
  <c r="U233" i="134"/>
  <c r="J233" i="134"/>
  <c r="I233" i="134"/>
  <c r="E154" i="134"/>
  <c r="Q233" i="134"/>
  <c r="N233" i="134"/>
  <c r="D154" i="134"/>
  <c r="H66" i="137"/>
  <c r="I30" i="137"/>
  <c r="H53" i="138"/>
  <c r="I90" i="137"/>
  <c r="I209" i="138"/>
  <c r="J54" i="137"/>
  <c r="H131" i="138"/>
  <c r="H78" i="137"/>
  <c r="I42" i="137"/>
  <c r="L233" i="134"/>
  <c r="P233" i="134"/>
  <c r="I52" i="137"/>
  <c r="H88" i="137"/>
  <c r="H207" i="138"/>
  <c r="K92" i="137"/>
  <c r="L56" i="137"/>
  <c r="K211" i="138"/>
  <c r="J57" i="137"/>
  <c r="I212" i="138"/>
  <c r="I93" i="137"/>
  <c r="G233" i="134"/>
  <c r="H233" i="134"/>
  <c r="K233" i="134"/>
  <c r="I40" i="137"/>
  <c r="H76" i="137"/>
  <c r="H129" i="138"/>
  <c r="R233" i="134"/>
  <c r="W233" i="134"/>
  <c r="J28" i="137"/>
  <c r="I51" i="138"/>
  <c r="I64" i="137"/>
  <c r="O233" i="134"/>
  <c r="S233" i="134"/>
  <c r="R53" i="137"/>
  <c r="Q208" i="138"/>
  <c r="Q89" i="137"/>
  <c r="I32" i="137"/>
  <c r="H55" i="138"/>
  <c r="H68" i="137"/>
  <c r="Q75" i="134"/>
  <c r="O154" i="134"/>
  <c r="G154" i="134"/>
  <c r="M154" i="134"/>
  <c r="T154" i="134"/>
  <c r="U154" i="134"/>
  <c r="I75" i="134"/>
  <c r="F154" i="134"/>
  <c r="R75" i="134"/>
  <c r="L154" i="134"/>
  <c r="J154" i="134"/>
  <c r="R154" i="134"/>
  <c r="I154" i="134"/>
  <c r="S154" i="134"/>
  <c r="V154" i="134"/>
  <c r="K154" i="134"/>
  <c r="H154" i="134"/>
  <c r="S75" i="134"/>
  <c r="T75" i="134"/>
  <c r="P154" i="134"/>
  <c r="Q154" i="134"/>
  <c r="N154" i="134"/>
  <c r="W154" i="134"/>
  <c r="U75" i="134"/>
  <c r="H75" i="134"/>
  <c r="W75" i="134"/>
  <c r="L75" i="134"/>
  <c r="F75" i="134"/>
  <c r="N75" i="134"/>
  <c r="M75" i="134"/>
  <c r="P75" i="134"/>
  <c r="K75" i="134"/>
  <c r="E75" i="134"/>
  <c r="O75" i="134"/>
  <c r="G75" i="134"/>
  <c r="V75" i="134"/>
  <c r="J75" i="134"/>
  <c r="A213" i="134"/>
  <c r="A134" i="134"/>
  <c r="A209" i="134"/>
  <c r="A130" i="134"/>
  <c r="A135" i="134"/>
  <c r="A214" i="134"/>
  <c r="A212" i="134"/>
  <c r="A133" i="134"/>
  <c r="A211" i="134"/>
  <c r="A132" i="134"/>
  <c r="A131" i="134"/>
  <c r="A210" i="134"/>
  <c r="A129" i="134"/>
  <c r="A208" i="134"/>
  <c r="A128" i="134"/>
  <c r="A207" i="134"/>
  <c r="C13" i="141"/>
  <c r="L92" i="137" l="1"/>
  <c r="M56" i="137"/>
  <c r="L211" i="138"/>
  <c r="K63" i="137"/>
  <c r="L27" i="137"/>
  <c r="K50" i="138"/>
  <c r="L29" i="137"/>
  <c r="K52" i="138"/>
  <c r="K65" i="137"/>
  <c r="J40" i="137"/>
  <c r="I129" i="138"/>
  <c r="I76" i="137"/>
  <c r="I66" i="137"/>
  <c r="J30" i="137"/>
  <c r="I53" i="138"/>
  <c r="J52" i="137"/>
  <c r="I207" i="138"/>
  <c r="I88" i="137"/>
  <c r="I131" i="138"/>
  <c r="I78" i="137"/>
  <c r="J42" i="137"/>
  <c r="J31" i="137"/>
  <c r="I54" i="138"/>
  <c r="I67" i="137"/>
  <c r="I206" i="138"/>
  <c r="I208" i="134" s="1"/>
  <c r="I87" i="137"/>
  <c r="J51" i="137"/>
  <c r="K45" i="137"/>
  <c r="J134" i="138"/>
  <c r="J81" i="137"/>
  <c r="J41" i="137"/>
  <c r="I77" i="137"/>
  <c r="I130" i="138"/>
  <c r="J90" i="137"/>
  <c r="J209" i="138"/>
  <c r="K54" i="137"/>
  <c r="K57" i="137"/>
  <c r="J212" i="138"/>
  <c r="J93" i="137"/>
  <c r="M33" i="137"/>
  <c r="L69" i="137"/>
  <c r="L56" i="138"/>
  <c r="K28" i="137"/>
  <c r="J64" i="137"/>
  <c r="J51" i="138"/>
  <c r="I128" i="138"/>
  <c r="I129" i="134" s="1"/>
  <c r="J39" i="137"/>
  <c r="I75" i="137"/>
  <c r="K55" i="137"/>
  <c r="J210" i="138"/>
  <c r="J91" i="137"/>
  <c r="S53" i="137"/>
  <c r="R208" i="138"/>
  <c r="R89" i="137"/>
  <c r="J32" i="137"/>
  <c r="I68" i="137"/>
  <c r="I55" i="138"/>
  <c r="J43" i="137"/>
  <c r="I132" i="138"/>
  <c r="I79" i="137"/>
  <c r="B50" i="138"/>
  <c r="C50" i="138"/>
  <c r="D50" i="134"/>
  <c r="B51" i="138"/>
  <c r="C51" i="138"/>
  <c r="B52" i="138"/>
  <c r="C52" i="138"/>
  <c r="B53" i="138"/>
  <c r="C53" i="138"/>
  <c r="B54" i="138"/>
  <c r="C54" i="138"/>
  <c r="B55" i="138"/>
  <c r="C55" i="138"/>
  <c r="B56" i="138"/>
  <c r="C56" i="138"/>
  <c r="C49" i="138"/>
  <c r="B49" i="138"/>
  <c r="D22" i="137"/>
  <c r="K2" i="137"/>
  <c r="L2" i="137"/>
  <c r="M2" i="137"/>
  <c r="N2" i="137"/>
  <c r="O2" i="137"/>
  <c r="P2" i="137"/>
  <c r="Q2" i="137"/>
  <c r="R2" i="137"/>
  <c r="S2" i="137"/>
  <c r="T2" i="137"/>
  <c r="U2" i="137"/>
  <c r="V2" i="137"/>
  <c r="W2" i="137"/>
  <c r="K3" i="137"/>
  <c r="L3" i="137"/>
  <c r="M3" i="137"/>
  <c r="N3" i="137"/>
  <c r="O3" i="137"/>
  <c r="P3" i="137"/>
  <c r="Q3" i="137"/>
  <c r="R3" i="137"/>
  <c r="S3" i="137"/>
  <c r="T3" i="137"/>
  <c r="U3" i="137"/>
  <c r="V3" i="137"/>
  <c r="W3" i="137"/>
  <c r="K4" i="137"/>
  <c r="L4" i="137"/>
  <c r="M4" i="137"/>
  <c r="N4" i="137"/>
  <c r="O4" i="137"/>
  <c r="P4" i="137"/>
  <c r="Q4" i="137"/>
  <c r="R4" i="137"/>
  <c r="S4" i="137"/>
  <c r="T4" i="137"/>
  <c r="U4" i="137"/>
  <c r="V4" i="137"/>
  <c r="W4" i="137"/>
  <c r="K5" i="137"/>
  <c r="L5" i="137"/>
  <c r="M5" i="137"/>
  <c r="N5" i="137"/>
  <c r="O5" i="137"/>
  <c r="P5" i="137"/>
  <c r="Q5" i="137"/>
  <c r="R5" i="137"/>
  <c r="S5" i="137"/>
  <c r="T5" i="137"/>
  <c r="U5" i="137"/>
  <c r="V5" i="137"/>
  <c r="W5" i="137"/>
  <c r="K6" i="137"/>
  <c r="L6" i="137"/>
  <c r="M6" i="137"/>
  <c r="N6" i="137"/>
  <c r="O6" i="137"/>
  <c r="P6" i="137"/>
  <c r="Q6" i="137"/>
  <c r="R6" i="137"/>
  <c r="S6" i="137"/>
  <c r="T6" i="137"/>
  <c r="U6" i="137"/>
  <c r="V6" i="137"/>
  <c r="W6" i="137"/>
  <c r="K7" i="137"/>
  <c r="L7" i="137"/>
  <c r="M7" i="137"/>
  <c r="N7" i="137"/>
  <c r="O7" i="137"/>
  <c r="P7" i="137"/>
  <c r="Q7" i="137"/>
  <c r="R7" i="137"/>
  <c r="S7" i="137"/>
  <c r="T7" i="137"/>
  <c r="U7" i="137"/>
  <c r="V7" i="137"/>
  <c r="W7" i="137"/>
  <c r="K8" i="137"/>
  <c r="L8" i="137"/>
  <c r="M8" i="137"/>
  <c r="N8" i="137"/>
  <c r="O8" i="137"/>
  <c r="P8" i="137"/>
  <c r="Q8" i="137"/>
  <c r="R8" i="137"/>
  <c r="S8" i="137"/>
  <c r="T8" i="137"/>
  <c r="U8" i="137"/>
  <c r="V8" i="137"/>
  <c r="W8" i="137"/>
  <c r="K9" i="137"/>
  <c r="L9" i="137"/>
  <c r="M9" i="137"/>
  <c r="N9" i="137"/>
  <c r="O9" i="137"/>
  <c r="P9" i="137"/>
  <c r="Q9" i="137"/>
  <c r="R9" i="137"/>
  <c r="S9" i="137"/>
  <c r="T9" i="137"/>
  <c r="U9" i="137"/>
  <c r="V9" i="137"/>
  <c r="W9" i="137"/>
  <c r="F2" i="137"/>
  <c r="G2" i="137"/>
  <c r="H2" i="137"/>
  <c r="I2" i="137"/>
  <c r="J2" i="137"/>
  <c r="F3" i="137"/>
  <c r="G3" i="137"/>
  <c r="H3" i="137"/>
  <c r="I3" i="137"/>
  <c r="J3" i="137"/>
  <c r="F4" i="137"/>
  <c r="G4" i="137"/>
  <c r="H4" i="137"/>
  <c r="I4" i="137"/>
  <c r="J4" i="137"/>
  <c r="F5" i="137"/>
  <c r="G5" i="137"/>
  <c r="H5" i="137"/>
  <c r="I5" i="137"/>
  <c r="J5" i="137"/>
  <c r="F6" i="137"/>
  <c r="G6" i="137"/>
  <c r="H6" i="137"/>
  <c r="I6" i="137"/>
  <c r="J6" i="137"/>
  <c r="F7" i="137"/>
  <c r="G7" i="137"/>
  <c r="H7" i="137"/>
  <c r="I7" i="137"/>
  <c r="J7" i="137"/>
  <c r="F8" i="137"/>
  <c r="G8" i="137"/>
  <c r="H8" i="137"/>
  <c r="I8" i="137"/>
  <c r="J8" i="137"/>
  <c r="F9" i="137"/>
  <c r="G9" i="137"/>
  <c r="H9" i="137"/>
  <c r="I9" i="137"/>
  <c r="J9" i="137"/>
  <c r="E4" i="137"/>
  <c r="E3" i="137"/>
  <c r="E2" i="137"/>
  <c r="E5" i="137"/>
  <c r="E6" i="137"/>
  <c r="E7" i="137"/>
  <c r="E8" i="137"/>
  <c r="E9" i="137"/>
  <c r="D3" i="137"/>
  <c r="D4" i="137"/>
  <c r="D5" i="137"/>
  <c r="D6" i="137"/>
  <c r="D7" i="137"/>
  <c r="D8" i="137"/>
  <c r="D9" i="137"/>
  <c r="E2" i="136"/>
  <c r="F2" i="136"/>
  <c r="G2" i="136"/>
  <c r="H2" i="136"/>
  <c r="I2" i="136"/>
  <c r="J2" i="136"/>
  <c r="K2" i="136"/>
  <c r="L2" i="136"/>
  <c r="M2" i="136"/>
  <c r="N2" i="136"/>
  <c r="O2" i="136"/>
  <c r="P2" i="136"/>
  <c r="Q2" i="136"/>
  <c r="R2" i="136"/>
  <c r="S2" i="136"/>
  <c r="T2" i="136"/>
  <c r="U2" i="136"/>
  <c r="V2" i="136"/>
  <c r="W2" i="136"/>
  <c r="E3" i="136"/>
  <c r="F3" i="136"/>
  <c r="G3" i="136"/>
  <c r="H3" i="136"/>
  <c r="I3" i="136"/>
  <c r="J3" i="136"/>
  <c r="K3" i="136"/>
  <c r="L3" i="136"/>
  <c r="M3" i="136"/>
  <c r="N3" i="136"/>
  <c r="O3" i="136"/>
  <c r="P3" i="136"/>
  <c r="Q3" i="136"/>
  <c r="R3" i="136"/>
  <c r="S3" i="136"/>
  <c r="T3" i="136"/>
  <c r="U3" i="136"/>
  <c r="V3" i="136"/>
  <c r="W3" i="136"/>
  <c r="E4" i="136"/>
  <c r="F4" i="136"/>
  <c r="G4" i="136"/>
  <c r="H4" i="136"/>
  <c r="I4" i="136"/>
  <c r="J4" i="136"/>
  <c r="K4" i="136"/>
  <c r="L4" i="136"/>
  <c r="M4" i="136"/>
  <c r="N4" i="136"/>
  <c r="O4" i="136"/>
  <c r="P4" i="136"/>
  <c r="Q4" i="136"/>
  <c r="R4" i="136"/>
  <c r="S4" i="136"/>
  <c r="T4" i="136"/>
  <c r="U4" i="136"/>
  <c r="V4" i="136"/>
  <c r="W4" i="136"/>
  <c r="E5" i="136"/>
  <c r="F5" i="136"/>
  <c r="G5" i="136"/>
  <c r="H5" i="136"/>
  <c r="I5" i="136"/>
  <c r="J5" i="136"/>
  <c r="K5" i="136"/>
  <c r="L5" i="136"/>
  <c r="M5" i="136"/>
  <c r="N5" i="136"/>
  <c r="O5" i="136"/>
  <c r="P5" i="136"/>
  <c r="Q5" i="136"/>
  <c r="R5" i="136"/>
  <c r="S5" i="136"/>
  <c r="T5" i="136"/>
  <c r="U5" i="136"/>
  <c r="V5" i="136"/>
  <c r="W5" i="136"/>
  <c r="E6" i="136"/>
  <c r="F6" i="136"/>
  <c r="G6" i="136"/>
  <c r="H6" i="136"/>
  <c r="I6" i="136"/>
  <c r="J6" i="136"/>
  <c r="K6" i="136"/>
  <c r="L6" i="136"/>
  <c r="M6" i="136"/>
  <c r="N6" i="136"/>
  <c r="O6" i="136"/>
  <c r="P6" i="136"/>
  <c r="Q6" i="136"/>
  <c r="R6" i="136"/>
  <c r="S6" i="136"/>
  <c r="T6" i="136"/>
  <c r="U6" i="136"/>
  <c r="V6" i="136"/>
  <c r="W6" i="136"/>
  <c r="E7" i="136"/>
  <c r="F7" i="136"/>
  <c r="G7" i="136"/>
  <c r="H7" i="136"/>
  <c r="I7" i="136"/>
  <c r="J7" i="136"/>
  <c r="K7" i="136"/>
  <c r="L7" i="136"/>
  <c r="M7" i="136"/>
  <c r="N7" i="136"/>
  <c r="O7" i="136"/>
  <c r="P7" i="136"/>
  <c r="Q7" i="136"/>
  <c r="R7" i="136"/>
  <c r="S7" i="136"/>
  <c r="T7" i="136"/>
  <c r="U7" i="136"/>
  <c r="V7" i="136"/>
  <c r="W7" i="136"/>
  <c r="E8" i="136"/>
  <c r="F8" i="136"/>
  <c r="G8" i="136"/>
  <c r="H8" i="136"/>
  <c r="I8" i="136"/>
  <c r="J8" i="136"/>
  <c r="K8" i="136"/>
  <c r="L8" i="136"/>
  <c r="M8" i="136"/>
  <c r="N8" i="136"/>
  <c r="O8" i="136"/>
  <c r="P8" i="136"/>
  <c r="Q8" i="136"/>
  <c r="R8" i="136"/>
  <c r="S8" i="136"/>
  <c r="T8" i="136"/>
  <c r="U8" i="136"/>
  <c r="V8" i="136"/>
  <c r="W8" i="136"/>
  <c r="E9" i="136"/>
  <c r="F9" i="136"/>
  <c r="G9" i="136"/>
  <c r="H9" i="136"/>
  <c r="I9" i="136"/>
  <c r="J9" i="136"/>
  <c r="K9" i="136"/>
  <c r="L9" i="136"/>
  <c r="M9" i="136"/>
  <c r="N9" i="136"/>
  <c r="O9" i="136"/>
  <c r="P9" i="136"/>
  <c r="Q9" i="136"/>
  <c r="R9" i="136"/>
  <c r="S9" i="136"/>
  <c r="T9" i="136"/>
  <c r="U9" i="136"/>
  <c r="V9" i="136"/>
  <c r="W9" i="136"/>
  <c r="E10" i="136"/>
  <c r="F10" i="136"/>
  <c r="G10" i="136"/>
  <c r="H10" i="136"/>
  <c r="I10" i="136"/>
  <c r="J10" i="136"/>
  <c r="K10" i="136"/>
  <c r="L10" i="136"/>
  <c r="M10" i="136"/>
  <c r="N10" i="136"/>
  <c r="O10" i="136"/>
  <c r="P10" i="136"/>
  <c r="Q10" i="136"/>
  <c r="R10" i="136"/>
  <c r="S10" i="136"/>
  <c r="T10" i="136"/>
  <c r="U10" i="136"/>
  <c r="V10" i="136"/>
  <c r="W10" i="136"/>
  <c r="E11" i="136"/>
  <c r="F11" i="136"/>
  <c r="G11" i="136"/>
  <c r="H11" i="136"/>
  <c r="I11" i="136"/>
  <c r="J11" i="136"/>
  <c r="K11" i="136"/>
  <c r="L11" i="136"/>
  <c r="M11" i="136"/>
  <c r="N11" i="136"/>
  <c r="O11" i="136"/>
  <c r="P11" i="136"/>
  <c r="Q11" i="136"/>
  <c r="R11" i="136"/>
  <c r="S11" i="136"/>
  <c r="T11" i="136"/>
  <c r="U11" i="136"/>
  <c r="V11" i="136"/>
  <c r="W11" i="136"/>
  <c r="E12" i="136"/>
  <c r="F12" i="136"/>
  <c r="G12" i="136"/>
  <c r="H12" i="136"/>
  <c r="I12" i="136"/>
  <c r="J12" i="136"/>
  <c r="K12" i="136"/>
  <c r="L12" i="136"/>
  <c r="M12" i="136"/>
  <c r="N12" i="136"/>
  <c r="O12" i="136"/>
  <c r="P12" i="136"/>
  <c r="Q12" i="136"/>
  <c r="R12" i="136"/>
  <c r="S12" i="136"/>
  <c r="T12" i="136"/>
  <c r="U12" i="136"/>
  <c r="V12" i="136"/>
  <c r="W12" i="136"/>
  <c r="E13" i="136"/>
  <c r="F13" i="136"/>
  <c r="G13" i="136"/>
  <c r="H13" i="136"/>
  <c r="I13" i="136"/>
  <c r="J13" i="136"/>
  <c r="K13" i="136"/>
  <c r="L13" i="136"/>
  <c r="M13" i="136"/>
  <c r="N13" i="136"/>
  <c r="O13" i="136"/>
  <c r="P13" i="136"/>
  <c r="Q13" i="136"/>
  <c r="R13" i="136"/>
  <c r="S13" i="136"/>
  <c r="T13" i="136"/>
  <c r="U13" i="136"/>
  <c r="V13" i="136"/>
  <c r="W13" i="136"/>
  <c r="E14" i="136"/>
  <c r="F14" i="136"/>
  <c r="G14" i="136"/>
  <c r="H14" i="136"/>
  <c r="I14" i="136"/>
  <c r="J14" i="136"/>
  <c r="K14" i="136"/>
  <c r="L14" i="136"/>
  <c r="M14" i="136"/>
  <c r="N14" i="136"/>
  <c r="O14" i="136"/>
  <c r="P14" i="136"/>
  <c r="Q14" i="136"/>
  <c r="R14" i="136"/>
  <c r="S14" i="136"/>
  <c r="T14" i="136"/>
  <c r="U14" i="136"/>
  <c r="V14" i="136"/>
  <c r="W14" i="136"/>
  <c r="E15" i="136"/>
  <c r="F15" i="136"/>
  <c r="G15" i="136"/>
  <c r="H15" i="136"/>
  <c r="I15" i="136"/>
  <c r="J15" i="136"/>
  <c r="K15" i="136"/>
  <c r="L15" i="136"/>
  <c r="M15" i="136"/>
  <c r="N15" i="136"/>
  <c r="O15" i="136"/>
  <c r="P15" i="136"/>
  <c r="Q15" i="136"/>
  <c r="R15" i="136"/>
  <c r="S15" i="136"/>
  <c r="T15" i="136"/>
  <c r="U15" i="136"/>
  <c r="V15" i="136"/>
  <c r="W15" i="136"/>
  <c r="E16" i="136"/>
  <c r="F16" i="136"/>
  <c r="G16" i="136"/>
  <c r="H16" i="136"/>
  <c r="I16" i="136"/>
  <c r="J16" i="136"/>
  <c r="K16" i="136"/>
  <c r="L16" i="136"/>
  <c r="M16" i="136"/>
  <c r="N16" i="136"/>
  <c r="O16" i="136"/>
  <c r="P16" i="136"/>
  <c r="Q16" i="136"/>
  <c r="R16" i="136"/>
  <c r="S16" i="136"/>
  <c r="T16" i="136"/>
  <c r="U16" i="136"/>
  <c r="V16" i="136"/>
  <c r="W16" i="136"/>
  <c r="E17" i="136"/>
  <c r="F17" i="136"/>
  <c r="G17" i="136"/>
  <c r="H17" i="136"/>
  <c r="I17" i="136"/>
  <c r="J17" i="136"/>
  <c r="K17" i="136"/>
  <c r="L17" i="136"/>
  <c r="M17" i="136"/>
  <c r="N17" i="136"/>
  <c r="O17" i="136"/>
  <c r="P17" i="136"/>
  <c r="Q17" i="136"/>
  <c r="R17" i="136"/>
  <c r="S17" i="136"/>
  <c r="T17" i="136"/>
  <c r="U17" i="136"/>
  <c r="V17" i="136"/>
  <c r="W17" i="136"/>
  <c r="E18" i="136"/>
  <c r="F18" i="136"/>
  <c r="G18" i="136"/>
  <c r="H18" i="136"/>
  <c r="I18" i="136"/>
  <c r="J18" i="136"/>
  <c r="K18" i="136"/>
  <c r="L18" i="136"/>
  <c r="M18" i="136"/>
  <c r="N18" i="136"/>
  <c r="O18" i="136"/>
  <c r="P18" i="136"/>
  <c r="Q18" i="136"/>
  <c r="R18" i="136"/>
  <c r="S18" i="136"/>
  <c r="T18" i="136"/>
  <c r="U18" i="136"/>
  <c r="V18" i="136"/>
  <c r="W18" i="136"/>
  <c r="E19" i="136"/>
  <c r="F19" i="136"/>
  <c r="G19" i="136"/>
  <c r="H19" i="136"/>
  <c r="I19" i="136"/>
  <c r="J19" i="136"/>
  <c r="K19" i="136"/>
  <c r="L19" i="136"/>
  <c r="M19" i="136"/>
  <c r="N19" i="136"/>
  <c r="O19" i="136"/>
  <c r="P19" i="136"/>
  <c r="Q19" i="136"/>
  <c r="R19" i="136"/>
  <c r="S19" i="136"/>
  <c r="T19" i="136"/>
  <c r="U19" i="136"/>
  <c r="V19" i="136"/>
  <c r="W19" i="136"/>
  <c r="E20" i="136"/>
  <c r="F20" i="136"/>
  <c r="G20" i="136"/>
  <c r="H20" i="136"/>
  <c r="I20" i="136"/>
  <c r="J20" i="136"/>
  <c r="K20" i="136"/>
  <c r="L20" i="136"/>
  <c r="M20" i="136"/>
  <c r="N20" i="136"/>
  <c r="O20" i="136"/>
  <c r="P20" i="136"/>
  <c r="Q20" i="136"/>
  <c r="R20" i="136"/>
  <c r="S20" i="136"/>
  <c r="T20" i="136"/>
  <c r="U20" i="136"/>
  <c r="V20" i="136"/>
  <c r="W20" i="136"/>
  <c r="E21" i="136"/>
  <c r="F21" i="136"/>
  <c r="G21" i="136"/>
  <c r="H21" i="136"/>
  <c r="I21" i="136"/>
  <c r="J21" i="136"/>
  <c r="K21" i="136"/>
  <c r="L21" i="136"/>
  <c r="M21" i="136"/>
  <c r="N21" i="136"/>
  <c r="O21" i="136"/>
  <c r="P21" i="136"/>
  <c r="Q21" i="136"/>
  <c r="R21" i="136"/>
  <c r="S21" i="136"/>
  <c r="T21" i="136"/>
  <c r="U21" i="136"/>
  <c r="V21" i="136"/>
  <c r="W21" i="136"/>
  <c r="E22" i="136"/>
  <c r="F22" i="136"/>
  <c r="G22" i="136"/>
  <c r="H22" i="136"/>
  <c r="I22" i="136"/>
  <c r="J22" i="136"/>
  <c r="K22" i="136"/>
  <c r="L22" i="136"/>
  <c r="M22" i="136"/>
  <c r="N22" i="136"/>
  <c r="O22" i="136"/>
  <c r="P22" i="136"/>
  <c r="Q22" i="136"/>
  <c r="R22" i="136"/>
  <c r="S22" i="136"/>
  <c r="T22" i="136"/>
  <c r="U22" i="136"/>
  <c r="V22" i="136"/>
  <c r="W22" i="136"/>
  <c r="E23" i="136"/>
  <c r="F23" i="136"/>
  <c r="G23" i="136"/>
  <c r="H23" i="136"/>
  <c r="I23" i="136"/>
  <c r="J23" i="136"/>
  <c r="K23" i="136"/>
  <c r="L23" i="136"/>
  <c r="M23" i="136"/>
  <c r="N23" i="136"/>
  <c r="O23" i="136"/>
  <c r="P23" i="136"/>
  <c r="Q23" i="136"/>
  <c r="R23" i="136"/>
  <c r="S23" i="136"/>
  <c r="T23" i="136"/>
  <c r="U23" i="136"/>
  <c r="V23" i="136"/>
  <c r="W23" i="136"/>
  <c r="E24" i="136"/>
  <c r="F24" i="136"/>
  <c r="G24" i="136"/>
  <c r="H24" i="136"/>
  <c r="I24" i="136"/>
  <c r="J24" i="136"/>
  <c r="K24" i="136"/>
  <c r="L24" i="136"/>
  <c r="M24" i="136"/>
  <c r="N24" i="136"/>
  <c r="O24" i="136"/>
  <c r="P24" i="136"/>
  <c r="Q24" i="136"/>
  <c r="R24" i="136"/>
  <c r="S24" i="136"/>
  <c r="T24" i="136"/>
  <c r="U24" i="136"/>
  <c r="V24" i="136"/>
  <c r="W24" i="136"/>
  <c r="E25" i="136"/>
  <c r="F25" i="136"/>
  <c r="G25" i="136"/>
  <c r="H25" i="136"/>
  <c r="I25" i="136"/>
  <c r="J25" i="136"/>
  <c r="K25" i="136"/>
  <c r="L25" i="136"/>
  <c r="M25" i="136"/>
  <c r="N25" i="136"/>
  <c r="O25" i="136"/>
  <c r="P25" i="136"/>
  <c r="Q25" i="136"/>
  <c r="R25" i="136"/>
  <c r="S25" i="136"/>
  <c r="T25" i="136"/>
  <c r="U25" i="136"/>
  <c r="V25" i="136"/>
  <c r="W25" i="136"/>
  <c r="E26" i="136"/>
  <c r="F26" i="136"/>
  <c r="G26" i="136"/>
  <c r="H26" i="136"/>
  <c r="I26" i="136"/>
  <c r="J26" i="136"/>
  <c r="K26" i="136"/>
  <c r="L26" i="136"/>
  <c r="M26" i="136"/>
  <c r="N26" i="136"/>
  <c r="O26" i="136"/>
  <c r="P26" i="136"/>
  <c r="Q26" i="136"/>
  <c r="R26" i="136"/>
  <c r="S26" i="136"/>
  <c r="T26" i="136"/>
  <c r="U26" i="136"/>
  <c r="V26" i="136"/>
  <c r="W26" i="136"/>
  <c r="E27" i="136"/>
  <c r="F27" i="136"/>
  <c r="G27" i="136"/>
  <c r="H27" i="136"/>
  <c r="I27" i="136"/>
  <c r="J27" i="136"/>
  <c r="K27" i="136"/>
  <c r="L27" i="136"/>
  <c r="M27" i="136"/>
  <c r="N27" i="136"/>
  <c r="O27" i="136"/>
  <c r="P27" i="136"/>
  <c r="Q27" i="136"/>
  <c r="R27" i="136"/>
  <c r="S27" i="136"/>
  <c r="T27" i="136"/>
  <c r="U27" i="136"/>
  <c r="V27" i="136"/>
  <c r="W27" i="136"/>
  <c r="E28" i="136"/>
  <c r="F28" i="136"/>
  <c r="G28" i="136"/>
  <c r="H28" i="136"/>
  <c r="I28" i="136"/>
  <c r="J28" i="136"/>
  <c r="K28" i="136"/>
  <c r="L28" i="136"/>
  <c r="M28" i="136"/>
  <c r="N28" i="136"/>
  <c r="O28" i="136"/>
  <c r="P28" i="136"/>
  <c r="Q28" i="136"/>
  <c r="R28" i="136"/>
  <c r="S28" i="136"/>
  <c r="T28" i="136"/>
  <c r="U28" i="136"/>
  <c r="V28" i="136"/>
  <c r="W28" i="136"/>
  <c r="E29" i="136"/>
  <c r="F29" i="136"/>
  <c r="G29" i="136"/>
  <c r="H29" i="136"/>
  <c r="I29" i="136"/>
  <c r="J29" i="136"/>
  <c r="K29" i="136"/>
  <c r="L29" i="136"/>
  <c r="M29" i="136"/>
  <c r="N29" i="136"/>
  <c r="O29" i="136"/>
  <c r="P29" i="136"/>
  <c r="Q29" i="136"/>
  <c r="R29" i="136"/>
  <c r="S29" i="136"/>
  <c r="T29" i="136"/>
  <c r="U29" i="136"/>
  <c r="V29" i="136"/>
  <c r="W29" i="136"/>
  <c r="E30" i="136"/>
  <c r="F30" i="136"/>
  <c r="G30" i="136"/>
  <c r="H30" i="136"/>
  <c r="I30" i="136"/>
  <c r="J30" i="136"/>
  <c r="K30" i="136"/>
  <c r="L30" i="136"/>
  <c r="M30" i="136"/>
  <c r="N30" i="136"/>
  <c r="O30" i="136"/>
  <c r="P30" i="136"/>
  <c r="Q30" i="136"/>
  <c r="R30" i="136"/>
  <c r="S30" i="136"/>
  <c r="T30" i="136"/>
  <c r="U30" i="136"/>
  <c r="V30" i="136"/>
  <c r="W30" i="136"/>
  <c r="E31" i="136"/>
  <c r="F31" i="136"/>
  <c r="G31" i="136"/>
  <c r="H31" i="136"/>
  <c r="I31" i="136"/>
  <c r="J31" i="136"/>
  <c r="K31" i="136"/>
  <c r="L31" i="136"/>
  <c r="M31" i="136"/>
  <c r="N31" i="136"/>
  <c r="O31" i="136"/>
  <c r="P31" i="136"/>
  <c r="Q31" i="136"/>
  <c r="R31" i="136"/>
  <c r="S31" i="136"/>
  <c r="T31" i="136"/>
  <c r="U31" i="136"/>
  <c r="V31" i="136"/>
  <c r="W31" i="136"/>
  <c r="E32" i="136"/>
  <c r="F32" i="136"/>
  <c r="G32" i="136"/>
  <c r="H32" i="136"/>
  <c r="I32" i="136"/>
  <c r="J32" i="136"/>
  <c r="K32" i="136"/>
  <c r="L32" i="136"/>
  <c r="M32" i="136"/>
  <c r="N32" i="136"/>
  <c r="O32" i="136"/>
  <c r="P32" i="136"/>
  <c r="Q32" i="136"/>
  <c r="R32" i="136"/>
  <c r="S32" i="136"/>
  <c r="T32" i="136"/>
  <c r="U32" i="136"/>
  <c r="V32" i="136"/>
  <c r="W32" i="136"/>
  <c r="E33" i="136"/>
  <c r="F33" i="136"/>
  <c r="G33" i="136"/>
  <c r="H33" i="136"/>
  <c r="I33" i="136"/>
  <c r="J33" i="136"/>
  <c r="K33" i="136"/>
  <c r="L33" i="136"/>
  <c r="M33" i="136"/>
  <c r="N33" i="136"/>
  <c r="O33" i="136"/>
  <c r="P33" i="136"/>
  <c r="Q33" i="136"/>
  <c r="R33" i="136"/>
  <c r="S33" i="136"/>
  <c r="T33" i="136"/>
  <c r="U33" i="136"/>
  <c r="V33" i="136"/>
  <c r="W33" i="136"/>
  <c r="E34" i="136"/>
  <c r="F34" i="136"/>
  <c r="G34" i="136"/>
  <c r="H34" i="136"/>
  <c r="I34" i="136"/>
  <c r="J34" i="136"/>
  <c r="K34" i="136"/>
  <c r="L34" i="136"/>
  <c r="M34" i="136"/>
  <c r="N34" i="136"/>
  <c r="O34" i="136"/>
  <c r="P34" i="136"/>
  <c r="Q34" i="136"/>
  <c r="R34" i="136"/>
  <c r="S34" i="136"/>
  <c r="T34" i="136"/>
  <c r="U34" i="136"/>
  <c r="V34" i="136"/>
  <c r="W34" i="136"/>
  <c r="E35" i="136"/>
  <c r="F35" i="136"/>
  <c r="G35" i="136"/>
  <c r="H35" i="136"/>
  <c r="I35" i="136"/>
  <c r="J35" i="136"/>
  <c r="K35" i="136"/>
  <c r="L35" i="136"/>
  <c r="M35" i="136"/>
  <c r="N35" i="136"/>
  <c r="O35" i="136"/>
  <c r="P35" i="136"/>
  <c r="Q35" i="136"/>
  <c r="R35" i="136"/>
  <c r="S35" i="136"/>
  <c r="T35" i="136"/>
  <c r="U35" i="136"/>
  <c r="V35" i="136"/>
  <c r="W35" i="136"/>
  <c r="E36" i="136"/>
  <c r="F36" i="136"/>
  <c r="G36" i="136"/>
  <c r="H36" i="136"/>
  <c r="I36" i="136"/>
  <c r="J36" i="136"/>
  <c r="K36" i="136"/>
  <c r="L36" i="136"/>
  <c r="M36" i="136"/>
  <c r="N36" i="136"/>
  <c r="O36" i="136"/>
  <c r="P36" i="136"/>
  <c r="Q36" i="136"/>
  <c r="R36" i="136"/>
  <c r="S36" i="136"/>
  <c r="T36" i="136"/>
  <c r="U36" i="136"/>
  <c r="V36" i="136"/>
  <c r="W36" i="136"/>
  <c r="E37" i="136"/>
  <c r="F37" i="136"/>
  <c r="G37" i="136"/>
  <c r="H37" i="136"/>
  <c r="I37" i="136"/>
  <c r="J37" i="136"/>
  <c r="K37" i="136"/>
  <c r="L37" i="136"/>
  <c r="M37" i="136"/>
  <c r="N37" i="136"/>
  <c r="O37" i="136"/>
  <c r="P37" i="136"/>
  <c r="Q37" i="136"/>
  <c r="R37" i="136"/>
  <c r="S37" i="136"/>
  <c r="T37" i="136"/>
  <c r="U37" i="136"/>
  <c r="V37" i="136"/>
  <c r="W37" i="136"/>
  <c r="E38" i="136"/>
  <c r="F38" i="136"/>
  <c r="G38" i="136"/>
  <c r="H38" i="136"/>
  <c r="I38" i="136"/>
  <c r="J38" i="136"/>
  <c r="K38" i="136"/>
  <c r="L38" i="136"/>
  <c r="M38" i="136"/>
  <c r="N38" i="136"/>
  <c r="O38" i="136"/>
  <c r="P38" i="136"/>
  <c r="Q38" i="136"/>
  <c r="R38" i="136"/>
  <c r="S38" i="136"/>
  <c r="T38" i="136"/>
  <c r="U38" i="136"/>
  <c r="V38" i="136"/>
  <c r="W38" i="136"/>
  <c r="E39" i="136"/>
  <c r="F39" i="136"/>
  <c r="G39" i="136"/>
  <c r="H39" i="136"/>
  <c r="I39" i="136"/>
  <c r="J39" i="136"/>
  <c r="K39" i="136"/>
  <c r="L39" i="136"/>
  <c r="M39" i="136"/>
  <c r="N39" i="136"/>
  <c r="O39" i="136"/>
  <c r="P39" i="136"/>
  <c r="Q39" i="136"/>
  <c r="R39" i="136"/>
  <c r="S39" i="136"/>
  <c r="T39" i="136"/>
  <c r="U39" i="136"/>
  <c r="V39" i="136"/>
  <c r="W39" i="136"/>
  <c r="E40" i="136"/>
  <c r="F40" i="136"/>
  <c r="G40" i="136"/>
  <c r="H40" i="136"/>
  <c r="I40" i="136"/>
  <c r="J40" i="136"/>
  <c r="K40" i="136"/>
  <c r="L40" i="136"/>
  <c r="M40" i="136"/>
  <c r="N40" i="136"/>
  <c r="O40" i="136"/>
  <c r="P40" i="136"/>
  <c r="Q40" i="136"/>
  <c r="R40" i="136"/>
  <c r="S40" i="136"/>
  <c r="T40" i="136"/>
  <c r="U40" i="136"/>
  <c r="V40" i="136"/>
  <c r="W40" i="136"/>
  <c r="E41" i="136"/>
  <c r="F41" i="136"/>
  <c r="G41" i="136"/>
  <c r="H41" i="136"/>
  <c r="I41" i="136"/>
  <c r="J41" i="136"/>
  <c r="K41" i="136"/>
  <c r="L41" i="136"/>
  <c r="M41" i="136"/>
  <c r="N41" i="136"/>
  <c r="O41" i="136"/>
  <c r="P41" i="136"/>
  <c r="Q41" i="136"/>
  <c r="R41" i="136"/>
  <c r="S41" i="136"/>
  <c r="T41" i="136"/>
  <c r="U41" i="136"/>
  <c r="V41" i="136"/>
  <c r="W41" i="136"/>
  <c r="E42" i="136"/>
  <c r="F42" i="136"/>
  <c r="G42" i="136"/>
  <c r="H42" i="136"/>
  <c r="I42" i="136"/>
  <c r="J42" i="136"/>
  <c r="K42" i="136"/>
  <c r="L42" i="136"/>
  <c r="M42" i="136"/>
  <c r="N42" i="136"/>
  <c r="O42" i="136"/>
  <c r="P42" i="136"/>
  <c r="Q42" i="136"/>
  <c r="R42" i="136"/>
  <c r="S42" i="136"/>
  <c r="T42" i="136"/>
  <c r="U42" i="136"/>
  <c r="V42" i="136"/>
  <c r="W42" i="136"/>
  <c r="E43" i="136"/>
  <c r="F43" i="136"/>
  <c r="G43" i="136"/>
  <c r="H43" i="136"/>
  <c r="I43" i="136"/>
  <c r="J43" i="136"/>
  <c r="K43" i="136"/>
  <c r="L43" i="136"/>
  <c r="M43" i="136"/>
  <c r="N43" i="136"/>
  <c r="O43" i="136"/>
  <c r="P43" i="136"/>
  <c r="Q43" i="136"/>
  <c r="R43" i="136"/>
  <c r="S43" i="136"/>
  <c r="T43" i="136"/>
  <c r="U43" i="136"/>
  <c r="V43" i="136"/>
  <c r="W43" i="136"/>
  <c r="E44" i="136"/>
  <c r="F44" i="136"/>
  <c r="G44" i="136"/>
  <c r="H44" i="136"/>
  <c r="I44" i="136"/>
  <c r="J44" i="136"/>
  <c r="K44" i="136"/>
  <c r="L44" i="136"/>
  <c r="M44" i="136"/>
  <c r="N44" i="136"/>
  <c r="O44" i="136"/>
  <c r="P44" i="136"/>
  <c r="Q44" i="136"/>
  <c r="R44" i="136"/>
  <c r="S44" i="136"/>
  <c r="T44" i="136"/>
  <c r="U44" i="136"/>
  <c r="V44" i="136"/>
  <c r="W44" i="136"/>
  <c r="E45" i="136"/>
  <c r="F45" i="136"/>
  <c r="G45" i="136"/>
  <c r="H45" i="136"/>
  <c r="I45" i="136"/>
  <c r="J45" i="136"/>
  <c r="K45" i="136"/>
  <c r="L45" i="136"/>
  <c r="M45" i="136"/>
  <c r="N45" i="136"/>
  <c r="O45" i="136"/>
  <c r="P45" i="136"/>
  <c r="Q45" i="136"/>
  <c r="R45" i="136"/>
  <c r="S45" i="136"/>
  <c r="T45" i="136"/>
  <c r="U45" i="136"/>
  <c r="V45" i="136"/>
  <c r="W45" i="136"/>
  <c r="E46" i="136"/>
  <c r="F46" i="136"/>
  <c r="G46" i="136"/>
  <c r="H46" i="136"/>
  <c r="I46" i="136"/>
  <c r="J46" i="136"/>
  <c r="K46" i="136"/>
  <c r="L46" i="136"/>
  <c r="M46" i="136"/>
  <c r="N46" i="136"/>
  <c r="O46" i="136"/>
  <c r="P46" i="136"/>
  <c r="Q46" i="136"/>
  <c r="R46" i="136"/>
  <c r="S46" i="136"/>
  <c r="T46" i="136"/>
  <c r="U46" i="136"/>
  <c r="V46" i="136"/>
  <c r="W46" i="136"/>
  <c r="E47" i="136"/>
  <c r="F47" i="136"/>
  <c r="G47" i="136"/>
  <c r="H47" i="136"/>
  <c r="I47" i="136"/>
  <c r="J47" i="136"/>
  <c r="K47" i="136"/>
  <c r="L47" i="136"/>
  <c r="M47" i="136"/>
  <c r="N47" i="136"/>
  <c r="O47" i="136"/>
  <c r="P47" i="136"/>
  <c r="Q47" i="136"/>
  <c r="R47" i="136"/>
  <c r="S47" i="136"/>
  <c r="T47" i="136"/>
  <c r="U47" i="136"/>
  <c r="V47" i="136"/>
  <c r="W47" i="136"/>
  <c r="E48" i="136"/>
  <c r="F48" i="136"/>
  <c r="G48" i="136"/>
  <c r="H48" i="136"/>
  <c r="I48" i="136"/>
  <c r="J48" i="136"/>
  <c r="K48" i="136"/>
  <c r="L48" i="136"/>
  <c r="M48" i="136"/>
  <c r="N48" i="136"/>
  <c r="O48" i="136"/>
  <c r="P48" i="136"/>
  <c r="Q48" i="136"/>
  <c r="R48" i="136"/>
  <c r="S48" i="136"/>
  <c r="T48" i="136"/>
  <c r="U48" i="136"/>
  <c r="V48" i="136"/>
  <c r="W48" i="136"/>
  <c r="D3" i="136"/>
  <c r="D4" i="136"/>
  <c r="D5" i="136"/>
  <c r="D6" i="136"/>
  <c r="D7" i="136"/>
  <c r="D8" i="136"/>
  <c r="D9" i="136"/>
  <c r="D10" i="136"/>
  <c r="D11" i="136"/>
  <c r="D12" i="136"/>
  <c r="D13" i="136"/>
  <c r="D14" i="136"/>
  <c r="D15" i="136"/>
  <c r="D16" i="136"/>
  <c r="D17" i="136"/>
  <c r="D18" i="136"/>
  <c r="D19" i="136"/>
  <c r="D20" i="136"/>
  <c r="D21" i="136"/>
  <c r="D22" i="136"/>
  <c r="D23" i="136"/>
  <c r="D24" i="136"/>
  <c r="D25" i="136"/>
  <c r="D26" i="136"/>
  <c r="D27" i="136"/>
  <c r="D28" i="136"/>
  <c r="D29" i="136"/>
  <c r="D30" i="136"/>
  <c r="D31" i="136"/>
  <c r="D32" i="136"/>
  <c r="D33" i="136"/>
  <c r="D34" i="136"/>
  <c r="D35" i="136"/>
  <c r="D36" i="136"/>
  <c r="D37" i="136"/>
  <c r="D38" i="136"/>
  <c r="D39" i="136"/>
  <c r="D40" i="136"/>
  <c r="D41" i="136"/>
  <c r="D42" i="136"/>
  <c r="D43" i="136"/>
  <c r="D44" i="136"/>
  <c r="D45" i="136"/>
  <c r="D46" i="136"/>
  <c r="D47" i="136"/>
  <c r="D48" i="136"/>
  <c r="D2" i="136"/>
  <c r="G13" i="135"/>
  <c r="G11" i="135"/>
  <c r="G5" i="135"/>
  <c r="G6" i="135"/>
  <c r="G7" i="135"/>
  <c r="G8" i="135"/>
  <c r="G9" i="135"/>
  <c r="G10" i="135"/>
  <c r="G4" i="135"/>
  <c r="L55" i="137" l="1"/>
  <c r="K210" i="138"/>
  <c r="K91" i="137"/>
  <c r="K52" i="137"/>
  <c r="J207" i="138"/>
  <c r="J88" i="137"/>
  <c r="J128" i="138"/>
  <c r="J129" i="134" s="1"/>
  <c r="K39" i="137"/>
  <c r="J75" i="137"/>
  <c r="K30" i="137"/>
  <c r="J53" i="138"/>
  <c r="J66" i="137"/>
  <c r="L28" i="137"/>
  <c r="K64" i="137"/>
  <c r="K51" i="138"/>
  <c r="K63" i="138" s="1"/>
  <c r="L54" i="137"/>
  <c r="K90" i="137"/>
  <c r="K209" i="138"/>
  <c r="K40" i="137"/>
  <c r="J129" i="138"/>
  <c r="J76" i="137"/>
  <c r="L45" i="137"/>
  <c r="K134" i="138"/>
  <c r="K81" i="137"/>
  <c r="J206" i="138"/>
  <c r="J208" i="134" s="1"/>
  <c r="K51" i="137"/>
  <c r="J87" i="137"/>
  <c r="K31" i="137"/>
  <c r="J54" i="138"/>
  <c r="J67" i="137"/>
  <c r="M29" i="137"/>
  <c r="L52" i="138"/>
  <c r="L65" i="137"/>
  <c r="M69" i="137"/>
  <c r="M56" i="138"/>
  <c r="M68" i="138" s="1"/>
  <c r="J78" i="137"/>
  <c r="J131" i="138"/>
  <c r="K42" i="137"/>
  <c r="L63" i="137"/>
  <c r="M27" i="137"/>
  <c r="L50" i="138"/>
  <c r="L62" i="138" s="1"/>
  <c r="T53" i="137"/>
  <c r="S208" i="138"/>
  <c r="S89" i="137"/>
  <c r="K43" i="137"/>
  <c r="J132" i="138"/>
  <c r="J79" i="137"/>
  <c r="K41" i="137"/>
  <c r="J130" i="138"/>
  <c r="J77" i="137"/>
  <c r="M92" i="137"/>
  <c r="N56" i="137"/>
  <c r="M211" i="138"/>
  <c r="L57" i="137"/>
  <c r="K212" i="138"/>
  <c r="K93" i="137"/>
  <c r="K32" i="137"/>
  <c r="J68" i="137"/>
  <c r="J55" i="138"/>
  <c r="J67" i="138" s="1"/>
  <c r="L68" i="138"/>
  <c r="D62" i="138"/>
  <c r="G65" i="138"/>
  <c r="F62" i="138"/>
  <c r="B205" i="138"/>
  <c r="G62" i="138"/>
  <c r="D63" i="138"/>
  <c r="G63" i="138"/>
  <c r="D64" i="138"/>
  <c r="H64" i="138"/>
  <c r="H63" i="138"/>
  <c r="D65" i="138"/>
  <c r="I63" i="138"/>
  <c r="I62" i="138"/>
  <c r="J63" i="138"/>
  <c r="I64" i="138"/>
  <c r="B127" i="138"/>
  <c r="J64" i="138"/>
  <c r="H62" i="138"/>
  <c r="I65" i="138"/>
  <c r="J65" i="138"/>
  <c r="J66" i="138"/>
  <c r="E65" i="138"/>
  <c r="H65" i="138"/>
  <c r="F66" i="138"/>
  <c r="K62" i="138"/>
  <c r="E63" i="138"/>
  <c r="F63" i="138"/>
  <c r="F67" i="138"/>
  <c r="G67" i="138"/>
  <c r="K68" i="138"/>
  <c r="F68" i="138"/>
  <c r="H67" i="138"/>
  <c r="E62" i="138"/>
  <c r="D66" i="138"/>
  <c r="G66" i="138"/>
  <c r="J62" i="138"/>
  <c r="I67" i="138"/>
  <c r="G64" i="138"/>
  <c r="G68" i="138"/>
  <c r="I68" i="138"/>
  <c r="K64" i="138"/>
  <c r="H68" i="138"/>
  <c r="E68" i="138"/>
  <c r="L64" i="138"/>
  <c r="F65" i="138"/>
  <c r="D68" i="138"/>
  <c r="I66" i="138"/>
  <c r="D67" i="138"/>
  <c r="H66" i="138"/>
  <c r="E66" i="138"/>
  <c r="E67" i="138"/>
  <c r="J68" i="138"/>
  <c r="F64" i="138"/>
  <c r="E64" i="138"/>
  <c r="C49" i="133"/>
  <c r="C50" i="134" s="1"/>
  <c r="C205" i="138"/>
  <c r="C56" i="133"/>
  <c r="C212" i="138"/>
  <c r="B56" i="133"/>
  <c r="B56" i="134" s="1"/>
  <c r="B212" i="138"/>
  <c r="B134" i="138"/>
  <c r="C55" i="133"/>
  <c r="C56" i="134" s="1"/>
  <c r="C211" i="138"/>
  <c r="B55" i="133"/>
  <c r="K55" i="133" s="1"/>
  <c r="B133" i="138"/>
  <c r="B211" i="138"/>
  <c r="B54" i="133"/>
  <c r="D54" i="133" s="1"/>
  <c r="B210" i="138"/>
  <c r="B132" i="138"/>
  <c r="C53" i="133"/>
  <c r="C54" i="134" s="1"/>
  <c r="C209" i="138"/>
  <c r="B53" i="133"/>
  <c r="U53" i="133" s="1"/>
  <c r="B131" i="138"/>
  <c r="B209" i="138"/>
  <c r="C52" i="133"/>
  <c r="C53" i="134" s="1"/>
  <c r="C208" i="138"/>
  <c r="C51" i="133"/>
  <c r="C52" i="134" s="1"/>
  <c r="C207" i="138"/>
  <c r="B51" i="133"/>
  <c r="I51" i="133" s="1"/>
  <c r="B207" i="138"/>
  <c r="B129" i="138"/>
  <c r="C50" i="133"/>
  <c r="C51" i="134" s="1"/>
  <c r="C206" i="138"/>
  <c r="C54" i="133"/>
  <c r="C55" i="134" s="1"/>
  <c r="C210" i="138"/>
  <c r="B52" i="133"/>
  <c r="Q52" i="133" s="1"/>
  <c r="B208" i="138"/>
  <c r="B130" i="138"/>
  <c r="B50" i="133"/>
  <c r="B50" i="134" s="1"/>
  <c r="B206" i="138"/>
  <c r="B128" i="138"/>
  <c r="N33" i="137"/>
  <c r="N27" i="137"/>
  <c r="H17" i="137"/>
  <c r="N18" i="137"/>
  <c r="H15" i="137"/>
  <c r="I17" i="137"/>
  <c r="G17" i="137"/>
  <c r="M20" i="137"/>
  <c r="I18" i="137"/>
  <c r="R20" i="137"/>
  <c r="H18" i="137"/>
  <c r="E10" i="137"/>
  <c r="B49" i="133"/>
  <c r="O20" i="137"/>
  <c r="T10" i="137"/>
  <c r="M10" i="137"/>
  <c r="W15" i="137"/>
  <c r="N20" i="137"/>
  <c r="S10" i="137"/>
  <c r="L10" i="137"/>
  <c r="K10" i="137"/>
  <c r="F14" i="137"/>
  <c r="F17" i="137"/>
  <c r="L20" i="137"/>
  <c r="Q15" i="137"/>
  <c r="R10" i="137"/>
  <c r="W16" i="137"/>
  <c r="V16" i="137"/>
  <c r="M18" i="137"/>
  <c r="P19" i="137"/>
  <c r="U16" i="137"/>
  <c r="L18" i="137"/>
  <c r="P10" i="137"/>
  <c r="T16" i="137"/>
  <c r="K18" i="137"/>
  <c r="H50" i="134"/>
  <c r="K51" i="133"/>
  <c r="J18" i="137"/>
  <c r="T21" i="137"/>
  <c r="G10" i="137"/>
  <c r="G18" i="137"/>
  <c r="S21" i="137"/>
  <c r="F18" i="137"/>
  <c r="L17" i="137"/>
  <c r="R21" i="137"/>
  <c r="W17" i="137"/>
  <c r="J16" i="137"/>
  <c r="Q21" i="137"/>
  <c r="K17" i="137"/>
  <c r="P21" i="137"/>
  <c r="I16" i="137"/>
  <c r="O21" i="137"/>
  <c r="H16" i="137"/>
  <c r="Q20" i="137"/>
  <c r="G16" i="137"/>
  <c r="O19" i="137"/>
  <c r="F16" i="137"/>
  <c r="H10" i="137"/>
  <c r="I10" i="137"/>
  <c r="L19" i="137"/>
  <c r="K19" i="137"/>
  <c r="F15" i="137"/>
  <c r="J10" i="137"/>
  <c r="M19" i="137"/>
  <c r="G15" i="137"/>
  <c r="O10" i="137"/>
  <c r="J19" i="137"/>
  <c r="W14" i="137"/>
  <c r="N19" i="137"/>
  <c r="V15" i="137"/>
  <c r="J17" i="137"/>
  <c r="P20" i="137"/>
  <c r="U10" i="137"/>
  <c r="N10" i="137"/>
  <c r="I19" i="137"/>
  <c r="V14" i="137"/>
  <c r="W10" i="137"/>
  <c r="N21" i="137"/>
  <c r="T14" i="137"/>
  <c r="V10" i="137"/>
  <c r="K20" i="137"/>
  <c r="U15" i="137"/>
  <c r="E14" i="137"/>
  <c r="S15" i="137"/>
  <c r="J21" i="137"/>
  <c r="R15" i="137"/>
  <c r="E20" i="137"/>
  <c r="I21" i="137"/>
  <c r="G20" i="137"/>
  <c r="W18" i="137"/>
  <c r="O14" i="137"/>
  <c r="Q10" i="137"/>
  <c r="E19" i="137"/>
  <c r="H21" i="137"/>
  <c r="F20" i="137"/>
  <c r="V18" i="137"/>
  <c r="T17" i="137"/>
  <c r="R16" i="137"/>
  <c r="N14" i="137"/>
  <c r="E18" i="137"/>
  <c r="G21" i="137"/>
  <c r="W19" i="137"/>
  <c r="U18" i="137"/>
  <c r="S17" i="137"/>
  <c r="Q16" i="137"/>
  <c r="O15" i="137"/>
  <c r="M14" i="137"/>
  <c r="E17" i="137"/>
  <c r="F21" i="137"/>
  <c r="V19" i="137"/>
  <c r="T18" i="137"/>
  <c r="R17" i="137"/>
  <c r="P16" i="137"/>
  <c r="N15" i="137"/>
  <c r="L14" i="137"/>
  <c r="G19" i="137"/>
  <c r="V17" i="137"/>
  <c r="P15" i="137"/>
  <c r="E16" i="137"/>
  <c r="W20" i="137"/>
  <c r="U19" i="137"/>
  <c r="S18" i="137"/>
  <c r="Q17" i="137"/>
  <c r="O16" i="137"/>
  <c r="M15" i="137"/>
  <c r="K14" i="137"/>
  <c r="H19" i="137"/>
  <c r="U17" i="137"/>
  <c r="M16" i="137"/>
  <c r="V21" i="137"/>
  <c r="T20" i="137"/>
  <c r="R19" i="137"/>
  <c r="P18" i="137"/>
  <c r="N17" i="137"/>
  <c r="L16" i="137"/>
  <c r="J15" i="137"/>
  <c r="H14" i="137"/>
  <c r="F10" i="137"/>
  <c r="D10" i="137"/>
  <c r="U14" i="137"/>
  <c r="J20" i="137"/>
  <c r="T15" i="137"/>
  <c r="I20" i="137"/>
  <c r="Q14" i="137"/>
  <c r="F19" i="137"/>
  <c r="S16" i="137"/>
  <c r="L15" i="137"/>
  <c r="W21" i="137"/>
  <c r="Q18" i="137"/>
  <c r="I14" i="137"/>
  <c r="U21" i="137"/>
  <c r="S20" i="137"/>
  <c r="Q19" i="137"/>
  <c r="O18" i="137"/>
  <c r="M17" i="137"/>
  <c r="K16" i="137"/>
  <c r="I15" i="137"/>
  <c r="G14" i="137"/>
  <c r="M21" i="137"/>
  <c r="S14" i="137"/>
  <c r="L21" i="137"/>
  <c r="R14" i="137"/>
  <c r="K21" i="137"/>
  <c r="E21" i="137"/>
  <c r="H20" i="137"/>
  <c r="P14" i="137"/>
  <c r="E15" i="137"/>
  <c r="V20" i="137"/>
  <c r="T19" i="137"/>
  <c r="R18" i="137"/>
  <c r="P17" i="137"/>
  <c r="N16" i="137"/>
  <c r="J14" i="137"/>
  <c r="U20" i="137"/>
  <c r="S19" i="137"/>
  <c r="O17" i="137"/>
  <c r="K15" i="137"/>
  <c r="B16" i="1"/>
  <c r="M50" i="138" l="1"/>
  <c r="M62" i="138" s="1"/>
  <c r="M63" i="137"/>
  <c r="O33" i="137"/>
  <c r="N69" i="137"/>
  <c r="N56" i="138"/>
  <c r="N68" i="138" s="1"/>
  <c r="M57" i="137"/>
  <c r="L93" i="137"/>
  <c r="L212" i="138"/>
  <c r="L224" i="138" s="1"/>
  <c r="M28" i="137"/>
  <c r="L64" i="137"/>
  <c r="L51" i="138"/>
  <c r="L63" i="138" s="1"/>
  <c r="O56" i="137"/>
  <c r="N92" i="137"/>
  <c r="N211" i="138"/>
  <c r="N213" i="134" s="1"/>
  <c r="M65" i="137"/>
  <c r="M52" i="138"/>
  <c r="M64" i="138" s="1"/>
  <c r="N29" i="137"/>
  <c r="O29" i="137" s="1"/>
  <c r="L30" i="137"/>
  <c r="K66" i="137"/>
  <c r="K53" i="138"/>
  <c r="K65" i="138" s="1"/>
  <c r="K87" i="137"/>
  <c r="L51" i="137"/>
  <c r="K206" i="138"/>
  <c r="K208" i="134" s="1"/>
  <c r="L43" i="137"/>
  <c r="K132" i="138"/>
  <c r="K79" i="137"/>
  <c r="L40" i="137"/>
  <c r="K129" i="138"/>
  <c r="K76" i="137"/>
  <c r="L41" i="137"/>
  <c r="K130" i="138"/>
  <c r="K77" i="137"/>
  <c r="K75" i="137"/>
  <c r="K128" i="138"/>
  <c r="K129" i="134" s="1"/>
  <c r="L39" i="137"/>
  <c r="L52" i="137"/>
  <c r="K88" i="137"/>
  <c r="K207" i="138"/>
  <c r="K219" i="138" s="1"/>
  <c r="L31" i="137"/>
  <c r="K54" i="138"/>
  <c r="K66" i="138" s="1"/>
  <c r="K67" i="137"/>
  <c r="U53" i="137"/>
  <c r="T208" i="138"/>
  <c r="T89" i="137"/>
  <c r="M45" i="137"/>
  <c r="L81" i="137"/>
  <c r="L134" i="138"/>
  <c r="O27" i="137"/>
  <c r="N50" i="138"/>
  <c r="N62" i="138" s="1"/>
  <c r="N63" i="137"/>
  <c r="K131" i="138"/>
  <c r="K78" i="137"/>
  <c r="L42" i="137"/>
  <c r="L32" i="137"/>
  <c r="K68" i="137"/>
  <c r="K55" i="138"/>
  <c r="K67" i="138" s="1"/>
  <c r="M54" i="137"/>
  <c r="L90" i="137"/>
  <c r="L209" i="138"/>
  <c r="L221" i="138" s="1"/>
  <c r="M55" i="137"/>
  <c r="L210" i="138"/>
  <c r="L91" i="137"/>
  <c r="K56" i="133"/>
  <c r="E51" i="133"/>
  <c r="U54" i="133"/>
  <c r="N55" i="133"/>
  <c r="D51" i="133"/>
  <c r="M51" i="133"/>
  <c r="M54" i="133"/>
  <c r="F55" i="133"/>
  <c r="F213" i="134" s="1"/>
  <c r="H51" i="133"/>
  <c r="F51" i="133"/>
  <c r="L51" i="133"/>
  <c r="M55" i="133"/>
  <c r="M213" i="134" s="1"/>
  <c r="T55" i="133"/>
  <c r="S56" i="133"/>
  <c r="G56" i="133"/>
  <c r="G56" i="134" s="1"/>
  <c r="L55" i="133"/>
  <c r="L134" i="134" s="1"/>
  <c r="L53" i="133"/>
  <c r="Q56" i="133"/>
  <c r="V54" i="133"/>
  <c r="O56" i="133"/>
  <c r="R53" i="133"/>
  <c r="W53" i="133"/>
  <c r="M53" i="133"/>
  <c r="P52" i="133"/>
  <c r="T53" i="133"/>
  <c r="N52" i="133"/>
  <c r="G53" i="133"/>
  <c r="G211" i="134" s="1"/>
  <c r="E55" i="133"/>
  <c r="E134" i="134" s="1"/>
  <c r="L56" i="133"/>
  <c r="L135" i="134" s="1"/>
  <c r="G51" i="133"/>
  <c r="I53" i="133"/>
  <c r="I211" i="134" s="1"/>
  <c r="V53" i="133"/>
  <c r="H55" i="133"/>
  <c r="H134" i="134" s="1"/>
  <c r="P56" i="133"/>
  <c r="E53" i="133"/>
  <c r="E211" i="134" s="1"/>
  <c r="O52" i="133"/>
  <c r="G52" i="133"/>
  <c r="G131" i="134" s="1"/>
  <c r="J54" i="133"/>
  <c r="J212" i="134" s="1"/>
  <c r="V52" i="133"/>
  <c r="W55" i="133"/>
  <c r="W51" i="133"/>
  <c r="D56" i="133"/>
  <c r="D214" i="134" s="1"/>
  <c r="J53" i="133"/>
  <c r="J211" i="134" s="1"/>
  <c r="B54" i="134"/>
  <c r="B212" i="134" s="1"/>
  <c r="N53" i="133"/>
  <c r="H53" i="133"/>
  <c r="H211" i="134" s="1"/>
  <c r="K53" i="133"/>
  <c r="K211" i="134" s="1"/>
  <c r="B53" i="134"/>
  <c r="B132" i="134" s="1"/>
  <c r="I52" i="133"/>
  <c r="I52" i="134" s="1"/>
  <c r="W56" i="133"/>
  <c r="S53" i="133"/>
  <c r="G55" i="133"/>
  <c r="G213" i="134" s="1"/>
  <c r="S51" i="133"/>
  <c r="O53" i="133"/>
  <c r="P55" i="133"/>
  <c r="T56" i="133"/>
  <c r="F53" i="133"/>
  <c r="F132" i="134" s="1"/>
  <c r="D53" i="133"/>
  <c r="D132" i="134" s="1"/>
  <c r="T54" i="133"/>
  <c r="F52" i="133"/>
  <c r="F210" i="134" s="1"/>
  <c r="T52" i="133"/>
  <c r="T210" i="134" s="1"/>
  <c r="Q53" i="133"/>
  <c r="R55" i="133"/>
  <c r="P53" i="133"/>
  <c r="O51" i="133"/>
  <c r="B55" i="134"/>
  <c r="B213" i="134" s="1"/>
  <c r="R56" i="133"/>
  <c r="K134" i="134"/>
  <c r="K213" i="134"/>
  <c r="B135" i="134"/>
  <c r="B214" i="134"/>
  <c r="D54" i="134"/>
  <c r="D212" i="134"/>
  <c r="D133" i="134"/>
  <c r="Q210" i="134"/>
  <c r="I209" i="134"/>
  <c r="I130" i="134"/>
  <c r="E209" i="134"/>
  <c r="E130" i="134"/>
  <c r="E54" i="133"/>
  <c r="S54" i="133"/>
  <c r="T51" i="133"/>
  <c r="M52" i="133"/>
  <c r="N56" i="133"/>
  <c r="C213" i="134"/>
  <c r="C134" i="134"/>
  <c r="K130" i="134"/>
  <c r="J52" i="133"/>
  <c r="I54" i="133"/>
  <c r="Q51" i="133"/>
  <c r="D52" i="133"/>
  <c r="R54" i="133"/>
  <c r="F54" i="133"/>
  <c r="U55" i="133"/>
  <c r="F56" i="133"/>
  <c r="F56" i="134" s="1"/>
  <c r="C212" i="134"/>
  <c r="C133" i="134"/>
  <c r="C130" i="134"/>
  <c r="C209" i="134"/>
  <c r="C135" i="134"/>
  <c r="C214" i="134"/>
  <c r="U52" i="133"/>
  <c r="P54" i="133"/>
  <c r="K214" i="134"/>
  <c r="K135" i="134"/>
  <c r="L54" i="133"/>
  <c r="Q55" i="133"/>
  <c r="S55" i="133"/>
  <c r="E56" i="133"/>
  <c r="P51" i="133"/>
  <c r="W52" i="133"/>
  <c r="Q54" i="133"/>
  <c r="H142" i="138"/>
  <c r="J144" i="138"/>
  <c r="K145" i="138"/>
  <c r="L146" i="138"/>
  <c r="I142" i="138"/>
  <c r="K144" i="138"/>
  <c r="L145" i="138"/>
  <c r="J142" i="138"/>
  <c r="K143" i="138"/>
  <c r="E144" i="138"/>
  <c r="I144" i="138"/>
  <c r="D142" i="138"/>
  <c r="F143" i="138"/>
  <c r="K141" i="138"/>
  <c r="G143" i="138"/>
  <c r="D143" i="138"/>
  <c r="D146" i="138"/>
  <c r="G145" i="138"/>
  <c r="H145" i="138"/>
  <c r="F145" i="138"/>
  <c r="D141" i="138"/>
  <c r="D144" i="138"/>
  <c r="K142" i="138"/>
  <c r="G146" i="138"/>
  <c r="E142" i="138"/>
  <c r="F142" i="138"/>
  <c r="F144" i="138"/>
  <c r="G142" i="138"/>
  <c r="G144" i="138"/>
  <c r="F146" i="138"/>
  <c r="H144" i="138"/>
  <c r="H146" i="138"/>
  <c r="J146" i="138"/>
  <c r="K146" i="138"/>
  <c r="E143" i="138"/>
  <c r="I146" i="138"/>
  <c r="I143" i="138"/>
  <c r="E146" i="138"/>
  <c r="J145" i="138"/>
  <c r="H141" i="138"/>
  <c r="I141" i="138"/>
  <c r="J141" i="138"/>
  <c r="I145" i="138"/>
  <c r="E140" i="138"/>
  <c r="D145" i="138"/>
  <c r="M145" i="138"/>
  <c r="F140" i="138"/>
  <c r="E145" i="138"/>
  <c r="H143" i="138"/>
  <c r="G140" i="138"/>
  <c r="J140" i="138"/>
  <c r="F141" i="138"/>
  <c r="I140" i="138"/>
  <c r="G141" i="138"/>
  <c r="J143" i="138"/>
  <c r="E141" i="138"/>
  <c r="H140" i="138"/>
  <c r="D140" i="138"/>
  <c r="I55" i="133"/>
  <c r="V56" i="133"/>
  <c r="C210" i="134"/>
  <c r="C131" i="134"/>
  <c r="N51" i="133"/>
  <c r="H52" i="133"/>
  <c r="H52" i="134" s="1"/>
  <c r="I56" i="133"/>
  <c r="I56" i="134" s="1"/>
  <c r="K54" i="133"/>
  <c r="D55" i="133"/>
  <c r="V51" i="133"/>
  <c r="R52" i="133"/>
  <c r="W54" i="133"/>
  <c r="J55" i="133"/>
  <c r="M56" i="133"/>
  <c r="M56" i="134" s="1"/>
  <c r="C211" i="134"/>
  <c r="C132" i="134"/>
  <c r="C129" i="134"/>
  <c r="C208" i="134"/>
  <c r="O54" i="133"/>
  <c r="V55" i="133"/>
  <c r="J56" i="133"/>
  <c r="J56" i="134" s="1"/>
  <c r="G54" i="133"/>
  <c r="O55" i="133"/>
  <c r="U56" i="133"/>
  <c r="B129" i="134"/>
  <c r="B208" i="134"/>
  <c r="D51" i="134"/>
  <c r="D130" i="134"/>
  <c r="D209" i="134"/>
  <c r="H54" i="133"/>
  <c r="N54" i="133"/>
  <c r="S52" i="133"/>
  <c r="B51" i="134"/>
  <c r="E52" i="133"/>
  <c r="J51" i="133"/>
  <c r="L52" i="133"/>
  <c r="R51" i="133"/>
  <c r="U51" i="133"/>
  <c r="B52" i="134"/>
  <c r="K52" i="133"/>
  <c r="H56" i="133"/>
  <c r="H56" i="134" s="1"/>
  <c r="T220" i="138"/>
  <c r="G222" i="138"/>
  <c r="L222" i="138"/>
  <c r="I220" i="138"/>
  <c r="D220" i="138"/>
  <c r="J220" i="138"/>
  <c r="E220" i="138"/>
  <c r="K220" i="138"/>
  <c r="F220" i="138"/>
  <c r="O220" i="138"/>
  <c r="D222" i="138"/>
  <c r="P220" i="138"/>
  <c r="E222" i="138"/>
  <c r="S220" i="138"/>
  <c r="E223" i="138"/>
  <c r="F223" i="138"/>
  <c r="G219" i="138"/>
  <c r="D224" i="138"/>
  <c r="K221" i="138"/>
  <c r="F219" i="138"/>
  <c r="M220" i="138"/>
  <c r="E218" i="138"/>
  <c r="E221" i="138"/>
  <c r="N220" i="138"/>
  <c r="G223" i="138"/>
  <c r="F218" i="138"/>
  <c r="E219" i="138"/>
  <c r="D221" i="138"/>
  <c r="G218" i="138"/>
  <c r="Q220" i="138"/>
  <c r="K223" i="138"/>
  <c r="D219" i="138"/>
  <c r="R220" i="138"/>
  <c r="G221" i="138"/>
  <c r="H221" i="138"/>
  <c r="F221" i="138"/>
  <c r="F222" i="138"/>
  <c r="D223" i="138"/>
  <c r="H222" i="138"/>
  <c r="E224" i="138"/>
  <c r="F224" i="138"/>
  <c r="G224" i="138"/>
  <c r="I222" i="138"/>
  <c r="G220" i="138"/>
  <c r="H220" i="138"/>
  <c r="L220" i="138"/>
  <c r="J222" i="138"/>
  <c r="K222" i="138"/>
  <c r="D218" i="138"/>
  <c r="J221" i="138"/>
  <c r="J218" i="138"/>
  <c r="H218" i="138"/>
  <c r="I224" i="138"/>
  <c r="J223" i="138"/>
  <c r="J219" i="138"/>
  <c r="H219" i="138"/>
  <c r="J224" i="138"/>
  <c r="H224" i="138"/>
  <c r="I221" i="138"/>
  <c r="K218" i="138"/>
  <c r="L223" i="138"/>
  <c r="H223" i="138"/>
  <c r="I218" i="138"/>
  <c r="K224" i="138"/>
  <c r="M223" i="138"/>
  <c r="I219" i="138"/>
  <c r="I223" i="138"/>
  <c r="D38" i="137"/>
  <c r="D26" i="137"/>
  <c r="D50" i="137"/>
  <c r="N28" i="137"/>
  <c r="K55" i="134"/>
  <c r="K56" i="134"/>
  <c r="W22" i="137"/>
  <c r="I22" i="137"/>
  <c r="V22" i="137"/>
  <c r="H22" i="137"/>
  <c r="U49" i="133"/>
  <c r="R49" i="133"/>
  <c r="E49" i="133"/>
  <c r="M49" i="133"/>
  <c r="H49" i="133"/>
  <c r="J49" i="133"/>
  <c r="V49" i="133"/>
  <c r="F49" i="133"/>
  <c r="K49" i="133"/>
  <c r="B49" i="134"/>
  <c r="G49" i="133"/>
  <c r="W49" i="133"/>
  <c r="L49" i="133"/>
  <c r="S49" i="133"/>
  <c r="N49" i="133"/>
  <c r="D49" i="133"/>
  <c r="Q49" i="133"/>
  <c r="I49" i="133"/>
  <c r="P49" i="133"/>
  <c r="T49" i="133"/>
  <c r="O49" i="133"/>
  <c r="L22" i="137"/>
  <c r="F22" i="137"/>
  <c r="J22" i="137"/>
  <c r="O22" i="137"/>
  <c r="K22" i="137"/>
  <c r="E22" i="137"/>
  <c r="M22" i="137"/>
  <c r="G22" i="137"/>
  <c r="N22" i="137"/>
  <c r="Q22" i="137"/>
  <c r="S22" i="137"/>
  <c r="R22" i="137"/>
  <c r="U22" i="137"/>
  <c r="T22" i="137"/>
  <c r="P22" i="137"/>
  <c r="E25" i="73"/>
  <c r="P29" i="137" l="1"/>
  <c r="O52" i="138"/>
  <c r="O64" i="138" s="1"/>
  <c r="O65" i="137"/>
  <c r="M31" i="137"/>
  <c r="L54" i="138"/>
  <c r="L66" i="138" s="1"/>
  <c r="L67" i="137"/>
  <c r="N54" i="137"/>
  <c r="M209" i="138"/>
  <c r="M90" i="137"/>
  <c r="M30" i="137"/>
  <c r="L66" i="137"/>
  <c r="L53" i="138"/>
  <c r="L65" i="138" s="1"/>
  <c r="L75" i="137"/>
  <c r="M39" i="137"/>
  <c r="L128" i="138"/>
  <c r="P56" i="137"/>
  <c r="O211" i="138"/>
  <c r="O223" i="138" s="1"/>
  <c r="O92" i="137"/>
  <c r="P27" i="137"/>
  <c r="O50" i="138"/>
  <c r="O62" i="138" s="1"/>
  <c r="O63" i="137"/>
  <c r="M64" i="137"/>
  <c r="M51" i="138"/>
  <c r="M63" i="138" s="1"/>
  <c r="N223" i="138"/>
  <c r="M40" i="137"/>
  <c r="L76" i="137"/>
  <c r="L129" i="138"/>
  <c r="L141" i="138" s="1"/>
  <c r="L132" i="134"/>
  <c r="K209" i="134"/>
  <c r="O28" i="137"/>
  <c r="N51" i="138"/>
  <c r="N63" i="138" s="1"/>
  <c r="N64" i="137"/>
  <c r="M43" i="137"/>
  <c r="L132" i="138"/>
  <c r="L144" i="138" s="1"/>
  <c r="L79" i="137"/>
  <c r="M32" i="137"/>
  <c r="L55" i="138"/>
  <c r="L67" i="138" s="1"/>
  <c r="L68" i="137"/>
  <c r="K140" i="138"/>
  <c r="V53" i="137"/>
  <c r="U208" i="138"/>
  <c r="U220" i="138" s="1"/>
  <c r="U89" i="137"/>
  <c r="P33" i="137"/>
  <c r="O56" i="138"/>
  <c r="O68" i="138" s="1"/>
  <c r="O69" i="137"/>
  <c r="M52" i="137"/>
  <c r="L88" i="137"/>
  <c r="L207" i="138"/>
  <c r="L219" i="138" s="1"/>
  <c r="M41" i="137"/>
  <c r="L130" i="138"/>
  <c r="L142" i="138" s="1"/>
  <c r="L77" i="137"/>
  <c r="M81" i="137"/>
  <c r="M134" i="138"/>
  <c r="M146" i="138" s="1"/>
  <c r="L87" i="137"/>
  <c r="M51" i="137"/>
  <c r="L206" i="138"/>
  <c r="N65" i="137"/>
  <c r="N52" i="138"/>
  <c r="N64" i="138" s="1"/>
  <c r="L131" i="138"/>
  <c r="L143" i="138" s="1"/>
  <c r="L78" i="137"/>
  <c r="M42" i="137"/>
  <c r="N57" i="137"/>
  <c r="M212" i="138"/>
  <c r="M224" i="138" s="1"/>
  <c r="M93" i="137"/>
  <c r="N55" i="137"/>
  <c r="M91" i="137"/>
  <c r="M210" i="138"/>
  <c r="M222" i="138" s="1"/>
  <c r="H65" i="134"/>
  <c r="I65" i="134"/>
  <c r="D67" i="134"/>
  <c r="K68" i="134"/>
  <c r="M69" i="134"/>
  <c r="J69" i="134"/>
  <c r="D64" i="134"/>
  <c r="J63" i="134"/>
  <c r="F69" i="134"/>
  <c r="K69" i="134"/>
  <c r="H69" i="134"/>
  <c r="H63" i="134"/>
  <c r="I63" i="134"/>
  <c r="I69" i="134"/>
  <c r="G69" i="134"/>
  <c r="D63" i="134"/>
  <c r="L63" i="134"/>
  <c r="F209" i="134"/>
  <c r="G209" i="134"/>
  <c r="H209" i="134"/>
  <c r="F134" i="134"/>
  <c r="H130" i="134"/>
  <c r="P210" i="134"/>
  <c r="B133" i="134"/>
  <c r="F130" i="134"/>
  <c r="M134" i="134"/>
  <c r="B134" i="134"/>
  <c r="L213" i="134"/>
  <c r="L211" i="134"/>
  <c r="O210" i="134"/>
  <c r="D211" i="134"/>
  <c r="D53" i="134"/>
  <c r="D66" i="134" s="1"/>
  <c r="G214" i="134"/>
  <c r="G135" i="134"/>
  <c r="H213" i="134"/>
  <c r="L209" i="134"/>
  <c r="M212" i="134"/>
  <c r="D56" i="134"/>
  <c r="D69" i="134" s="1"/>
  <c r="G132" i="134"/>
  <c r="K132" i="134"/>
  <c r="D135" i="134"/>
  <c r="E213" i="134"/>
  <c r="I131" i="134"/>
  <c r="G130" i="134"/>
  <c r="I53" i="134"/>
  <c r="I66" i="134" s="1"/>
  <c r="I210" i="134"/>
  <c r="B211" i="134"/>
  <c r="J132" i="134"/>
  <c r="E132" i="134"/>
  <c r="F211" i="134"/>
  <c r="F131" i="134"/>
  <c r="L214" i="134"/>
  <c r="L56" i="134"/>
  <c r="L69" i="134" s="1"/>
  <c r="G52" i="134"/>
  <c r="G65" i="134" s="1"/>
  <c r="G134" i="134"/>
  <c r="G210" i="134"/>
  <c r="N210" i="134"/>
  <c r="H132" i="134"/>
  <c r="J133" i="134"/>
  <c r="I132" i="134"/>
  <c r="B210" i="134"/>
  <c r="B131" i="134"/>
  <c r="J210" i="134"/>
  <c r="J131" i="134"/>
  <c r="J134" i="134"/>
  <c r="J213" i="134"/>
  <c r="G133" i="134"/>
  <c r="G212" i="134"/>
  <c r="J214" i="134"/>
  <c r="J135" i="134"/>
  <c r="I135" i="134"/>
  <c r="I214" i="134"/>
  <c r="D52" i="134"/>
  <c r="D65" i="134" s="1"/>
  <c r="D210" i="134"/>
  <c r="D131" i="134"/>
  <c r="E212" i="134"/>
  <c r="E133" i="134"/>
  <c r="K131" i="134"/>
  <c r="K210" i="134"/>
  <c r="I213" i="134"/>
  <c r="I134" i="134"/>
  <c r="L210" i="134"/>
  <c r="J209" i="134"/>
  <c r="J130" i="134"/>
  <c r="E214" i="134"/>
  <c r="E135" i="134"/>
  <c r="S210" i="134"/>
  <c r="D55" i="134"/>
  <c r="D68" i="134" s="1"/>
  <c r="D213" i="134"/>
  <c r="D134" i="134"/>
  <c r="H131" i="134"/>
  <c r="H210" i="134"/>
  <c r="H212" i="134"/>
  <c r="H133" i="134"/>
  <c r="U210" i="134"/>
  <c r="R210" i="134"/>
  <c r="E56" i="134"/>
  <c r="E69" i="134" s="1"/>
  <c r="O213" i="134"/>
  <c r="K133" i="134"/>
  <c r="K212" i="134"/>
  <c r="B207" i="134"/>
  <c r="B128" i="134"/>
  <c r="I133" i="134"/>
  <c r="I212" i="134"/>
  <c r="M210" i="134"/>
  <c r="E131" i="134"/>
  <c r="E210" i="134"/>
  <c r="B130" i="134"/>
  <c r="B209" i="134"/>
  <c r="F135" i="134"/>
  <c r="F214" i="134"/>
  <c r="L212" i="134"/>
  <c r="F212" i="134"/>
  <c r="F133" i="134"/>
  <c r="H135" i="134"/>
  <c r="H214" i="134"/>
  <c r="D127" i="138"/>
  <c r="D153" i="138" s="1"/>
  <c r="E38" i="137"/>
  <c r="D74" i="137"/>
  <c r="D82" i="137" s="1"/>
  <c r="E26" i="137"/>
  <c r="D49" i="138"/>
  <c r="D34" i="137"/>
  <c r="D62" i="137"/>
  <c r="D70" i="137" s="1"/>
  <c r="D86" i="137"/>
  <c r="D94" i="137" s="1"/>
  <c r="E50" i="137"/>
  <c r="D205" i="138"/>
  <c r="D231" i="138" s="1"/>
  <c r="D58" i="137"/>
  <c r="H53" i="134"/>
  <c r="H66" i="134" s="1"/>
  <c r="Q29" i="137"/>
  <c r="L51" i="134"/>
  <c r="L64" i="134" s="1"/>
  <c r="K54" i="134"/>
  <c r="K67" i="134" s="1"/>
  <c r="P28" i="137"/>
  <c r="M51" i="134"/>
  <c r="M64" i="134" s="1"/>
  <c r="L54" i="134"/>
  <c r="L67" i="134" s="1"/>
  <c r="I55" i="134"/>
  <c r="I68" i="134" s="1"/>
  <c r="L52" i="134"/>
  <c r="L65" i="134" s="1"/>
  <c r="J51" i="134"/>
  <c r="J64" i="134" s="1"/>
  <c r="G51" i="134"/>
  <c r="G64" i="134" s="1"/>
  <c r="H55" i="134"/>
  <c r="H68" i="134" s="1"/>
  <c r="M52" i="134"/>
  <c r="M65" i="134" s="1"/>
  <c r="O52" i="134"/>
  <c r="O65" i="134" s="1"/>
  <c r="F55" i="134"/>
  <c r="F68" i="134" s="1"/>
  <c r="E51" i="134"/>
  <c r="E64" i="134" s="1"/>
  <c r="N51" i="134"/>
  <c r="N64" i="134" s="1"/>
  <c r="E53" i="134"/>
  <c r="E66" i="134" s="1"/>
  <c r="F52" i="134"/>
  <c r="F65" i="134" s="1"/>
  <c r="O56" i="134"/>
  <c r="O69" i="134" s="1"/>
  <c r="G54" i="134"/>
  <c r="G67" i="134" s="1"/>
  <c r="F54" i="134"/>
  <c r="F67" i="134" s="1"/>
  <c r="F51" i="134"/>
  <c r="F64" i="134" s="1"/>
  <c r="K52" i="134"/>
  <c r="K65" i="134" s="1"/>
  <c r="G55" i="134"/>
  <c r="G68" i="134" s="1"/>
  <c r="E52" i="134"/>
  <c r="E65" i="134" s="1"/>
  <c r="F50" i="134"/>
  <c r="F63" i="134" s="1"/>
  <c r="E34" i="137"/>
  <c r="E54" i="134"/>
  <c r="E67" i="134" s="1"/>
  <c r="G53" i="134"/>
  <c r="G66" i="134" s="1"/>
  <c r="E50" i="134"/>
  <c r="E63" i="134" s="1"/>
  <c r="I51" i="134"/>
  <c r="I64" i="134" s="1"/>
  <c r="E55" i="134"/>
  <c r="E68" i="134" s="1"/>
  <c r="O50" i="134"/>
  <c r="O63" i="134" s="1"/>
  <c r="N56" i="134"/>
  <c r="N69" i="134" s="1"/>
  <c r="I54" i="134"/>
  <c r="I67" i="134" s="1"/>
  <c r="J55" i="134"/>
  <c r="J68" i="134" s="1"/>
  <c r="F53" i="134"/>
  <c r="F66" i="134" s="1"/>
  <c r="N50" i="134"/>
  <c r="N63" i="134" s="1"/>
  <c r="H54" i="134"/>
  <c r="H67" i="134" s="1"/>
  <c r="I50" i="134"/>
  <c r="J52" i="134"/>
  <c r="J65" i="134" s="1"/>
  <c r="J53" i="134"/>
  <c r="J66" i="134" s="1"/>
  <c r="K50" i="134"/>
  <c r="K63" i="134" s="1"/>
  <c r="K53" i="134"/>
  <c r="K66" i="134" s="1"/>
  <c r="K51" i="134"/>
  <c r="K64" i="134" s="1"/>
  <c r="G50" i="134"/>
  <c r="G63" i="134" s="1"/>
  <c r="J50" i="134"/>
  <c r="M50" i="134"/>
  <c r="M63" i="134" s="1"/>
  <c r="H51" i="134"/>
  <c r="H64" i="134" s="1"/>
  <c r="J54" i="134"/>
  <c r="J67" i="134" s="1"/>
  <c r="L50" i="134"/>
  <c r="N52" i="134"/>
  <c r="N65" i="134" s="1"/>
  <c r="E28" i="73"/>
  <c r="E27" i="73"/>
  <c r="E26" i="73"/>
  <c r="M87" i="137" l="1"/>
  <c r="M206" i="138"/>
  <c r="N51" i="137"/>
  <c r="Q56" i="137"/>
  <c r="P92" i="137"/>
  <c r="P211" i="138"/>
  <c r="M75" i="137"/>
  <c r="M128" i="138"/>
  <c r="N39" i="137"/>
  <c r="O55" i="137"/>
  <c r="N91" i="137"/>
  <c r="N210" i="138"/>
  <c r="O57" i="137"/>
  <c r="N212" i="138"/>
  <c r="N93" i="137"/>
  <c r="M221" i="138"/>
  <c r="M211" i="134"/>
  <c r="M135" i="134"/>
  <c r="M148" i="134" s="1"/>
  <c r="O54" i="137"/>
  <c r="N90" i="137"/>
  <c r="N209" i="138"/>
  <c r="M214" i="134"/>
  <c r="M131" i="138"/>
  <c r="M78" i="137"/>
  <c r="M88" i="137"/>
  <c r="M207" i="138"/>
  <c r="N52" i="137"/>
  <c r="O51" i="138"/>
  <c r="O64" i="137"/>
  <c r="L129" i="134"/>
  <c r="L142" i="134" s="1"/>
  <c r="L140" i="138"/>
  <c r="M53" i="138"/>
  <c r="M66" i="137"/>
  <c r="N30" i="137"/>
  <c r="L130" i="134"/>
  <c r="L143" i="134" s="1"/>
  <c r="M77" i="137"/>
  <c r="M130" i="138"/>
  <c r="L133" i="134"/>
  <c r="L146" i="134" s="1"/>
  <c r="Q33" i="137"/>
  <c r="P56" i="138"/>
  <c r="P69" i="137"/>
  <c r="Q27" i="137"/>
  <c r="P50" i="138"/>
  <c r="P63" i="137"/>
  <c r="M54" i="138"/>
  <c r="M67" i="137"/>
  <c r="N31" i="137"/>
  <c r="T223" i="134"/>
  <c r="U223" i="134"/>
  <c r="E225" i="134"/>
  <c r="D225" i="134"/>
  <c r="F223" i="134"/>
  <c r="G223" i="134"/>
  <c r="I223" i="134"/>
  <c r="J223" i="134"/>
  <c r="H223" i="134"/>
  <c r="O223" i="134"/>
  <c r="J225" i="134"/>
  <c r="M225" i="134"/>
  <c r="S223" i="134"/>
  <c r="P223" i="134"/>
  <c r="K225" i="134"/>
  <c r="Q223" i="134"/>
  <c r="L225" i="134"/>
  <c r="R223" i="134"/>
  <c r="I225" i="134"/>
  <c r="E223" i="134"/>
  <c r="K223" i="134"/>
  <c r="F225" i="134"/>
  <c r="G225" i="134"/>
  <c r="H225" i="134"/>
  <c r="M223" i="134"/>
  <c r="D223" i="134"/>
  <c r="L223" i="134"/>
  <c r="N223" i="134"/>
  <c r="E221" i="134"/>
  <c r="J221" i="134"/>
  <c r="D220" i="134"/>
  <c r="I222" i="134"/>
  <c r="G224" i="134"/>
  <c r="D226" i="134"/>
  <c r="G227" i="134"/>
  <c r="J224" i="134"/>
  <c r="H221" i="134"/>
  <c r="H224" i="134"/>
  <c r="G222" i="134"/>
  <c r="H222" i="134"/>
  <c r="F221" i="134"/>
  <c r="O226" i="134"/>
  <c r="K224" i="134"/>
  <c r="M226" i="134"/>
  <c r="I221" i="134"/>
  <c r="D222" i="134"/>
  <c r="F227" i="134"/>
  <c r="E227" i="134"/>
  <c r="L221" i="134"/>
  <c r="M224" i="134"/>
  <c r="H226" i="134"/>
  <c r="N226" i="134"/>
  <c r="F226" i="134"/>
  <c r="J226" i="134"/>
  <c r="G221" i="134"/>
  <c r="K221" i="134"/>
  <c r="K226" i="134"/>
  <c r="M227" i="134"/>
  <c r="F222" i="134"/>
  <c r="G226" i="134"/>
  <c r="I227" i="134"/>
  <c r="L227" i="134"/>
  <c r="H227" i="134"/>
  <c r="J227" i="134"/>
  <c r="L224" i="134"/>
  <c r="E222" i="134"/>
  <c r="L222" i="134"/>
  <c r="J222" i="134"/>
  <c r="I226" i="134"/>
  <c r="D224" i="134"/>
  <c r="E226" i="134"/>
  <c r="I224" i="134"/>
  <c r="K222" i="134"/>
  <c r="D221" i="134"/>
  <c r="K227" i="134"/>
  <c r="L226" i="134"/>
  <c r="F224" i="134"/>
  <c r="D227" i="134"/>
  <c r="E224" i="134"/>
  <c r="F146" i="134"/>
  <c r="E146" i="134"/>
  <c r="I144" i="134"/>
  <c r="G144" i="134"/>
  <c r="D144" i="134"/>
  <c r="I146" i="134"/>
  <c r="L144" i="134"/>
  <c r="H144" i="134"/>
  <c r="G146" i="134"/>
  <c r="K144" i="134"/>
  <c r="J144" i="134"/>
  <c r="H146" i="134"/>
  <c r="J146" i="134"/>
  <c r="E144" i="134"/>
  <c r="D146" i="134"/>
  <c r="K146" i="134"/>
  <c r="F144" i="134"/>
  <c r="E148" i="134"/>
  <c r="G143" i="134"/>
  <c r="F147" i="134"/>
  <c r="G142" i="134"/>
  <c r="L145" i="134"/>
  <c r="D148" i="134"/>
  <c r="J142" i="134"/>
  <c r="F143" i="134"/>
  <c r="D143" i="134"/>
  <c r="H143" i="134"/>
  <c r="I147" i="134"/>
  <c r="K143" i="134"/>
  <c r="H147" i="134"/>
  <c r="H145" i="134"/>
  <c r="J147" i="134"/>
  <c r="J148" i="134"/>
  <c r="E145" i="134"/>
  <c r="G147" i="134"/>
  <c r="I145" i="134"/>
  <c r="K148" i="134"/>
  <c r="D142" i="134"/>
  <c r="F142" i="134"/>
  <c r="E143" i="134"/>
  <c r="M147" i="134"/>
  <c r="J145" i="134"/>
  <c r="I143" i="134"/>
  <c r="D145" i="134"/>
  <c r="H148" i="134"/>
  <c r="F145" i="134"/>
  <c r="I148" i="134"/>
  <c r="L147" i="134"/>
  <c r="K147" i="134"/>
  <c r="G145" i="134"/>
  <c r="K142" i="134"/>
  <c r="E142" i="134"/>
  <c r="J143" i="134"/>
  <c r="D147" i="134"/>
  <c r="F148" i="134"/>
  <c r="I142" i="134"/>
  <c r="H142" i="134"/>
  <c r="L148" i="134"/>
  <c r="G148" i="134"/>
  <c r="K145" i="134"/>
  <c r="E147" i="134"/>
  <c r="M76" i="137"/>
  <c r="M129" i="138"/>
  <c r="M55" i="138"/>
  <c r="M68" i="137"/>
  <c r="N32" i="137"/>
  <c r="Q52" i="138"/>
  <c r="Q65" i="137"/>
  <c r="P51" i="138"/>
  <c r="P64" i="137"/>
  <c r="M132" i="138"/>
  <c r="M79" i="137"/>
  <c r="L53" i="134"/>
  <c r="L66" i="134" s="1"/>
  <c r="L55" i="134"/>
  <c r="L68" i="134" s="1"/>
  <c r="L131" i="134"/>
  <c r="L208" i="134"/>
  <c r="L218" i="138"/>
  <c r="W53" i="137"/>
  <c r="V208" i="138"/>
  <c r="V89" i="137"/>
  <c r="P52" i="138"/>
  <c r="P65" i="137"/>
  <c r="D61" i="138"/>
  <c r="D70" i="138" s="1"/>
  <c r="D75" i="138"/>
  <c r="F50" i="137"/>
  <c r="E58" i="137"/>
  <c r="E86" i="137"/>
  <c r="E94" i="137" s="1"/>
  <c r="E205" i="138"/>
  <c r="E231" i="138" s="1"/>
  <c r="D58" i="138"/>
  <c r="D49" i="134"/>
  <c r="F38" i="137"/>
  <c r="E74" i="137"/>
  <c r="E82" i="137" s="1"/>
  <c r="E127" i="138"/>
  <c r="E153" i="138" s="1"/>
  <c r="D207" i="134"/>
  <c r="D217" i="138"/>
  <c r="D226" i="138" s="1"/>
  <c r="D214" i="138"/>
  <c r="F26" i="137"/>
  <c r="E49" i="138"/>
  <c r="E75" i="138" s="1"/>
  <c r="E62" i="137"/>
  <c r="E70" i="137" s="1"/>
  <c r="D128" i="134"/>
  <c r="D155" i="134" s="1"/>
  <c r="D157" i="134" s="1"/>
  <c r="D139" i="138"/>
  <c r="D148" i="138" s="1"/>
  <c r="D136" i="138"/>
  <c r="R29" i="137"/>
  <c r="Q28" i="137"/>
  <c r="D9" i="4"/>
  <c r="E9" i="4"/>
  <c r="P68" i="138" l="1"/>
  <c r="P56" i="134"/>
  <c r="P69" i="134" s="1"/>
  <c r="P54" i="137"/>
  <c r="O90" i="137"/>
  <c r="O209" i="138"/>
  <c r="Q64" i="137"/>
  <c r="Q51" i="138"/>
  <c r="P63" i="138"/>
  <c r="P51" i="134"/>
  <c r="P64" i="134" s="1"/>
  <c r="N66" i="137"/>
  <c r="N53" i="138"/>
  <c r="O30" i="137"/>
  <c r="N224" i="138"/>
  <c r="N214" i="134"/>
  <c r="N227" i="134" s="1"/>
  <c r="Q64" i="138"/>
  <c r="Q52" i="134"/>
  <c r="Q65" i="134" s="1"/>
  <c r="D229" i="134"/>
  <c r="P57" i="137"/>
  <c r="O212" i="138"/>
  <c r="O93" i="137"/>
  <c r="M65" i="138"/>
  <c r="M53" i="134"/>
  <c r="M66" i="134" s="1"/>
  <c r="O39" i="137"/>
  <c r="N128" i="138"/>
  <c r="N75" i="137"/>
  <c r="O63" i="138"/>
  <c r="O51" i="134"/>
  <c r="O64" i="134" s="1"/>
  <c r="M129" i="134"/>
  <c r="M142" i="134" s="1"/>
  <c r="M140" i="138"/>
  <c r="P64" i="138"/>
  <c r="P52" i="134"/>
  <c r="P65" i="134" s="1"/>
  <c r="O31" i="137"/>
  <c r="N54" i="138"/>
  <c r="N67" i="137"/>
  <c r="O52" i="137"/>
  <c r="N88" i="137"/>
  <c r="N207" i="138"/>
  <c r="R33" i="137"/>
  <c r="Q69" i="137"/>
  <c r="Q56" i="138"/>
  <c r="P55" i="137"/>
  <c r="O91" i="137"/>
  <c r="O210" i="138"/>
  <c r="M141" i="138"/>
  <c r="M130" i="134"/>
  <c r="M143" i="134" s="1"/>
  <c r="M66" i="138"/>
  <c r="M54" i="134"/>
  <c r="M67" i="134" s="1"/>
  <c r="M67" i="138"/>
  <c r="M55" i="134"/>
  <c r="M68" i="134" s="1"/>
  <c r="R56" i="137"/>
  <c r="Q92" i="137"/>
  <c r="Q211" i="138"/>
  <c r="M144" i="138"/>
  <c r="M133" i="134"/>
  <c r="M146" i="134" s="1"/>
  <c r="O32" i="137"/>
  <c r="N55" i="138"/>
  <c r="N68" i="137"/>
  <c r="D216" i="134"/>
  <c r="D234" i="134"/>
  <c r="D236" i="134" s="1"/>
  <c r="P62" i="138"/>
  <c r="P50" i="134"/>
  <c r="P63" i="134" s="1"/>
  <c r="M132" i="134"/>
  <c r="M145" i="134" s="1"/>
  <c r="M143" i="138"/>
  <c r="O51" i="137"/>
  <c r="N87" i="137"/>
  <c r="N206" i="138"/>
  <c r="D141" i="134"/>
  <c r="M219" i="138"/>
  <c r="M209" i="134"/>
  <c r="M222" i="134" s="1"/>
  <c r="V220" i="138"/>
  <c r="V210" i="134"/>
  <c r="V223" i="134" s="1"/>
  <c r="R27" i="137"/>
  <c r="Q50" i="138"/>
  <c r="Q63" i="137"/>
  <c r="M208" i="134"/>
  <c r="M221" i="134" s="1"/>
  <c r="M218" i="138"/>
  <c r="M142" i="138"/>
  <c r="M131" i="134"/>
  <c r="M144" i="134" s="1"/>
  <c r="R52" i="138"/>
  <c r="R65" i="137"/>
  <c r="N222" i="138"/>
  <c r="N212" i="134"/>
  <c r="N225" i="134" s="1"/>
  <c r="P223" i="138"/>
  <c r="P213" i="134"/>
  <c r="P226" i="134" s="1"/>
  <c r="W208" i="138"/>
  <c r="W89" i="137"/>
  <c r="N221" i="138"/>
  <c r="N211" i="134"/>
  <c r="N224" i="134" s="1"/>
  <c r="D150" i="134"/>
  <c r="D76" i="134"/>
  <c r="D78" i="134" s="1"/>
  <c r="D62" i="134"/>
  <c r="D71" i="134" s="1"/>
  <c r="D58" i="134"/>
  <c r="E61" i="138"/>
  <c r="E70" i="138" s="1"/>
  <c r="E49" i="134"/>
  <c r="E58" i="138"/>
  <c r="G26" i="137"/>
  <c r="F49" i="138"/>
  <c r="F75" i="138" s="1"/>
  <c r="F62" i="137"/>
  <c r="F70" i="137" s="1"/>
  <c r="F34" i="137"/>
  <c r="D137" i="134"/>
  <c r="E207" i="134"/>
  <c r="E217" i="138"/>
  <c r="E226" i="138" s="1"/>
  <c r="E214" i="138"/>
  <c r="E128" i="134"/>
  <c r="E139" i="138"/>
  <c r="E148" i="138" s="1"/>
  <c r="E136" i="138"/>
  <c r="G38" i="137"/>
  <c r="F127" i="138"/>
  <c r="F153" i="138" s="1"/>
  <c r="F74" i="137"/>
  <c r="F82" i="137" s="1"/>
  <c r="G50" i="137"/>
  <c r="F58" i="137"/>
  <c r="F205" i="138"/>
  <c r="F231" i="138" s="1"/>
  <c r="F86" i="137"/>
  <c r="F94" i="137" s="1"/>
  <c r="R28" i="137"/>
  <c r="S29" i="137"/>
  <c r="C9" i="4"/>
  <c r="O55" i="138" l="1"/>
  <c r="O68" i="137"/>
  <c r="P32" i="137"/>
  <c r="S33" i="137"/>
  <c r="R69" i="137"/>
  <c r="R56" i="138"/>
  <c r="Q57" i="137"/>
  <c r="P212" i="138"/>
  <c r="P93" i="137"/>
  <c r="P52" i="137"/>
  <c r="O207" i="138"/>
  <c r="O88" i="137"/>
  <c r="O66" i="137"/>
  <c r="O53" i="138"/>
  <c r="P30" i="137"/>
  <c r="W220" i="138"/>
  <c r="W210" i="134"/>
  <c r="W223" i="134" s="1"/>
  <c r="Q63" i="138"/>
  <c r="Q51" i="134"/>
  <c r="Q64" i="134" s="1"/>
  <c r="Q62" i="138"/>
  <c r="Q50" i="134"/>
  <c r="Q63" i="134" s="1"/>
  <c r="Q223" i="138"/>
  <c r="Q213" i="134"/>
  <c r="Q226" i="134" s="1"/>
  <c r="N129" i="134"/>
  <c r="N142" i="134" s="1"/>
  <c r="N140" i="138"/>
  <c r="O221" i="138"/>
  <c r="O211" i="134"/>
  <c r="O224" i="134" s="1"/>
  <c r="N208" i="134"/>
  <c r="N221" i="134" s="1"/>
  <c r="N218" i="138"/>
  <c r="E234" i="134"/>
  <c r="E236" i="134" s="1"/>
  <c r="E220" i="134"/>
  <c r="E229" i="134" s="1"/>
  <c r="O222" i="138"/>
  <c r="O212" i="134"/>
  <c r="O225" i="134" s="1"/>
  <c r="P39" i="137"/>
  <c r="O128" i="138"/>
  <c r="O75" i="137"/>
  <c r="E150" i="134"/>
  <c r="S56" i="137"/>
  <c r="R92" i="137"/>
  <c r="R211" i="138"/>
  <c r="N66" i="138"/>
  <c r="N54" i="134"/>
  <c r="N67" i="134" s="1"/>
  <c r="E155" i="134"/>
  <c r="E157" i="134" s="1"/>
  <c r="E141" i="134"/>
  <c r="Q54" i="137"/>
  <c r="P90" i="137"/>
  <c r="P209" i="138"/>
  <c r="S27" i="137"/>
  <c r="R50" i="138"/>
  <c r="R63" i="137"/>
  <c r="R64" i="138"/>
  <c r="R52" i="134"/>
  <c r="R65" i="134" s="1"/>
  <c r="S52" i="138"/>
  <c r="S65" i="137"/>
  <c r="Q55" i="137"/>
  <c r="P91" i="137"/>
  <c r="P210" i="138"/>
  <c r="N67" i="138"/>
  <c r="N55" i="134"/>
  <c r="N68" i="134" s="1"/>
  <c r="O224" i="138"/>
  <c r="O214" i="134"/>
  <c r="O227" i="134" s="1"/>
  <c r="N219" i="138"/>
  <c r="N209" i="134"/>
  <c r="N222" i="134" s="1"/>
  <c r="O67" i="137"/>
  <c r="O54" i="138"/>
  <c r="P31" i="137"/>
  <c r="N65" i="138"/>
  <c r="N53" i="134"/>
  <c r="N66" i="134" s="1"/>
  <c r="P51" i="137"/>
  <c r="O206" i="138"/>
  <c r="O87" i="137"/>
  <c r="R64" i="137"/>
  <c r="R51" i="138"/>
  <c r="Q68" i="138"/>
  <c r="Q56" i="134"/>
  <c r="Q69" i="134" s="1"/>
  <c r="E76" i="134"/>
  <c r="E78" i="134" s="1"/>
  <c r="E62" i="134"/>
  <c r="E71" i="134" s="1"/>
  <c r="E216" i="134"/>
  <c r="E58" i="134"/>
  <c r="F217" i="138"/>
  <c r="F226" i="138" s="1"/>
  <c r="F207" i="134"/>
  <c r="F214" i="138"/>
  <c r="F139" i="138"/>
  <c r="F148" i="138" s="1"/>
  <c r="F128" i="134"/>
  <c r="F136" i="138"/>
  <c r="F61" i="138"/>
  <c r="F70" i="138" s="1"/>
  <c r="F49" i="134"/>
  <c r="F58" i="138"/>
  <c r="H26" i="137"/>
  <c r="G62" i="137"/>
  <c r="G70" i="137" s="1"/>
  <c r="G49" i="138"/>
  <c r="G75" i="138" s="1"/>
  <c r="G34" i="137"/>
  <c r="H50" i="137"/>
  <c r="G58" i="137"/>
  <c r="G86" i="137"/>
  <c r="G94" i="137" s="1"/>
  <c r="G205" i="138"/>
  <c r="G231" i="138" s="1"/>
  <c r="H38" i="137"/>
  <c r="G74" i="137"/>
  <c r="G82" i="137" s="1"/>
  <c r="G127" i="138"/>
  <c r="G153" i="138" s="1"/>
  <c r="E137" i="134"/>
  <c r="T29" i="137"/>
  <c r="S28" i="137"/>
  <c r="Q51" i="137" l="1"/>
  <c r="P206" i="138"/>
  <c r="P87" i="137"/>
  <c r="R68" i="138"/>
  <c r="R56" i="134"/>
  <c r="R69" i="134" s="1"/>
  <c r="O129" i="134"/>
  <c r="O142" i="134" s="1"/>
  <c r="O140" i="138"/>
  <c r="Q39" i="137"/>
  <c r="P128" i="138"/>
  <c r="P75" i="137"/>
  <c r="S64" i="138"/>
  <c r="S52" i="134"/>
  <c r="S65" i="134" s="1"/>
  <c r="R54" i="137"/>
  <c r="Q209" i="138"/>
  <c r="Q90" i="137"/>
  <c r="R213" i="134"/>
  <c r="R226" i="134" s="1"/>
  <c r="R223" i="138"/>
  <c r="T33" i="137"/>
  <c r="S56" i="138"/>
  <c r="S69" i="137"/>
  <c r="T56" i="137"/>
  <c r="S92" i="137"/>
  <c r="S211" i="138"/>
  <c r="O219" i="138"/>
  <c r="O209" i="134"/>
  <c r="O222" i="134" s="1"/>
  <c r="O208" i="134"/>
  <c r="O221" i="134" s="1"/>
  <c r="O218" i="138"/>
  <c r="Q52" i="137"/>
  <c r="P207" i="138"/>
  <c r="P88" i="137"/>
  <c r="R62" i="138"/>
  <c r="R50" i="134"/>
  <c r="R63" i="134" s="1"/>
  <c r="S64" i="137"/>
  <c r="S51" i="138"/>
  <c r="P68" i="137"/>
  <c r="P55" i="138"/>
  <c r="Q32" i="137"/>
  <c r="P222" i="138"/>
  <c r="P212" i="134"/>
  <c r="P225" i="134" s="1"/>
  <c r="R55" i="137"/>
  <c r="Q91" i="137"/>
  <c r="Q210" i="138"/>
  <c r="P53" i="138"/>
  <c r="P66" i="137"/>
  <c r="Q30" i="137"/>
  <c r="R63" i="138"/>
  <c r="R51" i="134"/>
  <c r="R64" i="134" s="1"/>
  <c r="T27" i="137"/>
  <c r="S63" i="137"/>
  <c r="S50" i="138"/>
  <c r="P67" i="137"/>
  <c r="P54" i="138"/>
  <c r="Q31" i="137"/>
  <c r="O65" i="138"/>
  <c r="O53" i="134"/>
  <c r="O66" i="134" s="1"/>
  <c r="P224" i="138"/>
  <c r="P214" i="134"/>
  <c r="P227" i="134" s="1"/>
  <c r="F150" i="134"/>
  <c r="P221" i="138"/>
  <c r="P211" i="134"/>
  <c r="P224" i="134" s="1"/>
  <c r="R57" i="137"/>
  <c r="Q93" i="137"/>
  <c r="Q212" i="138"/>
  <c r="O66" i="138"/>
  <c r="O54" i="134"/>
  <c r="O67" i="134" s="1"/>
  <c r="F155" i="134"/>
  <c r="F157" i="134" s="1"/>
  <c r="F141" i="134"/>
  <c r="T52" i="138"/>
  <c r="T65" i="137"/>
  <c r="F216" i="134"/>
  <c r="F234" i="134"/>
  <c r="F236" i="134" s="1"/>
  <c r="F220" i="134"/>
  <c r="F229" i="134" s="1"/>
  <c r="O67" i="138"/>
  <c r="O55" i="134"/>
  <c r="O68" i="134" s="1"/>
  <c r="F76" i="134"/>
  <c r="F78" i="134" s="1"/>
  <c r="F62" i="134"/>
  <c r="F71" i="134" s="1"/>
  <c r="F58" i="134"/>
  <c r="F137" i="134"/>
  <c r="I38" i="137"/>
  <c r="H127" i="138"/>
  <c r="H153" i="138" s="1"/>
  <c r="H74" i="137"/>
  <c r="H82" i="137" s="1"/>
  <c r="G207" i="134"/>
  <c r="G217" i="138"/>
  <c r="G226" i="138" s="1"/>
  <c r="G214" i="138"/>
  <c r="G139" i="138"/>
  <c r="G148" i="138" s="1"/>
  <c r="G128" i="134"/>
  <c r="G136" i="138"/>
  <c r="I50" i="137"/>
  <c r="H58" i="137"/>
  <c r="H205" i="138"/>
  <c r="H231" i="138" s="1"/>
  <c r="H86" i="137"/>
  <c r="H94" i="137" s="1"/>
  <c r="G61" i="138"/>
  <c r="G70" i="138" s="1"/>
  <c r="G58" i="138"/>
  <c r="G49" i="134"/>
  <c r="I26" i="137"/>
  <c r="H62" i="137"/>
  <c r="H70" i="137" s="1"/>
  <c r="H49" i="138"/>
  <c r="H75" i="138" s="1"/>
  <c r="H34" i="137"/>
  <c r="T28" i="137"/>
  <c r="U29" i="137"/>
  <c r="S55" i="137" l="1"/>
  <c r="R91" i="137"/>
  <c r="R210" i="138"/>
  <c r="S68" i="138"/>
  <c r="S56" i="134"/>
  <c r="S69" i="134" s="1"/>
  <c r="Q54" i="138"/>
  <c r="Q67" i="137"/>
  <c r="R31" i="137"/>
  <c r="S54" i="137"/>
  <c r="R209" i="138"/>
  <c r="R90" i="137"/>
  <c r="P129" i="134"/>
  <c r="P142" i="134" s="1"/>
  <c r="P140" i="138"/>
  <c r="T64" i="137"/>
  <c r="T51" i="138"/>
  <c r="P219" i="138"/>
  <c r="P209" i="134"/>
  <c r="P222" i="134" s="1"/>
  <c r="Q53" i="138"/>
  <c r="Q66" i="137"/>
  <c r="R30" i="137"/>
  <c r="U52" i="138"/>
  <c r="U65" i="137"/>
  <c r="P65" i="138"/>
  <c r="P53" i="134"/>
  <c r="P66" i="134" s="1"/>
  <c r="P66" i="138"/>
  <c r="P54" i="134"/>
  <c r="P67" i="134" s="1"/>
  <c r="T64" i="138"/>
  <c r="T52" i="134"/>
  <c r="T65" i="134" s="1"/>
  <c r="R39" i="137"/>
  <c r="Q128" i="138"/>
  <c r="Q75" i="137"/>
  <c r="G155" i="134"/>
  <c r="G157" i="134" s="1"/>
  <c r="G141" i="134"/>
  <c r="G150" i="134" s="1"/>
  <c r="P208" i="134"/>
  <c r="P221" i="134" s="1"/>
  <c r="P218" i="138"/>
  <c r="U33" i="137"/>
  <c r="T56" i="138"/>
  <c r="T69" i="137"/>
  <c r="Q68" i="137"/>
  <c r="Q55" i="138"/>
  <c r="R32" i="137"/>
  <c r="P67" i="138"/>
  <c r="P55" i="134"/>
  <c r="P68" i="134" s="1"/>
  <c r="S63" i="138"/>
  <c r="S51" i="134"/>
  <c r="S64" i="134" s="1"/>
  <c r="Q221" i="138"/>
  <c r="Q211" i="134"/>
  <c r="Q224" i="134" s="1"/>
  <c r="S62" i="138"/>
  <c r="S50" i="134"/>
  <c r="S63" i="134" s="1"/>
  <c r="U27" i="137"/>
  <c r="T50" i="138"/>
  <c r="T63" i="137"/>
  <c r="R52" i="137"/>
  <c r="Q207" i="138"/>
  <c r="Q88" i="137"/>
  <c r="Q224" i="138"/>
  <c r="Q214" i="134"/>
  <c r="Q227" i="134" s="1"/>
  <c r="S223" i="138"/>
  <c r="S213" i="134"/>
  <c r="S226" i="134" s="1"/>
  <c r="G234" i="134"/>
  <c r="G236" i="134" s="1"/>
  <c r="G220" i="134"/>
  <c r="G229" i="134" s="1"/>
  <c r="Q222" i="138"/>
  <c r="Q212" i="134"/>
  <c r="Q225" i="134" s="1"/>
  <c r="S57" i="137"/>
  <c r="R93" i="137"/>
  <c r="R212" i="138"/>
  <c r="U56" i="137"/>
  <c r="T92" i="137"/>
  <c r="T211" i="138"/>
  <c r="R51" i="137"/>
  <c r="Q206" i="138"/>
  <c r="Q87" i="137"/>
  <c r="G76" i="134"/>
  <c r="G78" i="134" s="1"/>
  <c r="G62" i="134"/>
  <c r="G71" i="134" s="1"/>
  <c r="G58" i="134"/>
  <c r="G216" i="134"/>
  <c r="G137" i="134"/>
  <c r="J50" i="137"/>
  <c r="I58" i="137"/>
  <c r="I86" i="137"/>
  <c r="I94" i="137" s="1"/>
  <c r="I205" i="138"/>
  <c r="I231" i="138" s="1"/>
  <c r="J26" i="137"/>
  <c r="I49" i="138"/>
  <c r="I75" i="138" s="1"/>
  <c r="I62" i="137"/>
  <c r="I70" i="137" s="1"/>
  <c r="I34" i="137"/>
  <c r="H207" i="134"/>
  <c r="H217" i="138"/>
  <c r="H226" i="138" s="1"/>
  <c r="H214" i="138"/>
  <c r="H139" i="138"/>
  <c r="H148" i="138" s="1"/>
  <c r="H128" i="134"/>
  <c r="H136" i="138"/>
  <c r="H61" i="138"/>
  <c r="H70" i="138" s="1"/>
  <c r="H49" i="134"/>
  <c r="H58" i="138"/>
  <c r="J38" i="137"/>
  <c r="I74" i="137"/>
  <c r="I82" i="137" s="1"/>
  <c r="I127" i="138"/>
  <c r="I153" i="138" s="1"/>
  <c r="V29" i="137"/>
  <c r="U28" i="137"/>
  <c r="T68" i="138" l="1"/>
  <c r="T56" i="134"/>
  <c r="T69" i="134" s="1"/>
  <c r="Q65" i="138"/>
  <c r="Q53" i="134"/>
  <c r="Q66" i="134" s="1"/>
  <c r="V33" i="137"/>
  <c r="U56" i="138"/>
  <c r="U69" i="137"/>
  <c r="H155" i="134"/>
  <c r="H157" i="134" s="1"/>
  <c r="H141" i="134"/>
  <c r="S51" i="137"/>
  <c r="R206" i="138"/>
  <c r="R87" i="137"/>
  <c r="V27" i="137"/>
  <c r="U50" i="138"/>
  <c r="U63" i="137"/>
  <c r="Q129" i="134"/>
  <c r="Q142" i="134" s="1"/>
  <c r="Q140" i="138"/>
  <c r="T223" i="138"/>
  <c r="T213" i="134"/>
  <c r="T226" i="134" s="1"/>
  <c r="R221" i="138"/>
  <c r="R211" i="134"/>
  <c r="R224" i="134" s="1"/>
  <c r="V56" i="137"/>
  <c r="U211" i="138"/>
  <c r="U92" i="137"/>
  <c r="R54" i="138"/>
  <c r="R67" i="137"/>
  <c r="S31" i="137"/>
  <c r="H234" i="134"/>
  <c r="H236" i="134" s="1"/>
  <c r="H220" i="134"/>
  <c r="H229" i="134" s="1"/>
  <c r="R224" i="138"/>
  <c r="R214" i="134"/>
  <c r="R227" i="134" s="1"/>
  <c r="S39" i="137"/>
  <c r="R75" i="137"/>
  <c r="R128" i="138"/>
  <c r="R53" i="138"/>
  <c r="R66" i="137"/>
  <c r="S30" i="137"/>
  <c r="Q219" i="138"/>
  <c r="Q209" i="134"/>
  <c r="Q222" i="134" s="1"/>
  <c r="T63" i="138"/>
  <c r="T51" i="134"/>
  <c r="T64" i="134" s="1"/>
  <c r="Q208" i="134"/>
  <c r="Q221" i="134" s="1"/>
  <c r="Q218" i="138"/>
  <c r="T62" i="138"/>
  <c r="T50" i="134"/>
  <c r="T63" i="134" s="1"/>
  <c r="T54" i="137"/>
  <c r="S209" i="138"/>
  <c r="S90" i="137"/>
  <c r="H150" i="134"/>
  <c r="S52" i="137"/>
  <c r="R207" i="138"/>
  <c r="R88" i="137"/>
  <c r="R222" i="138"/>
  <c r="R212" i="134"/>
  <c r="R225" i="134" s="1"/>
  <c r="R55" i="138"/>
  <c r="R68" i="137"/>
  <c r="S32" i="137"/>
  <c r="U64" i="138"/>
  <c r="U52" i="134"/>
  <c r="U65" i="134" s="1"/>
  <c r="V65" i="137"/>
  <c r="V52" i="138"/>
  <c r="Q66" i="138"/>
  <c r="Q54" i="134"/>
  <c r="Q67" i="134" s="1"/>
  <c r="T57" i="137"/>
  <c r="S93" i="137"/>
  <c r="S212" i="138"/>
  <c r="U64" i="137"/>
  <c r="U51" i="138"/>
  <c r="Q67" i="138"/>
  <c r="Q55" i="134"/>
  <c r="Q68" i="134" s="1"/>
  <c r="T55" i="137"/>
  <c r="S91" i="137"/>
  <c r="S210" i="138"/>
  <c r="H76" i="134"/>
  <c r="H78" i="134" s="1"/>
  <c r="H62" i="134"/>
  <c r="H71" i="134" s="1"/>
  <c r="H58" i="134"/>
  <c r="H216" i="134"/>
  <c r="H137" i="134"/>
  <c r="K38" i="137"/>
  <c r="J127" i="138"/>
  <c r="J153" i="138" s="1"/>
  <c r="J74" i="137"/>
  <c r="J82" i="137" s="1"/>
  <c r="I139" i="138"/>
  <c r="I148" i="138" s="1"/>
  <c r="I128" i="134"/>
  <c r="I136" i="138"/>
  <c r="I61" i="138"/>
  <c r="I70" i="138" s="1"/>
  <c r="I58" i="138"/>
  <c r="I49" i="134"/>
  <c r="I207" i="134"/>
  <c r="I217" i="138"/>
  <c r="I226" i="138" s="1"/>
  <c r="I214" i="138"/>
  <c r="K26" i="137"/>
  <c r="J62" i="137"/>
  <c r="J70" i="137" s="1"/>
  <c r="J49" i="138"/>
  <c r="J75" i="138" s="1"/>
  <c r="J34" i="137"/>
  <c r="K50" i="137"/>
  <c r="J58" i="137"/>
  <c r="J86" i="137"/>
  <c r="J94" i="137" s="1"/>
  <c r="J205" i="138"/>
  <c r="J231" i="138" s="1"/>
  <c r="V28" i="137"/>
  <c r="W29" i="137"/>
  <c r="R129" i="134" l="1"/>
  <c r="R142" i="134" s="1"/>
  <c r="R140" i="138"/>
  <c r="W27" i="137"/>
  <c r="V63" i="137"/>
  <c r="V50" i="138"/>
  <c r="R219" i="138"/>
  <c r="R209" i="134"/>
  <c r="R222" i="134" s="1"/>
  <c r="R208" i="134"/>
  <c r="R221" i="134" s="1"/>
  <c r="R218" i="138"/>
  <c r="I234" i="134"/>
  <c r="I236" i="134" s="1"/>
  <c r="I220" i="134"/>
  <c r="I229" i="134" s="1"/>
  <c r="U63" i="138"/>
  <c r="U51" i="134"/>
  <c r="U64" i="134" s="1"/>
  <c r="I150" i="134"/>
  <c r="S221" i="138"/>
  <c r="S211" i="134"/>
  <c r="S224" i="134" s="1"/>
  <c r="S54" i="138"/>
  <c r="S67" i="137"/>
  <c r="T31" i="137"/>
  <c r="R66" i="138"/>
  <c r="R54" i="134"/>
  <c r="R67" i="134" s="1"/>
  <c r="W33" i="137"/>
  <c r="V56" i="138"/>
  <c r="V69" i="137"/>
  <c r="R65" i="138"/>
  <c r="R53" i="134"/>
  <c r="R66" i="134" s="1"/>
  <c r="U62" i="138"/>
  <c r="U50" i="134"/>
  <c r="U63" i="134" s="1"/>
  <c r="S222" i="138"/>
  <c r="S212" i="134"/>
  <c r="S225" i="134" s="1"/>
  <c r="S55" i="138"/>
  <c r="S68" i="137"/>
  <c r="T32" i="137"/>
  <c r="T52" i="137"/>
  <c r="S207" i="138"/>
  <c r="S88" i="137"/>
  <c r="U223" i="138"/>
  <c r="U213" i="134"/>
  <c r="U226" i="134" s="1"/>
  <c r="V51" i="138"/>
  <c r="V64" i="137"/>
  <c r="R67" i="138"/>
  <c r="R55" i="134"/>
  <c r="R68" i="134" s="1"/>
  <c r="T39" i="137"/>
  <c r="S75" i="137"/>
  <c r="S128" i="138"/>
  <c r="U55" i="137"/>
  <c r="T210" i="138"/>
  <c r="T91" i="137"/>
  <c r="T51" i="137"/>
  <c r="S206" i="138"/>
  <c r="S87" i="137"/>
  <c r="S224" i="138"/>
  <c r="S214" i="134"/>
  <c r="S227" i="134" s="1"/>
  <c r="U54" i="137"/>
  <c r="T209" i="138"/>
  <c r="T90" i="137"/>
  <c r="U68" i="138"/>
  <c r="U56" i="134"/>
  <c r="U69" i="134" s="1"/>
  <c r="U57" i="137"/>
  <c r="T212" i="138"/>
  <c r="T93" i="137"/>
  <c r="W52" i="138"/>
  <c r="W65" i="137"/>
  <c r="I155" i="134"/>
  <c r="I157" i="134" s="1"/>
  <c r="I141" i="134"/>
  <c r="W56" i="137"/>
  <c r="V211" i="138"/>
  <c r="V92" i="137"/>
  <c r="S53" i="138"/>
  <c r="S66" i="137"/>
  <c r="T30" i="137"/>
  <c r="V64" i="138"/>
  <c r="V52" i="134"/>
  <c r="V65" i="134" s="1"/>
  <c r="I76" i="134"/>
  <c r="I78" i="134" s="1"/>
  <c r="I62" i="134"/>
  <c r="I71" i="134" s="1"/>
  <c r="I58" i="134"/>
  <c r="I216" i="134"/>
  <c r="I137" i="134"/>
  <c r="J61" i="138"/>
  <c r="J70" i="138" s="1"/>
  <c r="J58" i="138"/>
  <c r="J49" i="134"/>
  <c r="J139" i="138"/>
  <c r="J148" i="138" s="1"/>
  <c r="J128" i="134"/>
  <c r="J136" i="138"/>
  <c r="J217" i="138"/>
  <c r="J226" i="138" s="1"/>
  <c r="J207" i="134"/>
  <c r="J214" i="138"/>
  <c r="L50" i="137"/>
  <c r="K58" i="137"/>
  <c r="K205" i="138"/>
  <c r="K231" i="138" s="1"/>
  <c r="K86" i="137"/>
  <c r="K94" i="137" s="1"/>
  <c r="L26" i="137"/>
  <c r="K62" i="137"/>
  <c r="K70" i="137" s="1"/>
  <c r="K49" i="138"/>
  <c r="K75" i="138" s="1"/>
  <c r="K34" i="137"/>
  <c r="L38" i="137"/>
  <c r="K127" i="138"/>
  <c r="K153" i="138" s="1"/>
  <c r="K74" i="137"/>
  <c r="K82" i="137" s="1"/>
  <c r="N41" i="137"/>
  <c r="N43" i="137"/>
  <c r="W28" i="137"/>
  <c r="O43" i="137" l="1"/>
  <c r="N132" i="138"/>
  <c r="N79" i="137"/>
  <c r="T224" i="138"/>
  <c r="T214" i="134"/>
  <c r="T227" i="134" s="1"/>
  <c r="S66" i="138"/>
  <c r="S54" i="134"/>
  <c r="S67" i="134" s="1"/>
  <c r="S219" i="138"/>
  <c r="S209" i="134"/>
  <c r="S222" i="134" s="1"/>
  <c r="T55" i="138"/>
  <c r="T68" i="137"/>
  <c r="U32" i="137"/>
  <c r="S208" i="134"/>
  <c r="S221" i="134" s="1"/>
  <c r="S218" i="138"/>
  <c r="V223" i="138"/>
  <c r="V213" i="134"/>
  <c r="V226" i="134" s="1"/>
  <c r="T222" i="138"/>
  <c r="T212" i="134"/>
  <c r="T225" i="134" s="1"/>
  <c r="T221" i="138"/>
  <c r="T211" i="134"/>
  <c r="T224" i="134" s="1"/>
  <c r="V62" i="138"/>
  <c r="V50" i="134"/>
  <c r="V63" i="134" s="1"/>
  <c r="O41" i="137"/>
  <c r="N77" i="137"/>
  <c r="N130" i="138"/>
  <c r="V63" i="138"/>
  <c r="V51" i="134"/>
  <c r="V64" i="134" s="1"/>
  <c r="W211" i="138"/>
  <c r="W92" i="137"/>
  <c r="V57" i="137"/>
  <c r="U212" i="138"/>
  <c r="U93" i="137"/>
  <c r="T54" i="138"/>
  <c r="T67" i="137"/>
  <c r="U31" i="137"/>
  <c r="J234" i="134"/>
  <c r="J236" i="134" s="1"/>
  <c r="J220" i="134"/>
  <c r="J229" i="134" s="1"/>
  <c r="V55" i="137"/>
  <c r="U210" i="138"/>
  <c r="U91" i="137"/>
  <c r="S129" i="134"/>
  <c r="S142" i="134" s="1"/>
  <c r="S140" i="138"/>
  <c r="J155" i="134"/>
  <c r="J157" i="134" s="1"/>
  <c r="J141" i="134"/>
  <c r="U39" i="137"/>
  <c r="T128" i="138"/>
  <c r="T75" i="137"/>
  <c r="V68" i="138"/>
  <c r="V56" i="134"/>
  <c r="V69" i="134" s="1"/>
  <c r="W63" i="137"/>
  <c r="W50" i="138"/>
  <c r="S65" i="138"/>
  <c r="S53" i="134"/>
  <c r="S66" i="134" s="1"/>
  <c r="U51" i="137"/>
  <c r="T87" i="137"/>
  <c r="T206" i="138"/>
  <c r="W64" i="138"/>
  <c r="W52" i="134"/>
  <c r="W65" i="134" s="1"/>
  <c r="V54" i="137"/>
  <c r="U209" i="138"/>
  <c r="U90" i="137"/>
  <c r="U52" i="137"/>
  <c r="T207" i="138"/>
  <c r="T88" i="137"/>
  <c r="T66" i="137"/>
  <c r="T53" i="138"/>
  <c r="U30" i="137"/>
  <c r="S67" i="138"/>
  <c r="S55" i="134"/>
  <c r="S68" i="134" s="1"/>
  <c r="W51" i="138"/>
  <c r="W64" i="137"/>
  <c r="N45" i="137"/>
  <c r="W56" i="138"/>
  <c r="W69" i="137"/>
  <c r="J150" i="134"/>
  <c r="J76" i="134"/>
  <c r="J78" i="134" s="1"/>
  <c r="J62" i="134"/>
  <c r="J71" i="134" s="1"/>
  <c r="J58" i="134"/>
  <c r="J216" i="134"/>
  <c r="J137" i="134"/>
  <c r="M26" i="137"/>
  <c r="L62" i="137"/>
  <c r="L70" i="137" s="1"/>
  <c r="L49" i="138"/>
  <c r="L75" i="138" s="1"/>
  <c r="L34" i="137"/>
  <c r="K217" i="138"/>
  <c r="K226" i="138" s="1"/>
  <c r="K207" i="134"/>
  <c r="K214" i="138"/>
  <c r="M38" i="137"/>
  <c r="L74" i="137"/>
  <c r="L82" i="137" s="1"/>
  <c r="L127" i="138"/>
  <c r="L153" i="138" s="1"/>
  <c r="K61" i="138"/>
  <c r="K70" i="138" s="1"/>
  <c r="K58" i="138"/>
  <c r="K49" i="134"/>
  <c r="M50" i="137"/>
  <c r="L205" i="138"/>
  <c r="L231" i="138" s="1"/>
  <c r="L86" i="137"/>
  <c r="L94" i="137" s="1"/>
  <c r="L58" i="137"/>
  <c r="K128" i="134"/>
  <c r="K139" i="138"/>
  <c r="K148" i="138" s="1"/>
  <c r="K136" i="138"/>
  <c r="N40" i="137"/>
  <c r="N44" i="137"/>
  <c r="W55" i="137" l="1"/>
  <c r="V210" i="138"/>
  <c r="V91" i="137"/>
  <c r="V51" i="137"/>
  <c r="U87" i="137"/>
  <c r="U206" i="138"/>
  <c r="O45" i="137"/>
  <c r="N134" i="138"/>
  <c r="N81" i="137"/>
  <c r="W63" i="138"/>
  <c r="W51" i="134"/>
  <c r="W64" i="134" s="1"/>
  <c r="W223" i="138"/>
  <c r="W213" i="134"/>
  <c r="W226" i="134" s="1"/>
  <c r="U66" i="137"/>
  <c r="U53" i="138"/>
  <c r="V30" i="137"/>
  <c r="K155" i="134"/>
  <c r="K157" i="134" s="1"/>
  <c r="K141" i="134"/>
  <c r="T66" i="138"/>
  <c r="T54" i="134"/>
  <c r="T67" i="134" s="1"/>
  <c r="N142" i="138"/>
  <c r="N131" i="134"/>
  <c r="N144" i="134" s="1"/>
  <c r="U222" i="138"/>
  <c r="U212" i="134"/>
  <c r="U225" i="134" s="1"/>
  <c r="T208" i="134"/>
  <c r="T221" i="134" s="1"/>
  <c r="T218" i="138"/>
  <c r="U224" i="138"/>
  <c r="U214" i="134"/>
  <c r="U227" i="134" s="1"/>
  <c r="W57" i="137"/>
  <c r="V212" i="138"/>
  <c r="V93" i="137"/>
  <c r="T67" i="138"/>
  <c r="T55" i="134"/>
  <c r="T68" i="134" s="1"/>
  <c r="V39" i="137"/>
  <c r="U75" i="137"/>
  <c r="U128" i="138"/>
  <c r="U67" i="137"/>
  <c r="U54" i="138"/>
  <c r="V31" i="137"/>
  <c r="K150" i="134"/>
  <c r="W68" i="138"/>
  <c r="W56" i="134"/>
  <c r="W69" i="134" s="1"/>
  <c r="T129" i="134"/>
  <c r="T142" i="134" s="1"/>
  <c r="T140" i="138"/>
  <c r="T219" i="138"/>
  <c r="T209" i="134"/>
  <c r="T222" i="134" s="1"/>
  <c r="P41" i="137"/>
  <c r="O77" i="137"/>
  <c r="O130" i="138"/>
  <c r="W54" i="137"/>
  <c r="V209" i="138"/>
  <c r="V90" i="137"/>
  <c r="K216" i="134"/>
  <c r="K234" i="134"/>
  <c r="K236" i="134" s="1"/>
  <c r="K220" i="134"/>
  <c r="K229" i="134" s="1"/>
  <c r="T65" i="138"/>
  <c r="T53" i="134"/>
  <c r="T66" i="134" s="1"/>
  <c r="N144" i="138"/>
  <c r="N133" i="134"/>
  <c r="N146" i="134" s="1"/>
  <c r="U211" i="134"/>
  <c r="U224" i="134" s="1"/>
  <c r="U221" i="138"/>
  <c r="U55" i="138"/>
  <c r="U68" i="137"/>
  <c r="V32" i="137"/>
  <c r="W62" i="138"/>
  <c r="W50" i="134"/>
  <c r="W63" i="134" s="1"/>
  <c r="O44" i="137"/>
  <c r="N133" i="138"/>
  <c r="N80" i="137"/>
  <c r="V52" i="137"/>
  <c r="U207" i="138"/>
  <c r="U88" i="137"/>
  <c r="O40" i="137"/>
  <c r="N76" i="137"/>
  <c r="N129" i="138"/>
  <c r="P43" i="137"/>
  <c r="O79" i="137"/>
  <c r="O132" i="138"/>
  <c r="K76" i="134"/>
  <c r="K78" i="134" s="1"/>
  <c r="K62" i="134"/>
  <c r="K71" i="134" s="1"/>
  <c r="K58" i="134"/>
  <c r="K137" i="134"/>
  <c r="L217" i="138"/>
  <c r="L226" i="138" s="1"/>
  <c r="L207" i="134"/>
  <c r="L214" i="138"/>
  <c r="M205" i="138"/>
  <c r="M231" i="138" s="1"/>
  <c r="M86" i="137"/>
  <c r="M94" i="137" s="1"/>
  <c r="M58" i="137"/>
  <c r="N50" i="137"/>
  <c r="M74" i="137"/>
  <c r="M82" i="137" s="1"/>
  <c r="M127" i="138"/>
  <c r="M153" i="138" s="1"/>
  <c r="L61" i="138"/>
  <c r="L70" i="138" s="1"/>
  <c r="L49" i="134"/>
  <c r="L58" i="138"/>
  <c r="L128" i="134"/>
  <c r="L139" i="138"/>
  <c r="L148" i="138" s="1"/>
  <c r="L136" i="138"/>
  <c r="M62" i="137"/>
  <c r="M70" i="137" s="1"/>
  <c r="N26" i="137"/>
  <c r="M49" i="138"/>
  <c r="M75" i="138" s="1"/>
  <c r="M34" i="137"/>
  <c r="U219" i="138" l="1"/>
  <c r="U209" i="134"/>
  <c r="U222" i="134" s="1"/>
  <c r="V221" i="138"/>
  <c r="V211" i="134"/>
  <c r="V224" i="134" s="1"/>
  <c r="U208" i="134"/>
  <c r="U221" i="134" s="1"/>
  <c r="U218" i="138"/>
  <c r="V67" i="137"/>
  <c r="V54" i="138"/>
  <c r="W31" i="137"/>
  <c r="P45" i="137"/>
  <c r="O134" i="138"/>
  <c r="O81" i="137"/>
  <c r="U66" i="138"/>
  <c r="U54" i="134"/>
  <c r="U67" i="134" s="1"/>
  <c r="W51" i="137"/>
  <c r="V87" i="137"/>
  <c r="V206" i="138"/>
  <c r="O144" i="138"/>
  <c r="O133" i="134"/>
  <c r="O146" i="134" s="1"/>
  <c r="Q43" i="137"/>
  <c r="P79" i="137"/>
  <c r="P132" i="138"/>
  <c r="U129" i="134"/>
  <c r="U142" i="134" s="1"/>
  <c r="U140" i="138"/>
  <c r="V66" i="137"/>
  <c r="V53" i="138"/>
  <c r="W30" i="137"/>
  <c r="L155" i="134"/>
  <c r="L157" i="134" s="1"/>
  <c r="L141" i="134"/>
  <c r="N141" i="138"/>
  <c r="N130" i="134"/>
  <c r="N143" i="134" s="1"/>
  <c r="W39" i="137"/>
  <c r="V75" i="137"/>
  <c r="V128" i="138"/>
  <c r="W52" i="137"/>
  <c r="V207" i="138"/>
  <c r="V88" i="137"/>
  <c r="W90" i="137"/>
  <c r="W209" i="138"/>
  <c r="V224" i="138"/>
  <c r="V214" i="134"/>
  <c r="V227" i="134" s="1"/>
  <c r="L234" i="134"/>
  <c r="L236" i="134" s="1"/>
  <c r="L220" i="134"/>
  <c r="L229" i="134" s="1"/>
  <c r="V68" i="137"/>
  <c r="V55" i="138"/>
  <c r="W32" i="137"/>
  <c r="U67" i="138"/>
  <c r="U55" i="134"/>
  <c r="U68" i="134" s="1"/>
  <c r="V222" i="138"/>
  <c r="V212" i="134"/>
  <c r="V225" i="134" s="1"/>
  <c r="U65" i="138"/>
  <c r="U53" i="134"/>
  <c r="U66" i="134" s="1"/>
  <c r="L150" i="134"/>
  <c r="P40" i="137"/>
  <c r="O76" i="137"/>
  <c r="O129" i="138"/>
  <c r="O142" i="138"/>
  <c r="O131" i="134"/>
  <c r="O144" i="134" s="1"/>
  <c r="W212" i="138"/>
  <c r="W93" i="137"/>
  <c r="N145" i="138"/>
  <c r="N134" i="134"/>
  <c r="N147" i="134" s="1"/>
  <c r="N146" i="138"/>
  <c r="N135" i="134"/>
  <c r="N148" i="134" s="1"/>
  <c r="P44" i="137"/>
  <c r="O133" i="138"/>
  <c r="O80" i="137"/>
  <c r="Q41" i="137"/>
  <c r="P130" i="138"/>
  <c r="P77" i="137"/>
  <c r="W210" i="138"/>
  <c r="W91" i="137"/>
  <c r="L76" i="134"/>
  <c r="L78" i="134" s="1"/>
  <c r="L62" i="134"/>
  <c r="L71" i="134" s="1"/>
  <c r="L58" i="134"/>
  <c r="L216" i="134"/>
  <c r="L137" i="134"/>
  <c r="M128" i="134"/>
  <c r="M139" i="138"/>
  <c r="M148" i="138" s="1"/>
  <c r="M136" i="138"/>
  <c r="N86" i="137"/>
  <c r="N94" i="137" s="1"/>
  <c r="N205" i="138"/>
  <c r="N231" i="138" s="1"/>
  <c r="N58" i="137"/>
  <c r="O50" i="137"/>
  <c r="M217" i="138"/>
  <c r="M226" i="138" s="1"/>
  <c r="M207" i="134"/>
  <c r="M214" i="138"/>
  <c r="M61" i="138"/>
  <c r="M70" i="138" s="1"/>
  <c r="M58" i="138"/>
  <c r="M49" i="134"/>
  <c r="O26" i="137"/>
  <c r="N49" i="138"/>
  <c r="N75" i="138" s="1"/>
  <c r="N62" i="137"/>
  <c r="N70" i="137" s="1"/>
  <c r="N34" i="137"/>
  <c r="D46" i="137"/>
  <c r="M155" i="134" l="1"/>
  <c r="M157" i="134" s="1"/>
  <c r="M141" i="134"/>
  <c r="V208" i="134"/>
  <c r="V221" i="134" s="1"/>
  <c r="V218" i="138"/>
  <c r="Q40" i="137"/>
  <c r="P76" i="137"/>
  <c r="P129" i="138"/>
  <c r="V129" i="134"/>
  <c r="V142" i="134" s="1"/>
  <c r="V140" i="138"/>
  <c r="O146" i="138"/>
  <c r="O135" i="134"/>
  <c r="O148" i="134" s="1"/>
  <c r="Q45" i="137"/>
  <c r="P134" i="138"/>
  <c r="P81" i="137"/>
  <c r="W67" i="137"/>
  <c r="W54" i="138"/>
  <c r="R41" i="137"/>
  <c r="Q77" i="137"/>
  <c r="Q130" i="138"/>
  <c r="V66" i="138"/>
  <c r="V54" i="134"/>
  <c r="V67" i="134" s="1"/>
  <c r="W53" i="138"/>
  <c r="W66" i="137"/>
  <c r="O145" i="138"/>
  <c r="O134" i="134"/>
  <c r="O147" i="134" s="1"/>
  <c r="Q44" i="137"/>
  <c r="P80" i="137"/>
  <c r="P133" i="138"/>
  <c r="V67" i="138"/>
  <c r="V55" i="134"/>
  <c r="V68" i="134" s="1"/>
  <c r="W75" i="137"/>
  <c r="W128" i="138"/>
  <c r="P142" i="138"/>
  <c r="P131" i="134"/>
  <c r="P144" i="134" s="1"/>
  <c r="R43" i="137"/>
  <c r="Q79" i="137"/>
  <c r="Q132" i="138"/>
  <c r="W222" i="138"/>
  <c r="W212" i="134"/>
  <c r="W225" i="134" s="1"/>
  <c r="M150" i="134"/>
  <c r="M216" i="134"/>
  <c r="M234" i="134"/>
  <c r="M236" i="134" s="1"/>
  <c r="M220" i="134"/>
  <c r="M229" i="134" s="1"/>
  <c r="W68" i="137"/>
  <c r="W55" i="138"/>
  <c r="V65" i="138"/>
  <c r="V53" i="134"/>
  <c r="V66" i="134" s="1"/>
  <c r="W224" i="138"/>
  <c r="W214" i="134"/>
  <c r="W227" i="134" s="1"/>
  <c r="W221" i="138"/>
  <c r="W211" i="134"/>
  <c r="W224" i="134" s="1"/>
  <c r="O141" i="138"/>
  <c r="O130" i="134"/>
  <c r="O143" i="134" s="1"/>
  <c r="V219" i="138"/>
  <c r="V209" i="134"/>
  <c r="V222" i="134" s="1"/>
  <c r="W207" i="138"/>
  <c r="W88" i="137"/>
  <c r="W87" i="137"/>
  <c r="W206" i="138"/>
  <c r="P144" i="138"/>
  <c r="P133" i="134"/>
  <c r="P146" i="134" s="1"/>
  <c r="M137" i="134"/>
  <c r="M76" i="134"/>
  <c r="M78" i="134" s="1"/>
  <c r="M62" i="134"/>
  <c r="M71" i="134" s="1"/>
  <c r="M58" i="134"/>
  <c r="O86" i="137"/>
  <c r="O94" i="137" s="1"/>
  <c r="O205" i="138"/>
  <c r="O231" i="138" s="1"/>
  <c r="P50" i="137"/>
  <c r="O58" i="137"/>
  <c r="N61" i="138"/>
  <c r="N70" i="138" s="1"/>
  <c r="N58" i="138"/>
  <c r="N49" i="134"/>
  <c r="P26" i="137"/>
  <c r="O49" i="138"/>
  <c r="O75" i="138" s="1"/>
  <c r="O62" i="137"/>
  <c r="O70" i="137" s="1"/>
  <c r="O34" i="137"/>
  <c r="N217" i="138"/>
  <c r="N226" i="138" s="1"/>
  <c r="N207" i="134"/>
  <c r="N214" i="138"/>
  <c r="E46" i="137"/>
  <c r="Q142" i="138" l="1"/>
  <c r="Q131" i="134"/>
  <c r="Q144" i="134" s="1"/>
  <c r="S43" i="137"/>
  <c r="R79" i="137"/>
  <c r="R132" i="138"/>
  <c r="R45" i="137"/>
  <c r="Q81" i="137"/>
  <c r="Q134" i="138"/>
  <c r="P141" i="138"/>
  <c r="P130" i="134"/>
  <c r="P143" i="134" s="1"/>
  <c r="W208" i="134"/>
  <c r="W221" i="134" s="1"/>
  <c r="W218" i="138"/>
  <c r="N234" i="134"/>
  <c r="N236" i="134" s="1"/>
  <c r="N220" i="134"/>
  <c r="N229" i="134" s="1"/>
  <c r="Q144" i="138"/>
  <c r="Q133" i="134"/>
  <c r="Q146" i="134" s="1"/>
  <c r="W66" i="138"/>
  <c r="W54" i="134"/>
  <c r="W67" i="134" s="1"/>
  <c r="R44" i="137"/>
  <c r="Q80" i="137"/>
  <c r="Q133" i="138"/>
  <c r="W67" i="138"/>
  <c r="W55" i="134"/>
  <c r="W68" i="134" s="1"/>
  <c r="R40" i="137"/>
  <c r="Q129" i="138"/>
  <c r="Q76" i="137"/>
  <c r="P146" i="138"/>
  <c r="P135" i="134"/>
  <c r="P148" i="134" s="1"/>
  <c r="W129" i="134"/>
  <c r="W142" i="134" s="1"/>
  <c r="W140" i="138"/>
  <c r="W65" i="138"/>
  <c r="W53" i="134"/>
  <c r="W66" i="134" s="1"/>
  <c r="S41" i="137"/>
  <c r="R77" i="137"/>
  <c r="R130" i="138"/>
  <c r="W219" i="138"/>
  <c r="W209" i="134"/>
  <c r="W222" i="134" s="1"/>
  <c r="P145" i="138"/>
  <c r="P134" i="134"/>
  <c r="P147" i="134" s="1"/>
  <c r="N76" i="134"/>
  <c r="N78" i="134" s="1"/>
  <c r="N62" i="134"/>
  <c r="N71" i="134" s="1"/>
  <c r="N58" i="134"/>
  <c r="O61" i="138"/>
  <c r="O70" i="138" s="1"/>
  <c r="O49" i="134"/>
  <c r="O58" i="138"/>
  <c r="P62" i="137"/>
  <c r="P70" i="137" s="1"/>
  <c r="P49" i="138"/>
  <c r="P75" i="138" s="1"/>
  <c r="Q26" i="137"/>
  <c r="P34" i="137"/>
  <c r="P86" i="137"/>
  <c r="P94" i="137" s="1"/>
  <c r="P205" i="138"/>
  <c r="P231" i="138" s="1"/>
  <c r="P58" i="137"/>
  <c r="Q50" i="137"/>
  <c r="O217" i="138"/>
  <c r="O226" i="138" s="1"/>
  <c r="O207" i="134"/>
  <c r="O214" i="138"/>
  <c r="F46" i="137"/>
  <c r="S44" i="137" l="1"/>
  <c r="R80" i="137"/>
  <c r="R133" i="138"/>
  <c r="O216" i="134"/>
  <c r="O234" i="134"/>
  <c r="O236" i="134" s="1"/>
  <c r="O220" i="134"/>
  <c r="O229" i="134" s="1"/>
  <c r="S45" i="137"/>
  <c r="R81" i="137"/>
  <c r="R134" i="138"/>
  <c r="Q141" i="138"/>
  <c r="Q130" i="134"/>
  <c r="Q143" i="134" s="1"/>
  <c r="R144" i="138"/>
  <c r="R133" i="134"/>
  <c r="R146" i="134" s="1"/>
  <c r="S40" i="137"/>
  <c r="R129" i="138"/>
  <c r="R76" i="137"/>
  <c r="R142" i="138"/>
  <c r="R131" i="134"/>
  <c r="R144" i="134" s="1"/>
  <c r="T43" i="137"/>
  <c r="S79" i="137"/>
  <c r="S132" i="138"/>
  <c r="T41" i="137"/>
  <c r="S77" i="137"/>
  <c r="S130" i="138"/>
  <c r="Q146" i="138"/>
  <c r="Q135" i="134"/>
  <c r="Q148" i="134" s="1"/>
  <c r="Q145" i="138"/>
  <c r="Q134" i="134"/>
  <c r="Q147" i="134" s="1"/>
  <c r="O76" i="134"/>
  <c r="O78" i="134" s="1"/>
  <c r="O62" i="134"/>
  <c r="O71" i="134" s="1"/>
  <c r="O58" i="134"/>
  <c r="P207" i="134"/>
  <c r="P217" i="138"/>
  <c r="P226" i="138" s="1"/>
  <c r="P214" i="138"/>
  <c r="P61" i="138"/>
  <c r="P70" i="138" s="1"/>
  <c r="P49" i="134"/>
  <c r="P58" i="138"/>
  <c r="Q86" i="137"/>
  <c r="Q94" i="137" s="1"/>
  <c r="Q205" i="138"/>
  <c r="Q231" i="138" s="1"/>
  <c r="R50" i="137"/>
  <c r="Q58" i="137"/>
  <c r="Q49" i="138"/>
  <c r="Q75" i="138" s="1"/>
  <c r="Q62" i="137"/>
  <c r="Q70" i="137" s="1"/>
  <c r="R26" i="137"/>
  <c r="Q34" i="137"/>
  <c r="G46" i="137"/>
  <c r="R141" i="138" l="1"/>
  <c r="R130" i="134"/>
  <c r="R143" i="134" s="1"/>
  <c r="R146" i="138"/>
  <c r="R135" i="134"/>
  <c r="R148" i="134" s="1"/>
  <c r="T45" i="137"/>
  <c r="S81" i="137"/>
  <c r="S134" i="138"/>
  <c r="S142" i="138"/>
  <c r="S131" i="134"/>
  <c r="S144" i="134" s="1"/>
  <c r="U43" i="137"/>
  <c r="T79" i="137"/>
  <c r="T132" i="138"/>
  <c r="P216" i="134"/>
  <c r="P234" i="134"/>
  <c r="P236" i="134" s="1"/>
  <c r="P220" i="134"/>
  <c r="P229" i="134" s="1"/>
  <c r="T40" i="137"/>
  <c r="S129" i="138"/>
  <c r="S76" i="137"/>
  <c r="U41" i="137"/>
  <c r="T77" i="137"/>
  <c r="T130" i="138"/>
  <c r="R145" i="138"/>
  <c r="R134" i="134"/>
  <c r="R147" i="134" s="1"/>
  <c r="S144" i="138"/>
  <c r="S133" i="134"/>
  <c r="S146" i="134" s="1"/>
  <c r="T44" i="137"/>
  <c r="S133" i="138"/>
  <c r="S80" i="137"/>
  <c r="P76" i="134"/>
  <c r="P78" i="134" s="1"/>
  <c r="P62" i="134"/>
  <c r="P71" i="134" s="1"/>
  <c r="P58" i="134"/>
  <c r="R86" i="137"/>
  <c r="R94" i="137" s="1"/>
  <c r="R205" i="138"/>
  <c r="R231" i="138" s="1"/>
  <c r="S50" i="137"/>
  <c r="R58" i="137"/>
  <c r="Q207" i="134"/>
  <c r="Q217" i="138"/>
  <c r="Q226" i="138" s="1"/>
  <c r="Q214" i="138"/>
  <c r="R49" i="138"/>
  <c r="R75" i="138" s="1"/>
  <c r="R62" i="137"/>
  <c r="R70" i="137" s="1"/>
  <c r="S26" i="137"/>
  <c r="R34" i="137"/>
  <c r="Q61" i="138"/>
  <c r="Q70" i="138" s="1"/>
  <c r="Q49" i="134"/>
  <c r="Q58" i="138"/>
  <c r="H46" i="137"/>
  <c r="Q216" i="134" l="1"/>
  <c r="Q234" i="134"/>
  <c r="Q236" i="134" s="1"/>
  <c r="Q220" i="134"/>
  <c r="Q229" i="134" s="1"/>
  <c r="S145" i="138"/>
  <c r="S134" i="134"/>
  <c r="S147" i="134" s="1"/>
  <c r="U44" i="137"/>
  <c r="T80" i="137"/>
  <c r="T133" i="138"/>
  <c r="S146" i="138"/>
  <c r="S135" i="134"/>
  <c r="S148" i="134" s="1"/>
  <c r="U45" i="137"/>
  <c r="T134" i="138"/>
  <c r="T81" i="137"/>
  <c r="V41" i="137"/>
  <c r="U77" i="137"/>
  <c r="U130" i="138"/>
  <c r="S141" i="138"/>
  <c r="S130" i="134"/>
  <c r="S143" i="134" s="1"/>
  <c r="T144" i="138"/>
  <c r="T133" i="134"/>
  <c r="T146" i="134" s="1"/>
  <c r="U40" i="137"/>
  <c r="T129" i="138"/>
  <c r="T76" i="137"/>
  <c r="V43" i="137"/>
  <c r="U132" i="138"/>
  <c r="U79" i="137"/>
  <c r="T142" i="138"/>
  <c r="T131" i="134"/>
  <c r="T144" i="134" s="1"/>
  <c r="Q76" i="134"/>
  <c r="Q78" i="134" s="1"/>
  <c r="Q62" i="134"/>
  <c r="Q71" i="134" s="1"/>
  <c r="Q58" i="134"/>
  <c r="S49" i="138"/>
  <c r="S75" i="138" s="1"/>
  <c r="S62" i="137"/>
  <c r="S70" i="137" s="1"/>
  <c r="T26" i="137"/>
  <c r="S34" i="137"/>
  <c r="R61" i="138"/>
  <c r="R70" i="138" s="1"/>
  <c r="R58" i="138"/>
  <c r="R49" i="134"/>
  <c r="S86" i="137"/>
  <c r="S94" i="137" s="1"/>
  <c r="S205" i="138"/>
  <c r="S231" i="138" s="1"/>
  <c r="S58" i="137"/>
  <c r="T50" i="137"/>
  <c r="R207" i="134"/>
  <c r="R217" i="138"/>
  <c r="R226" i="138" s="1"/>
  <c r="R214" i="138"/>
  <c r="I46" i="137"/>
  <c r="U142" i="138" l="1"/>
  <c r="U131" i="134"/>
  <c r="U144" i="134" s="1"/>
  <c r="T146" i="138"/>
  <c r="T135" i="134"/>
  <c r="T148" i="134" s="1"/>
  <c r="W41" i="137"/>
  <c r="V130" i="138"/>
  <c r="V77" i="137"/>
  <c r="V45" i="137"/>
  <c r="U134" i="138"/>
  <c r="U81" i="137"/>
  <c r="U133" i="134"/>
  <c r="U146" i="134" s="1"/>
  <c r="U144" i="138"/>
  <c r="V44" i="137"/>
  <c r="U80" i="137"/>
  <c r="U133" i="138"/>
  <c r="T141" i="138"/>
  <c r="T130" i="134"/>
  <c r="T143" i="134" s="1"/>
  <c r="V40" i="137"/>
  <c r="U129" i="138"/>
  <c r="U76" i="137"/>
  <c r="T145" i="138"/>
  <c r="T134" i="134"/>
  <c r="T147" i="134" s="1"/>
  <c r="W43" i="137"/>
  <c r="V132" i="138"/>
  <c r="V79" i="137"/>
  <c r="R234" i="134"/>
  <c r="R236" i="134" s="1"/>
  <c r="R220" i="134"/>
  <c r="R229" i="134" s="1"/>
  <c r="R76" i="134"/>
  <c r="R78" i="134" s="1"/>
  <c r="R62" i="134"/>
  <c r="R71" i="134" s="1"/>
  <c r="R58" i="134"/>
  <c r="T49" i="138"/>
  <c r="T75" i="138" s="1"/>
  <c r="T62" i="137"/>
  <c r="T70" i="137" s="1"/>
  <c r="U26" i="137"/>
  <c r="T34" i="137"/>
  <c r="T86" i="137"/>
  <c r="T94" i="137" s="1"/>
  <c r="T205" i="138"/>
  <c r="T231" i="138" s="1"/>
  <c r="U50" i="137"/>
  <c r="T58" i="137"/>
  <c r="S217" i="138"/>
  <c r="S226" i="138" s="1"/>
  <c r="S207" i="134"/>
  <c r="S214" i="138"/>
  <c r="S61" i="138"/>
  <c r="S70" i="138" s="1"/>
  <c r="S58" i="138"/>
  <c r="S49" i="134"/>
  <c r="J46" i="137"/>
  <c r="W44" i="137" l="1"/>
  <c r="V80" i="137"/>
  <c r="V133" i="138"/>
  <c r="U146" i="138"/>
  <c r="U135" i="134"/>
  <c r="U148" i="134" s="1"/>
  <c r="W45" i="137"/>
  <c r="V134" i="138"/>
  <c r="V81" i="137"/>
  <c r="V142" i="138"/>
  <c r="V131" i="134"/>
  <c r="V144" i="134" s="1"/>
  <c r="V144" i="138"/>
  <c r="V133" i="134"/>
  <c r="V146" i="134" s="1"/>
  <c r="W130" i="138"/>
  <c r="W77" i="137"/>
  <c r="U145" i="138"/>
  <c r="U134" i="134"/>
  <c r="U147" i="134" s="1"/>
  <c r="W79" i="137"/>
  <c r="W132" i="138"/>
  <c r="U141" i="138"/>
  <c r="U130" i="134"/>
  <c r="U143" i="134" s="1"/>
  <c r="W40" i="137"/>
  <c r="V129" i="138"/>
  <c r="V76" i="137"/>
  <c r="S216" i="134"/>
  <c r="S234" i="134"/>
  <c r="S236" i="134" s="1"/>
  <c r="S220" i="134"/>
  <c r="S229" i="134" s="1"/>
  <c r="S76" i="134"/>
  <c r="S78" i="134" s="1"/>
  <c r="S62" i="134"/>
  <c r="S71" i="134" s="1"/>
  <c r="S58" i="134"/>
  <c r="U86" i="137"/>
  <c r="U94" i="137" s="1"/>
  <c r="U205" i="138"/>
  <c r="U231" i="138" s="1"/>
  <c r="U58" i="137"/>
  <c r="V50" i="137"/>
  <c r="U62" i="137"/>
  <c r="U70" i="137" s="1"/>
  <c r="U49" i="138"/>
  <c r="U75" i="138" s="1"/>
  <c r="V26" i="137"/>
  <c r="U34" i="137"/>
  <c r="T61" i="138"/>
  <c r="T70" i="138" s="1"/>
  <c r="T58" i="138"/>
  <c r="T49" i="134"/>
  <c r="T217" i="138"/>
  <c r="T226" i="138" s="1"/>
  <c r="T207" i="134"/>
  <c r="T214" i="138"/>
  <c r="K46" i="137"/>
  <c r="N38" i="137"/>
  <c r="W142" i="138" l="1"/>
  <c r="W131" i="134"/>
  <c r="W144" i="134" s="1"/>
  <c r="W81" i="137"/>
  <c r="W134" i="138"/>
  <c r="T216" i="134"/>
  <c r="T234" i="134"/>
  <c r="T236" i="134" s="1"/>
  <c r="T220" i="134"/>
  <c r="T229" i="134" s="1"/>
  <c r="V141" i="138"/>
  <c r="V130" i="134"/>
  <c r="V143" i="134" s="1"/>
  <c r="V145" i="138"/>
  <c r="V134" i="134"/>
  <c r="V147" i="134" s="1"/>
  <c r="W144" i="138"/>
  <c r="W133" i="134"/>
  <c r="W146" i="134" s="1"/>
  <c r="V146" i="138"/>
  <c r="V135" i="134"/>
  <c r="V148" i="134" s="1"/>
  <c r="W129" i="138"/>
  <c r="W76" i="137"/>
  <c r="W80" i="137"/>
  <c r="W133" i="138"/>
  <c r="T76" i="134"/>
  <c r="T78" i="134" s="1"/>
  <c r="T62" i="134"/>
  <c r="T71" i="134" s="1"/>
  <c r="T58" i="134"/>
  <c r="N74" i="137"/>
  <c r="N127" i="138"/>
  <c r="V49" i="138"/>
  <c r="V75" i="138" s="1"/>
  <c r="V62" i="137"/>
  <c r="V70" i="137" s="1"/>
  <c r="W26" i="137"/>
  <c r="V34" i="137"/>
  <c r="U61" i="138"/>
  <c r="U70" i="138" s="1"/>
  <c r="U49" i="134"/>
  <c r="U58" i="138"/>
  <c r="U207" i="134"/>
  <c r="U217" i="138"/>
  <c r="U226" i="138" s="1"/>
  <c r="U214" i="138"/>
  <c r="V86" i="137"/>
  <c r="V94" i="137" s="1"/>
  <c r="V205" i="138"/>
  <c r="V231" i="138" s="1"/>
  <c r="W50" i="137"/>
  <c r="V58" i="137"/>
  <c r="L46" i="137"/>
  <c r="O38" i="137"/>
  <c r="W145" i="138" l="1"/>
  <c r="W134" i="134"/>
  <c r="W147" i="134" s="1"/>
  <c r="U216" i="134"/>
  <c r="U234" i="134"/>
  <c r="U236" i="134" s="1"/>
  <c r="U220" i="134"/>
  <c r="U229" i="134" s="1"/>
  <c r="W146" i="138"/>
  <c r="W135" i="134"/>
  <c r="W148" i="134" s="1"/>
  <c r="W141" i="138"/>
  <c r="W130" i="134"/>
  <c r="W143" i="134" s="1"/>
  <c r="U76" i="134"/>
  <c r="U78" i="134" s="1"/>
  <c r="U62" i="134"/>
  <c r="U71" i="134" s="1"/>
  <c r="U58" i="134"/>
  <c r="W62" i="137"/>
  <c r="W70" i="137" s="1"/>
  <c r="W49" i="138"/>
  <c r="W75" i="138" s="1"/>
  <c r="W34" i="137"/>
  <c r="O74" i="137"/>
  <c r="O127" i="138"/>
  <c r="W58" i="137"/>
  <c r="W86" i="137"/>
  <c r="W94" i="137" s="1"/>
  <c r="W205" i="138"/>
  <c r="W231" i="138" s="1"/>
  <c r="V217" i="138"/>
  <c r="V226" i="138" s="1"/>
  <c r="V207" i="134"/>
  <c r="V214" i="138"/>
  <c r="V61" i="138"/>
  <c r="V70" i="138" s="1"/>
  <c r="V58" i="138"/>
  <c r="V49" i="134"/>
  <c r="N128" i="134"/>
  <c r="N141" i="134" s="1"/>
  <c r="N139" i="138"/>
  <c r="N42" i="137"/>
  <c r="M46" i="137"/>
  <c r="P38" i="137"/>
  <c r="V234" i="134" l="1"/>
  <c r="V236" i="134" s="1"/>
  <c r="V220" i="134"/>
  <c r="V229" i="134" s="1"/>
  <c r="N78" i="137"/>
  <c r="N82" i="137" s="1"/>
  <c r="N131" i="138"/>
  <c r="V76" i="134"/>
  <c r="V78" i="134" s="1"/>
  <c r="V62" i="134"/>
  <c r="V71" i="134" s="1"/>
  <c r="V58" i="134"/>
  <c r="O139" i="138"/>
  <c r="O128" i="134"/>
  <c r="O141" i="134" s="1"/>
  <c r="W207" i="134"/>
  <c r="W217" i="138"/>
  <c r="W226" i="138" s="1"/>
  <c r="W214" i="138"/>
  <c r="W61" i="138"/>
  <c r="W70" i="138" s="1"/>
  <c r="W49" i="134"/>
  <c r="W58" i="138"/>
  <c r="P74" i="137"/>
  <c r="P127" i="138"/>
  <c r="O42" i="137"/>
  <c r="N46" i="137"/>
  <c r="Q38" i="137"/>
  <c r="W234" i="134" l="1"/>
  <c r="W236" i="134" s="1"/>
  <c r="W216" i="134"/>
  <c r="W220" i="134"/>
  <c r="W229" i="134" s="1"/>
  <c r="O78" i="137"/>
  <c r="O82" i="137" s="1"/>
  <c r="O131" i="138"/>
  <c r="N143" i="138"/>
  <c r="N148" i="138" s="1"/>
  <c r="N216" i="134" s="1"/>
  <c r="N132" i="134"/>
  <c r="N136" i="138"/>
  <c r="N153" i="138"/>
  <c r="W76" i="134"/>
  <c r="W78" i="134" s="1"/>
  <c r="W62" i="134"/>
  <c r="W71" i="134" s="1"/>
  <c r="W58" i="134"/>
  <c r="Q74" i="137"/>
  <c r="Q127" i="138"/>
  <c r="P128" i="134"/>
  <c r="P141" i="134" s="1"/>
  <c r="P139" i="138"/>
  <c r="P42" i="137"/>
  <c r="O46" i="137"/>
  <c r="R38" i="137"/>
  <c r="P78" i="137" l="1"/>
  <c r="P82" i="137" s="1"/>
  <c r="P131" i="138"/>
  <c r="O143" i="138"/>
  <c r="O148" i="138" s="1"/>
  <c r="O132" i="134"/>
  <c r="O153" i="138"/>
  <c r="O136" i="138"/>
  <c r="N145" i="134"/>
  <c r="N150" i="134" s="1"/>
  <c r="N155" i="134"/>
  <c r="N157" i="134" s="1"/>
  <c r="N137" i="134"/>
  <c r="Q128" i="134"/>
  <c r="Q141" i="134" s="1"/>
  <c r="Q139" i="138"/>
  <c r="R127" i="138"/>
  <c r="R74" i="137"/>
  <c r="Q42" i="137"/>
  <c r="P46" i="137"/>
  <c r="S38" i="137"/>
  <c r="O145" i="134" l="1"/>
  <c r="O150" i="134" s="1"/>
  <c r="O155" i="134"/>
  <c r="O157" i="134" s="1"/>
  <c r="O137" i="134"/>
  <c r="P143" i="138"/>
  <c r="P148" i="138" s="1"/>
  <c r="P132" i="134"/>
  <c r="P153" i="138"/>
  <c r="P136" i="138"/>
  <c r="Q78" i="137"/>
  <c r="Q82" i="137" s="1"/>
  <c r="Q131" i="138"/>
  <c r="R128" i="134"/>
  <c r="R141" i="134" s="1"/>
  <c r="R139" i="138"/>
  <c r="S127" i="138"/>
  <c r="S74" i="137"/>
  <c r="R42" i="137"/>
  <c r="Q46" i="137"/>
  <c r="T38" i="137"/>
  <c r="Q143" i="138" l="1"/>
  <c r="Q148" i="138" s="1"/>
  <c r="Q132" i="134"/>
  <c r="Q153" i="138"/>
  <c r="Q136" i="138"/>
  <c r="P145" i="134"/>
  <c r="P150" i="134" s="1"/>
  <c r="P137" i="134"/>
  <c r="P155" i="134"/>
  <c r="P157" i="134" s="1"/>
  <c r="R78" i="137"/>
  <c r="R82" i="137" s="1"/>
  <c r="R131" i="138"/>
  <c r="T74" i="137"/>
  <c r="T127" i="138"/>
  <c r="S128" i="134"/>
  <c r="S141" i="134" s="1"/>
  <c r="S139" i="138"/>
  <c r="S42" i="137"/>
  <c r="R46" i="137"/>
  <c r="U38" i="137"/>
  <c r="R143" i="138" l="1"/>
  <c r="R148" i="138" s="1"/>
  <c r="R216" i="134" s="1"/>
  <c r="R132" i="134"/>
  <c r="R153" i="138"/>
  <c r="R136" i="138"/>
  <c r="Q145" i="134"/>
  <c r="Q150" i="134" s="1"/>
  <c r="Q137" i="134"/>
  <c r="Q155" i="134"/>
  <c r="Q157" i="134" s="1"/>
  <c r="S78" i="137"/>
  <c r="S82" i="137" s="1"/>
  <c r="S131" i="138"/>
  <c r="T128" i="134"/>
  <c r="T141" i="134" s="1"/>
  <c r="T139" i="138"/>
  <c r="U127" i="138"/>
  <c r="U74" i="137"/>
  <c r="T42" i="137"/>
  <c r="S46" i="137"/>
  <c r="V38" i="137"/>
  <c r="S143" i="138" l="1"/>
  <c r="S148" i="138" s="1"/>
  <c r="S132" i="134"/>
  <c r="S136" i="138"/>
  <c r="S153" i="138"/>
  <c r="R145" i="134"/>
  <c r="R150" i="134" s="1"/>
  <c r="R155" i="134"/>
  <c r="R157" i="134" s="1"/>
  <c r="R137" i="134"/>
  <c r="T78" i="137"/>
  <c r="T82" i="137" s="1"/>
  <c r="T131" i="138"/>
  <c r="V74" i="137"/>
  <c r="V127" i="138"/>
  <c r="U128" i="134"/>
  <c r="U141" i="134" s="1"/>
  <c r="U139" i="138"/>
  <c r="U42" i="137"/>
  <c r="T46" i="137"/>
  <c r="W38" i="137"/>
  <c r="T143" i="138" l="1"/>
  <c r="T148" i="138" s="1"/>
  <c r="T132" i="134"/>
  <c r="T153" i="138"/>
  <c r="T136" i="138"/>
  <c r="S145" i="134"/>
  <c r="S150" i="134" s="1"/>
  <c r="S155" i="134"/>
  <c r="S157" i="134" s="1"/>
  <c r="S137" i="134"/>
  <c r="U78" i="137"/>
  <c r="U82" i="137" s="1"/>
  <c r="U131" i="138"/>
  <c r="W127" i="138"/>
  <c r="W74" i="137"/>
  <c r="V128" i="134"/>
  <c r="V141" i="134" s="1"/>
  <c r="V139" i="138"/>
  <c r="V42" i="137"/>
  <c r="U46" i="137"/>
  <c r="T145" i="134" l="1"/>
  <c r="T150" i="134" s="1"/>
  <c r="T155" i="134"/>
  <c r="T157" i="134" s="1"/>
  <c r="T137" i="134"/>
  <c r="U132" i="134"/>
  <c r="U143" i="138"/>
  <c r="U148" i="138" s="1"/>
  <c r="U153" i="138"/>
  <c r="U136" i="138"/>
  <c r="V78" i="137"/>
  <c r="V82" i="137" s="1"/>
  <c r="V131" i="138"/>
  <c r="W128" i="134"/>
  <c r="W141" i="134" s="1"/>
  <c r="W139" i="138"/>
  <c r="W42" i="137"/>
  <c r="V46" i="137"/>
  <c r="W46" i="137" l="1"/>
  <c r="W78" i="137"/>
  <c r="W82" i="137" s="1"/>
  <c r="W131" i="138"/>
  <c r="U145" i="134"/>
  <c r="U150" i="134" s="1"/>
  <c r="U137" i="134"/>
  <c r="U155" i="134"/>
  <c r="U157" i="134" s="1"/>
  <c r="V143" i="138"/>
  <c r="V148" i="138" s="1"/>
  <c r="V216" i="134" s="1"/>
  <c r="V132" i="134"/>
  <c r="V153" i="138"/>
  <c r="V136" i="138"/>
  <c r="V145" i="134" l="1"/>
  <c r="V150" i="134" s="1"/>
  <c r="V155" i="134"/>
  <c r="V157" i="134" s="1"/>
  <c r="V137" i="134"/>
  <c r="W143" i="138"/>
  <c r="W148" i="138" s="1"/>
  <c r="W132" i="134"/>
  <c r="W153" i="138"/>
  <c r="W136" i="138"/>
  <c r="W145" i="134" l="1"/>
  <c r="W150" i="134" s="1"/>
  <c r="W155" i="134"/>
  <c r="W157" i="134" s="1"/>
  <c r="W137" i="134"/>
</calcChain>
</file>

<file path=xl/sharedStrings.xml><?xml version="1.0" encoding="utf-8"?>
<sst xmlns="http://schemas.openxmlformats.org/spreadsheetml/2006/main" count="2219" uniqueCount="217">
  <si>
    <t>Capabilities/Uses:</t>
  </si>
  <si>
    <t>Main Datasets:</t>
  </si>
  <si>
    <t>Reference:</t>
  </si>
  <si>
    <t>Read Me</t>
  </si>
  <si>
    <t>Overview</t>
  </si>
  <si>
    <t>Approach</t>
  </si>
  <si>
    <t>Time Parameters</t>
  </si>
  <si>
    <t>Parameter</t>
  </si>
  <si>
    <t>Start Year</t>
  </si>
  <si>
    <t>End Year</t>
  </si>
  <si>
    <t>Total Years</t>
  </si>
  <si>
    <t>Depreciation</t>
  </si>
  <si>
    <t>Supply Parameters</t>
  </si>
  <si>
    <t>Existing Spectrum Availability</t>
  </si>
  <si>
    <t>Future Spectrum Availability</t>
  </si>
  <si>
    <t>Yellow cells are capable of user-defined specification.</t>
  </si>
  <si>
    <t>Advanced Economies</t>
  </si>
  <si>
    <t>Emerging Market Economies</t>
  </si>
  <si>
    <t>Low Income Developing Countries</t>
  </si>
  <si>
    <t>High</t>
  </si>
  <si>
    <t>Low</t>
  </si>
  <si>
    <t>Asset</t>
  </si>
  <si>
    <t>Cost ($)</t>
  </si>
  <si>
    <t>Unit</t>
  </si>
  <si>
    <t>RAN</t>
  </si>
  <si>
    <t>Per Tower</t>
  </si>
  <si>
    <t>Power System</t>
  </si>
  <si>
    <t>Medium</t>
  </si>
  <si>
    <t>Reliability</t>
  </si>
  <si>
    <t>Megahertz (MHz)</t>
  </si>
  <si>
    <t>Percentage (%)</t>
  </si>
  <si>
    <t>Logistics</t>
  </si>
  <si>
    <t>Installation</t>
  </si>
  <si>
    <t>Persons</t>
  </si>
  <si>
    <t>Days</t>
  </si>
  <si>
    <t>Opex as a Proportion of Capex</t>
  </si>
  <si>
    <t>Value</t>
  </si>
  <si>
    <t>Hours of Work</t>
  </si>
  <si>
    <t>Component</t>
  </si>
  <si>
    <t>Tower</t>
  </si>
  <si>
    <t>Operational Expenditure</t>
  </si>
  <si>
    <t xml:space="preserve">Labor Effort </t>
  </si>
  <si>
    <t>Planning &amp; Surveying</t>
  </si>
  <si>
    <t>Radio Cells Per Site</t>
  </si>
  <si>
    <t>Quantity of Cells Per Site</t>
  </si>
  <si>
    <t>ICT Skills/Content</t>
  </si>
  <si>
    <t>Per Terminal</t>
  </si>
  <si>
    <t>VSAT Satellite Terminal</t>
  </si>
  <si>
    <t>Satellite Coverage Density</t>
  </si>
  <si>
    <t>VSAT Opex</t>
  </si>
  <si>
    <t>US$/Month</t>
  </si>
  <si>
    <t>Users Per VSAT Terminal</t>
  </si>
  <si>
    <t>$US</t>
  </si>
  <si>
    <t>Fiber</t>
  </si>
  <si>
    <t>Per KM</t>
  </si>
  <si>
    <t>Backhau&amp;Metro to Core Split</t>
  </si>
  <si>
    <t>-</t>
  </si>
  <si>
    <t>Policy &amp; Regulation</t>
  </si>
  <si>
    <t>Cost Components</t>
  </si>
  <si>
    <t>US$/User</t>
  </si>
  <si>
    <t>Sites Using Wireless Backhaul</t>
  </si>
  <si>
    <r>
      <t>Population Per Km</t>
    </r>
    <r>
      <rPr>
        <vertAlign val="superscript"/>
        <sz val="11"/>
        <rFont val="Segoe UI"/>
        <family val="2"/>
      </rPr>
      <t>2</t>
    </r>
  </si>
  <si>
    <t>Wireless Backhaul</t>
  </si>
  <si>
    <t>Per Link</t>
  </si>
  <si>
    <t>Construction</t>
  </si>
  <si>
    <t>Contact: Edward Oughton (eoughton@teltrium.com); Erica Weir (eweir@teltrium.com).</t>
  </si>
  <si>
    <t>Developed by Teltrium Inc. for NASA SCaN</t>
  </si>
  <si>
    <t xml:space="preserve">    - Quantifying current and future data traffic demand under realistic scenarios.</t>
  </si>
  <si>
    <t xml:space="preserve">    - Supporting high-level decisions pertaining to commercialization strategies of NASA's Near Space Network.</t>
  </si>
  <si>
    <t xml:space="preserve">    - Estimating the cost of moving both current and future traffic demand via commerical operators.</t>
  </si>
  <si>
    <t xml:space="preserve">    - Exploring the implications of centralized or decentralized purchasing of commercial network capacity.</t>
  </si>
  <si>
    <t xml:space="preserve">    - Quantifying the trade-offs in selecting either a small (n=2) or large (n=5) number of commercial suppliers. </t>
  </si>
  <si>
    <t>Caveats to using ASCEND:</t>
  </si>
  <si>
    <t>Assessing Commercialization Strategies for Evolving Network Demand (ASCEND)</t>
  </si>
  <si>
    <t xml:space="preserve">    - ASCEND is not a replacement for detailed network-specific modeling. The aim is to provide an understanding of incremental cost for different sized network suppliers.</t>
  </si>
  <si>
    <t xml:space="preserve">    - ASCEND is not an exact measurement tool but a scenario-based decision-support model which helps to understand future (unknown) scenarios.</t>
  </si>
  <si>
    <t xml:space="preserve">    - ASCEND utilizes parameter assumptions when reliable scientific data are not available, if there are questions regarding the approach, reach out to the model creators (eoughton@teltrium.com; eweir@teltrium.com).</t>
  </si>
  <si>
    <t>Tbc</t>
  </si>
  <si>
    <t>Oughton, E.J., D. Weir, E. et al., 20234 “Assessing Commercialization Strategies for Evolving Network Demand at NASA's Space Communications and Networking (SCaN) program”, Working Paper 24/XX.</t>
  </si>
  <si>
    <t>- This tool provides investment analytics for commercializing the NASA Near Space Network (NSN).</t>
  </si>
  <si>
    <t>- A variety of hypothetical networks are modeled to explore the implications of current and future demand on incremental cost.</t>
  </si>
  <si>
    <t>- The focus is on modeling Low Earth Orbit (LEO) networks, as there is already considerable commercial activity taking place in this space.</t>
  </si>
  <si>
    <t>- The level of current and future network demand can be specified by the ASCEND user, initially parameterized using NASA's own forecasts.</t>
  </si>
  <si>
    <t>- The ASCEND user can then explore the techno-economic cost implications of utilizing different sized LEO networks.</t>
  </si>
  <si>
    <t>The ASCEND Method</t>
  </si>
  <si>
    <t>User</t>
  </si>
  <si>
    <t>AIM</t>
  </si>
  <si>
    <t>BRTS</t>
  </si>
  <si>
    <t>FGST</t>
  </si>
  <si>
    <t>GPM</t>
  </si>
  <si>
    <t>HST</t>
  </si>
  <si>
    <t>ICON</t>
  </si>
  <si>
    <t>ISS</t>
  </si>
  <si>
    <t>HTV</t>
  </si>
  <si>
    <t>JPSS-1</t>
  </si>
  <si>
    <t>LDB</t>
  </si>
  <si>
    <t>MTRS-2</t>
  </si>
  <si>
    <t>NPP</t>
  </si>
  <si>
    <t>OCO-2</t>
  </si>
  <si>
    <t>ORION</t>
  </si>
  <si>
    <t>RBSP-A</t>
  </si>
  <si>
    <t>RBSP-B</t>
  </si>
  <si>
    <t>SORCE</t>
  </si>
  <si>
    <t>SPTR-2</t>
  </si>
  <si>
    <t>THEMIS-A</t>
  </si>
  <si>
    <t>THEMIS-D</t>
  </si>
  <si>
    <t>THEMIS-E</t>
  </si>
  <si>
    <t>TIMED</t>
  </si>
  <si>
    <t>NEOWISE</t>
  </si>
  <si>
    <t>Near Earth Robotic - GEO and Near Earth</t>
  </si>
  <si>
    <t>Near Earth Robotic - LEO Science</t>
  </si>
  <si>
    <t>Launch Events</t>
  </si>
  <si>
    <t>Human Space Flight</t>
  </si>
  <si>
    <t>Near Earth Robotic - Low Latency &amp; Complex Needs</t>
  </si>
  <si>
    <t>Terrestrial &amp; Aerial</t>
  </si>
  <si>
    <t>Near Earth Robotic - Low Latency and Complex Needs</t>
  </si>
  <si>
    <t>ACE</t>
  </si>
  <si>
    <t>???</t>
  </si>
  <si>
    <t>AQUA</t>
  </si>
  <si>
    <t>ARTEMIS I</t>
  </si>
  <si>
    <t>ATLAS V</t>
  </si>
  <si>
    <t>AURA</t>
  </si>
  <si>
    <t>CLICK-A</t>
  </si>
  <si>
    <t>CYGNUS</t>
  </si>
  <si>
    <t>DELTA IV</t>
  </si>
  <si>
    <t>DRAGON</t>
  </si>
  <si>
    <t>ICESAT-2</t>
  </si>
  <si>
    <t>LANDSAT-7</t>
  </si>
  <si>
    <t>LANDSAT-8</t>
  </si>
  <si>
    <t>LANDSAT-9</t>
  </si>
  <si>
    <t>MINOTAUR</t>
  </si>
  <si>
    <t>NUSTAR</t>
  </si>
  <si>
    <t>STARLINER</t>
  </si>
  <si>
    <t>SWIFT</t>
  </si>
  <si>
    <t>TERRA</t>
  </si>
  <si>
    <t>DSCOVR</t>
  </si>
  <si>
    <t>GOES-14</t>
  </si>
  <si>
    <t>GOES-16</t>
  </si>
  <si>
    <t>GOES-17</t>
  </si>
  <si>
    <t>GOES-18</t>
  </si>
  <si>
    <t>MMS (ALL)</t>
  </si>
  <si>
    <t>Notes</t>
  </si>
  <si>
    <t>These estimates come from the excel file entitled: "CutOffsWorking.xlsx"</t>
  </si>
  <si>
    <t>Major</t>
  </si>
  <si>
    <t>Y</t>
  </si>
  <si>
    <t>Assured Data Delivery Service Mission Projections</t>
  </si>
  <si>
    <t>January 2020 - Dec 2022</t>
  </si>
  <si>
    <t>Near-Future (Jan 2023-Dec 2027)</t>
  </si>
  <si>
    <t>Mission Count</t>
  </si>
  <si>
    <t>Direct to Earth (DTE)</t>
  </si>
  <si>
    <t>Baseline</t>
  </si>
  <si>
    <t>Space Relay (SR)</t>
  </si>
  <si>
    <t>Passes Per Day (Per Mission)</t>
  </si>
  <si>
    <t>Service Time Per Year (Minutes)</t>
  </si>
  <si>
    <t>File Data Delivery and Networking Service Mission Projections</t>
  </si>
  <si>
    <t>Deep Space Robotic</t>
  </si>
  <si>
    <t>Mission Operations</t>
  </si>
  <si>
    <t>Use Case</t>
  </si>
  <si>
    <t>Count</t>
  </si>
  <si>
    <t>Total</t>
  </si>
  <si>
    <t>End of life missions</t>
  </si>
  <si>
    <t>Replacement new missions</t>
  </si>
  <si>
    <t>Total missions</t>
  </si>
  <si>
    <t>New</t>
  </si>
  <si>
    <t>Average</t>
  </si>
  <si>
    <t>Excludes any missions with empty minute usage data</t>
  </si>
  <si>
    <t>Average (Minutes)</t>
  </si>
  <si>
    <t>Launch events</t>
  </si>
  <si>
    <t>Annual demand increase</t>
  </si>
  <si>
    <t>%</t>
  </si>
  <si>
    <t>DTE Parameters</t>
  </si>
  <si>
    <t>Cis-Lunar Robotic</t>
  </si>
  <si>
    <t>GEO: Science &amp; Weather</t>
  </si>
  <si>
    <t>Highly Elliptical Orbit Science</t>
  </si>
  <si>
    <t>Sun-Earth Lagrange-High Rate Science</t>
  </si>
  <si>
    <t>LEO Science (High Volume)</t>
  </si>
  <si>
    <t>LEO Science (Moderate Volume)</t>
  </si>
  <si>
    <t>LEO Science (Ultra-High Volume)</t>
  </si>
  <si>
    <t>Satellite Constellations</t>
  </si>
  <si>
    <t>Science Alert Persistent Contact</t>
  </si>
  <si>
    <t>Science Multi-Sink</t>
  </si>
  <si>
    <t>Weather Observations (LEO)</t>
  </si>
  <si>
    <t>Deep Space Launch Critical Event</t>
  </si>
  <si>
    <t>Deep Space Science</t>
  </si>
  <si>
    <t>Deep Space Science Surface</t>
  </si>
  <si>
    <t>Deep Space Science: High Volume</t>
  </si>
  <si>
    <t>HSF: Cis-Lunar Crewed Mission</t>
  </si>
  <si>
    <t>HSF: Exploring other Worlds Mars</t>
  </si>
  <si>
    <t>HSF: LEO Ops</t>
  </si>
  <si>
    <t>HSF: LEO Ops-Servicing</t>
  </si>
  <si>
    <t>Launch Vehicle Support (ELV)</t>
  </si>
  <si>
    <t>Emergency and Critical Events</t>
  </si>
  <si>
    <t>Launch and Early Orbit Phase (LEOP)</t>
  </si>
  <si>
    <t>Mission Commanding and Telemetry</t>
  </si>
  <si>
    <t>Traffic (GB)</t>
  </si>
  <si>
    <t>Use Case Weighting (%)</t>
  </si>
  <si>
    <t>Specific Use Case</t>
  </si>
  <si>
    <t>Specific Use Case Weighting (%)</t>
  </si>
  <si>
    <t>From NSR-NASA SCaN Project - Client Excel File - Dec 2018</t>
  </si>
  <si>
    <t>Currently dummy data - needs parameterizing</t>
  </si>
  <si>
    <t>DTE (Minutes)</t>
  </si>
  <si>
    <t>Use Case Traffic (GB)</t>
  </si>
  <si>
    <t>Use Case Time (Minutes)</t>
  </si>
  <si>
    <t>Mean Use Case Time (Minutes)</t>
  </si>
  <si>
    <t>Mean Use Case Traffic (GB)</t>
  </si>
  <si>
    <t>Existing Missions</t>
  </si>
  <si>
    <t>Share</t>
  </si>
  <si>
    <t>Future DTE</t>
  </si>
  <si>
    <t>Additional new missions</t>
  </si>
  <si>
    <t>Existing</t>
  </si>
  <si>
    <t>Replacement</t>
  </si>
  <si>
    <t>NASA share of DTE minutes</t>
  </si>
  <si>
    <t>Source</t>
  </si>
  <si>
    <t>Assumption</t>
  </si>
  <si>
    <t>"User_Data_Vol_20210409.xslx"</t>
  </si>
  <si>
    <t>USD/Min</t>
  </si>
  <si>
    <t>DTE Cost per minute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</si>
</sst>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-* #,##0.00_-;\-* #,##0.00_-;_-* &quot;-&quot;??_-;_-@_-"/>
    <numFmt numFmtId="165" formatCode="0.0%"/>
    <numFmt numFmtId="166" formatCode="0.0"/>
    <numFmt numFmtId="167" formatCode="_(* #,##0_);_(* \(#,##0\);_(* &quot;-&quot;??_);_(@_)"/>
  </numFmts>
  <fonts count="52" x14ac:knownFonts="1">
    <font>
      <sz val="11"/>
      <color theme="1"/>
      <name val="Calibri"/>
      <family val="2"/>
      <scheme val="minor"/>
    </font>
    <font>
      <sz val="11"/>
      <name val="Segoe UI"/>
      <family val="2"/>
    </font>
    <font>
      <b/>
      <sz val="11"/>
      <name val="Segoe UI"/>
      <family val="2"/>
    </font>
    <font>
      <sz val="12"/>
      <color theme="1"/>
      <name val="Calibri"/>
      <family val="2"/>
      <scheme val="minor"/>
    </font>
    <font>
      <b/>
      <sz val="11"/>
      <name val="Segoe UI"/>
      <family val="2"/>
    </font>
    <font>
      <sz val="11"/>
      <color theme="1"/>
      <name val="Calibri"/>
      <family val="2"/>
      <scheme val="minor"/>
    </font>
    <font>
      <sz val="11"/>
      <name val="Segoe UI"/>
      <family val="2"/>
    </font>
    <font>
      <b/>
      <sz val="11"/>
      <name val="Segoe UI"/>
      <family val="2"/>
    </font>
    <font>
      <strike/>
      <sz val="11"/>
      <name val="Segoe UI"/>
      <family val="2"/>
    </font>
    <font>
      <strike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vertAlign val="superscript"/>
      <sz val="11"/>
      <name val="Segoe UI"/>
      <family val="2"/>
    </font>
    <font>
      <u/>
      <sz val="11"/>
      <color theme="10"/>
      <name val="Calibri"/>
      <family val="2"/>
      <scheme val="minor"/>
    </font>
    <font>
      <sz val="11"/>
      <name val="Helvetica"/>
    </font>
    <font>
      <sz val="11"/>
      <color theme="1"/>
      <name val="Helvetica"/>
    </font>
    <font>
      <sz val="20"/>
      <color rgb="FFFFFFFF"/>
      <name val="Helvetica"/>
    </font>
    <font>
      <b/>
      <sz val="11"/>
      <name val="Helvetica"/>
    </font>
    <font>
      <sz val="20"/>
      <name val="Helvetica"/>
    </font>
    <font>
      <u/>
      <sz val="11"/>
      <color theme="10"/>
      <name val="Helvetica"/>
    </font>
    <font>
      <sz val="11"/>
      <color theme="0"/>
      <name val="Helvetica"/>
    </font>
    <font>
      <sz val="9"/>
      <color rgb="FF000000"/>
      <name val="Helvetica"/>
    </font>
    <font>
      <sz val="9"/>
      <color rgb="FFFF0000"/>
      <name val="Helvetica"/>
    </font>
    <font>
      <sz val="9"/>
      <name val="Helvetica"/>
    </font>
    <font>
      <sz val="9"/>
      <color theme="0"/>
      <name val="Helvetica"/>
    </font>
    <font>
      <sz val="9"/>
      <color theme="1"/>
      <name val="Helvetica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name val="Helvetica"/>
    </font>
    <font>
      <b/>
      <sz val="9"/>
      <color theme="1"/>
      <name val="Helvetica"/>
    </font>
    <font>
      <b/>
      <sz val="9"/>
      <color rgb="FF000000"/>
      <name val="Helvetica"/>
    </font>
    <font>
      <sz val="10"/>
      <color rgb="FF1E1E1E"/>
      <name val="Segoe UI"/>
      <family val="2"/>
    </font>
    <font>
      <sz val="10"/>
      <color theme="0"/>
      <name val="Helvetica"/>
    </font>
    <font>
      <b/>
      <sz val="10"/>
      <name val="Helvetica"/>
    </font>
    <font>
      <sz val="10"/>
      <color theme="1"/>
      <name val="Helvetica"/>
    </font>
    <font>
      <b/>
      <sz val="11"/>
      <color theme="1"/>
      <name val="Helvetica"/>
    </font>
    <font>
      <b/>
      <sz val="11"/>
      <color rgb="FFFF0000"/>
      <name val="Helvetica"/>
    </font>
  </fonts>
  <fills count="4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rgb="FFFFFF00"/>
      </patternFill>
    </fill>
    <fill>
      <patternFill patternType="solid">
        <fgColor rgb="FF105BD8"/>
        <bgColor rgb="FF004C97"/>
      </patternFill>
    </fill>
    <fill>
      <patternFill patternType="solid">
        <fgColor rgb="FF105BD8"/>
        <bgColor indexed="64"/>
      </patternFill>
    </fill>
    <fill>
      <patternFill patternType="solid">
        <fgColor rgb="FF061F4A"/>
        <bgColor rgb="FFC00000"/>
      </patternFill>
    </fill>
    <fill>
      <patternFill patternType="solid">
        <fgColor rgb="FF061F4A"/>
        <bgColor indexed="64"/>
      </patternFill>
    </fill>
    <fill>
      <patternFill patternType="solid">
        <fgColor rgb="FF061F4A"/>
        <bgColor rgb="FF004C97"/>
      </patternFill>
    </fill>
    <fill>
      <patternFill patternType="solid">
        <fgColor theme="8"/>
        <bgColor indexed="64"/>
      </patternFill>
    </fill>
  </fills>
  <borders count="5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</borders>
  <cellStyleXfs count="47">
    <xf numFmtId="0" fontId="0" fillId="0" borderId="0"/>
    <xf numFmtId="9" fontId="3" fillId="0" borderId="0"/>
    <xf numFmtId="43" fontId="5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17" applyNumberFormat="0" applyFill="0" applyAlignment="0" applyProtection="0"/>
    <xf numFmtId="0" fontId="14" fillId="0" borderId="18" applyNumberFormat="0" applyFill="0" applyAlignment="0" applyProtection="0"/>
    <xf numFmtId="0" fontId="15" fillId="0" borderId="19" applyNumberFormat="0" applyFill="0" applyAlignment="0" applyProtection="0"/>
    <xf numFmtId="0" fontId="15" fillId="0" borderId="0" applyNumberFormat="0" applyFill="0" applyBorder="0" applyAlignment="0" applyProtection="0"/>
    <xf numFmtId="0" fontId="16" fillId="5" borderId="0" applyNumberFormat="0" applyBorder="0" applyAlignment="0" applyProtection="0"/>
    <xf numFmtId="0" fontId="17" fillId="6" borderId="0" applyNumberFormat="0" applyBorder="0" applyAlignment="0" applyProtection="0"/>
    <xf numFmtId="0" fontId="18" fillId="7" borderId="0" applyNumberFormat="0" applyBorder="0" applyAlignment="0" applyProtection="0"/>
    <xf numFmtId="0" fontId="19" fillId="8" borderId="20" applyNumberFormat="0" applyAlignment="0" applyProtection="0"/>
    <xf numFmtId="0" fontId="20" fillId="9" borderId="21" applyNumberFormat="0" applyAlignment="0" applyProtection="0"/>
    <xf numFmtId="0" fontId="21" fillId="9" borderId="20" applyNumberFormat="0" applyAlignment="0" applyProtection="0"/>
    <xf numFmtId="0" fontId="22" fillId="0" borderId="22" applyNumberFormat="0" applyFill="0" applyAlignment="0" applyProtection="0"/>
    <xf numFmtId="0" fontId="23" fillId="10" borderId="23" applyNumberFormat="0" applyAlignment="0" applyProtection="0"/>
    <xf numFmtId="0" fontId="24" fillId="0" borderId="0" applyNumberFormat="0" applyFill="0" applyBorder="0" applyAlignment="0" applyProtection="0"/>
    <xf numFmtId="0" fontId="5" fillId="11" borderId="24" applyNumberFormat="0" applyFont="0" applyAlignment="0" applyProtection="0"/>
    <xf numFmtId="0" fontId="25" fillId="0" borderId="0" applyNumberFormat="0" applyFill="0" applyBorder="0" applyAlignment="0" applyProtection="0"/>
    <xf numFmtId="0" fontId="10" fillId="0" borderId="25" applyNumberFormat="0" applyFill="0" applyAlignment="0" applyProtection="0"/>
    <xf numFmtId="0" fontId="26" fillId="12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26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26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26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26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26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4" borderId="0" applyNumberFormat="0" applyBorder="0" applyAlignment="0" applyProtection="0"/>
    <xf numFmtId="0" fontId="5" fillId="35" borderId="0" applyNumberFormat="0" applyBorder="0" applyAlignment="0" applyProtection="0"/>
    <xf numFmtId="164" fontId="5" fillId="0" borderId="0" applyFont="0" applyFill="0" applyBorder="0" applyAlignment="0" applyProtection="0"/>
    <xf numFmtId="0" fontId="28" fillId="0" borderId="0" applyNumberFormat="0" applyFill="0" applyBorder="0" applyAlignment="0" applyProtection="0"/>
    <xf numFmtId="0" fontId="5" fillId="0" borderId="0"/>
  </cellStyleXfs>
  <cellXfs count="308">
    <xf numFmtId="0" fontId="0" fillId="0" borderId="0" xfId="0"/>
    <xf numFmtId="0" fontId="2" fillId="0" borderId="0" xfId="0" applyFont="1"/>
    <xf numFmtId="0" fontId="1" fillId="0" borderId="0" xfId="0" applyFont="1" applyAlignment="1">
      <alignment horizontal="center"/>
    </xf>
    <xf numFmtId="0" fontId="1" fillId="0" borderId="2" xfId="0" applyFon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9" fillId="0" borderId="0" xfId="0" applyFont="1"/>
    <xf numFmtId="9" fontId="6" fillId="2" borderId="2" xfId="0" applyNumberFormat="1" applyFont="1" applyFill="1" applyBorder="1" applyAlignment="1">
      <alignment horizontal="center"/>
    </xf>
    <xf numFmtId="0" fontId="0" fillId="4" borderId="0" xfId="0" applyFill="1"/>
    <xf numFmtId="0" fontId="1" fillId="0" borderId="1" xfId="0" applyFont="1" applyBorder="1" applyAlignment="1">
      <alignment horizontal="center"/>
    </xf>
    <xf numFmtId="0" fontId="10" fillId="4" borderId="5" xfId="0" applyFont="1" applyFill="1" applyBorder="1" applyAlignment="1">
      <alignment horizontal="center" wrapText="1"/>
    </xf>
    <xf numFmtId="0" fontId="10" fillId="4" borderId="2" xfId="0" applyFont="1" applyFill="1" applyBorder="1" applyAlignment="1">
      <alignment horizontal="center" wrapText="1"/>
    </xf>
    <xf numFmtId="0" fontId="10" fillId="4" borderId="6" xfId="0" applyFont="1" applyFill="1" applyBorder="1" applyAlignment="1">
      <alignment horizontal="center" wrapText="1"/>
    </xf>
    <xf numFmtId="0" fontId="10" fillId="4" borderId="7" xfId="0" applyFont="1" applyFill="1" applyBorder="1" applyAlignment="1">
      <alignment horizontal="center"/>
    </xf>
    <xf numFmtId="0" fontId="11" fillId="4" borderId="8" xfId="0" applyFont="1" applyFill="1" applyBorder="1" applyAlignment="1">
      <alignment horizontal="center"/>
    </xf>
    <xf numFmtId="0" fontId="10" fillId="4" borderId="5" xfId="0" applyFont="1" applyFill="1" applyBorder="1" applyAlignment="1">
      <alignment horizontal="center"/>
    </xf>
    <xf numFmtId="0" fontId="10" fillId="4" borderId="2" xfId="0" applyFont="1" applyFill="1" applyBorder="1" applyAlignment="1">
      <alignment horizontal="center"/>
    </xf>
    <xf numFmtId="0" fontId="10" fillId="4" borderId="6" xfId="0" applyFont="1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4" fillId="0" borderId="0" xfId="0" applyFont="1" applyAlignment="1">
      <alignment vertical="center" wrapText="1"/>
    </xf>
    <xf numFmtId="0" fontId="4" fillId="0" borderId="16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165" fontId="1" fillId="2" borderId="14" xfId="1" applyNumberFormat="1" applyFont="1" applyFill="1" applyBorder="1" applyAlignment="1">
      <alignment horizontal="center"/>
    </xf>
    <xf numFmtId="165" fontId="1" fillId="2" borderId="15" xfId="1" applyNumberFormat="1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8" xfId="0" applyBorder="1" applyAlignment="1">
      <alignment horizontal="center"/>
    </xf>
    <xf numFmtId="167" fontId="0" fillId="3" borderId="2" xfId="2" applyNumberFormat="1" applyFont="1" applyFill="1" applyBorder="1" applyAlignment="1">
      <alignment horizontal="center"/>
    </xf>
    <xf numFmtId="0" fontId="0" fillId="4" borderId="6" xfId="0" applyFill="1" applyBorder="1" applyAlignment="1">
      <alignment horizontal="center"/>
    </xf>
    <xf numFmtId="167" fontId="0" fillId="3" borderId="10" xfId="2" applyNumberFormat="1" applyFont="1" applyFill="1" applyBorder="1" applyAlignment="1">
      <alignment horizontal="center"/>
    </xf>
    <xf numFmtId="0" fontId="0" fillId="4" borderId="8" xfId="0" applyFill="1" applyBorder="1" applyAlignment="1">
      <alignment horizontal="center"/>
    </xf>
    <xf numFmtId="9" fontId="3" fillId="3" borderId="2" xfId="1" applyFill="1" applyBorder="1" applyAlignment="1">
      <alignment horizontal="center"/>
    </xf>
    <xf numFmtId="0" fontId="11" fillId="4" borderId="6" xfId="0" applyFont="1" applyFill="1" applyBorder="1" applyAlignment="1">
      <alignment horizontal="center"/>
    </xf>
    <xf numFmtId="0" fontId="1" fillId="3" borderId="6" xfId="0" applyFont="1" applyFill="1" applyBorder="1" applyAlignment="1">
      <alignment horizontal="center"/>
    </xf>
    <xf numFmtId="9" fontId="6" fillId="2" borderId="6" xfId="0" applyNumberFormat="1" applyFont="1" applyFill="1" applyBorder="1" applyAlignment="1">
      <alignment horizontal="center"/>
    </xf>
    <xf numFmtId="167" fontId="0" fillId="4" borderId="0" xfId="2" applyNumberFormat="1" applyFont="1" applyFill="1" applyBorder="1"/>
    <xf numFmtId="167" fontId="1" fillId="0" borderId="0" xfId="0" applyNumberFormat="1" applyFont="1" applyAlignment="1">
      <alignment horizontal="center"/>
    </xf>
    <xf numFmtId="0" fontId="1" fillId="0" borderId="10" xfId="0" quotePrefix="1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166" fontId="6" fillId="2" borderId="2" xfId="0" applyNumberFormat="1" applyFont="1" applyFill="1" applyBorder="1" applyAlignment="1">
      <alignment horizontal="center"/>
    </xf>
    <xf numFmtId="166" fontId="6" fillId="2" borderId="6" xfId="0" applyNumberFormat="1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/>
    </xf>
    <xf numFmtId="0" fontId="1" fillId="4" borderId="6" xfId="0" applyFont="1" applyFill="1" applyBorder="1" applyAlignment="1">
      <alignment horizontal="center"/>
    </xf>
    <xf numFmtId="1" fontId="6" fillId="36" borderId="2" xfId="0" applyNumberFormat="1" applyFont="1" applyFill="1" applyBorder="1" applyAlignment="1">
      <alignment horizontal="center"/>
    </xf>
    <xf numFmtId="1" fontId="6" fillId="36" borderId="6" xfId="0" applyNumberFormat="1" applyFont="1" applyFill="1" applyBorder="1" applyAlignment="1">
      <alignment horizontal="center"/>
    </xf>
    <xf numFmtId="166" fontId="1" fillId="4" borderId="10" xfId="0" applyNumberFormat="1" applyFont="1" applyFill="1" applyBorder="1" applyAlignment="1">
      <alignment horizontal="center"/>
    </xf>
    <xf numFmtId="166" fontId="1" fillId="4" borderId="8" xfId="0" applyNumberFormat="1" applyFont="1" applyFill="1" applyBorder="1" applyAlignment="1">
      <alignment horizontal="center"/>
    </xf>
    <xf numFmtId="0" fontId="1" fillId="4" borderId="27" xfId="0" applyFont="1" applyFill="1" applyBorder="1" applyAlignment="1">
      <alignment horizontal="center"/>
    </xf>
    <xf numFmtId="0" fontId="1" fillId="4" borderId="28" xfId="0" applyFont="1" applyFill="1" applyBorder="1" applyAlignment="1">
      <alignment horizontal="center"/>
    </xf>
    <xf numFmtId="0" fontId="0" fillId="0" borderId="0" xfId="0"/>
    <xf numFmtId="0" fontId="29" fillId="0" borderId="0" xfId="0" applyFont="1"/>
    <xf numFmtId="0" fontId="30" fillId="0" borderId="0" xfId="0" applyFont="1"/>
    <xf numFmtId="0" fontId="32" fillId="0" borderId="0" xfId="0" applyFont="1"/>
    <xf numFmtId="0" fontId="29" fillId="0" borderId="0" xfId="0" quotePrefix="1" applyFont="1"/>
    <xf numFmtId="0" fontId="29" fillId="37" borderId="0" xfId="0" applyFont="1" applyFill="1"/>
    <xf numFmtId="0" fontId="30" fillId="38" borderId="0" xfId="0" applyFont="1" applyFill="1"/>
    <xf numFmtId="0" fontId="29" fillId="39" borderId="0" xfId="0" applyFont="1" applyFill="1"/>
    <xf numFmtId="0" fontId="30" fillId="40" borderId="0" xfId="0" applyFont="1" applyFill="1"/>
    <xf numFmtId="0" fontId="33" fillId="0" borderId="0" xfId="0" applyFont="1"/>
    <xf numFmtId="0" fontId="34" fillId="0" borderId="0" xfId="45" applyFont="1"/>
    <xf numFmtId="0" fontId="35" fillId="40" borderId="0" xfId="0" applyFont="1" applyFill="1"/>
    <xf numFmtId="0" fontId="0" fillId="0" borderId="0" xfId="0" applyAlignment="1">
      <alignment horizontal="center"/>
    </xf>
    <xf numFmtId="0" fontId="0" fillId="0" borderId="0" xfId="0"/>
    <xf numFmtId="0" fontId="0" fillId="0" borderId="0" xfId="0"/>
    <xf numFmtId="0" fontId="39" fillId="40" borderId="2" xfId="0" applyFont="1" applyFill="1" applyBorder="1" applyAlignment="1">
      <alignment horizontal="center" vertical="center" wrapText="1" readingOrder="1"/>
    </xf>
    <xf numFmtId="0" fontId="39" fillId="40" borderId="0" xfId="0" applyFont="1" applyFill="1"/>
    <xf numFmtId="14" fontId="40" fillId="4" borderId="2" xfId="0" applyNumberFormat="1" applyFont="1" applyFill="1" applyBorder="1" applyAlignment="1">
      <alignment horizontal="center" vertical="center" wrapText="1"/>
    </xf>
    <xf numFmtId="0" fontId="41" fillId="0" borderId="0" xfId="0" applyFont="1"/>
    <xf numFmtId="0" fontId="38" fillId="4" borderId="2" xfId="0" applyFont="1" applyFill="1" applyBorder="1" applyAlignment="1">
      <alignment horizontal="center" vertical="center" wrapText="1"/>
    </xf>
    <xf numFmtId="0" fontId="40" fillId="4" borderId="2" xfId="0" applyFont="1" applyFill="1" applyBorder="1" applyAlignment="1">
      <alignment horizontal="center" vertical="center" wrapText="1"/>
    </xf>
    <xf numFmtId="0" fontId="40" fillId="0" borderId="2" xfId="0" applyFont="1" applyBorder="1" applyAlignment="1">
      <alignment horizontal="center" vertical="center"/>
    </xf>
    <xf numFmtId="14" fontId="40" fillId="4" borderId="2" xfId="0" applyNumberFormat="1" applyFont="1" applyFill="1" applyBorder="1" applyAlignment="1">
      <alignment horizontal="center" vertical="center"/>
    </xf>
    <xf numFmtId="0" fontId="40" fillId="0" borderId="2" xfId="0" applyFont="1" applyFill="1" applyBorder="1" applyAlignment="1">
      <alignment horizontal="center" vertical="center" wrapText="1"/>
    </xf>
    <xf numFmtId="0" fontId="41" fillId="0" borderId="0" xfId="0" applyFont="1" applyFill="1"/>
    <xf numFmtId="0" fontId="41" fillId="0" borderId="0" xfId="0" applyFont="1" applyAlignment="1">
      <alignment horizontal="center"/>
    </xf>
    <xf numFmtId="0" fontId="42" fillId="0" borderId="0" xfId="0" applyFont="1"/>
    <xf numFmtId="0" fontId="39" fillId="40" borderId="2" xfId="0" applyFont="1" applyFill="1" applyBorder="1" applyAlignment="1">
      <alignment horizontal="center" vertical="center"/>
    </xf>
    <xf numFmtId="0" fontId="36" fillId="4" borderId="2" xfId="0" applyFont="1" applyFill="1" applyBorder="1" applyAlignment="1">
      <alignment horizontal="center" vertical="center" wrapText="1" readingOrder="1"/>
    </xf>
    <xf numFmtId="0" fontId="41" fillId="0" borderId="2" xfId="0" applyFont="1" applyBorder="1" applyAlignment="1">
      <alignment horizontal="center" vertical="center"/>
    </xf>
    <xf numFmtId="0" fontId="37" fillId="4" borderId="2" xfId="0" applyFont="1" applyFill="1" applyBorder="1" applyAlignment="1">
      <alignment horizontal="center" vertical="center" wrapText="1" readingOrder="1"/>
    </xf>
    <xf numFmtId="0" fontId="38" fillId="4" borderId="2" xfId="0" applyFont="1" applyFill="1" applyBorder="1" applyAlignment="1">
      <alignment horizontal="center" vertical="center" wrapText="1" readingOrder="1"/>
    </xf>
    <xf numFmtId="0" fontId="36" fillId="0" borderId="2" xfId="0" applyFont="1" applyFill="1" applyBorder="1" applyAlignment="1">
      <alignment horizontal="center" vertical="center" wrapText="1" readingOrder="1"/>
    </xf>
    <xf numFmtId="0" fontId="0" fillId="0" borderId="2" xfId="0" applyBorder="1"/>
    <xf numFmtId="0" fontId="0" fillId="0" borderId="0" xfId="0" applyFill="1"/>
    <xf numFmtId="0" fontId="35" fillId="0" borderId="0" xfId="0" applyFont="1" applyFill="1"/>
    <xf numFmtId="1" fontId="40" fillId="4" borderId="2" xfId="0" applyNumberFormat="1" applyFont="1" applyFill="1" applyBorder="1" applyAlignment="1">
      <alignment horizontal="center" vertical="center" wrapText="1"/>
    </xf>
    <xf numFmtId="0" fontId="43" fillId="0" borderId="2" xfId="0" applyFont="1" applyFill="1" applyBorder="1" applyAlignment="1">
      <alignment horizontal="center" vertical="center" wrapText="1" readingOrder="1"/>
    </xf>
    <xf numFmtId="0" fontId="43" fillId="0" borderId="2" xfId="0" applyFont="1" applyFill="1" applyBorder="1" applyAlignment="1">
      <alignment horizontal="center" vertical="center"/>
    </xf>
    <xf numFmtId="14" fontId="44" fillId="4" borderId="2" xfId="0" applyNumberFormat="1" applyFont="1" applyFill="1" applyBorder="1" applyAlignment="1">
      <alignment horizontal="right" vertical="center" wrapText="1"/>
    </xf>
    <xf numFmtId="1" fontId="37" fillId="4" borderId="2" xfId="0" applyNumberFormat="1" applyFont="1" applyFill="1" applyBorder="1" applyAlignment="1">
      <alignment horizontal="center" vertical="center" wrapText="1" readingOrder="1"/>
    </xf>
    <xf numFmtId="0" fontId="0" fillId="0" borderId="2" xfId="0" quotePrefix="1" applyBorder="1"/>
    <xf numFmtId="0" fontId="0" fillId="0" borderId="2" xfId="0" applyBorder="1" applyAlignment="1">
      <alignment horizontal="center"/>
    </xf>
    <xf numFmtId="0" fontId="44" fillId="4" borderId="2" xfId="0" applyFont="1" applyFill="1" applyBorder="1" applyAlignment="1">
      <alignment horizontal="center" vertical="center" wrapText="1"/>
    </xf>
    <xf numFmtId="14" fontId="0" fillId="0" borderId="0" xfId="0" applyNumberFormat="1"/>
    <xf numFmtId="1" fontId="0" fillId="0" borderId="0" xfId="0" applyNumberFormat="1"/>
    <xf numFmtId="0" fontId="24" fillId="0" borderId="0" xfId="0" applyFont="1" applyAlignment="1">
      <alignment horizontal="center"/>
    </xf>
    <xf numFmtId="1" fontId="0" fillId="0" borderId="2" xfId="0" applyNumberFormat="1" applyBorder="1"/>
    <xf numFmtId="167" fontId="41" fillId="0" borderId="0" xfId="2" applyNumberFormat="1" applyFont="1" applyAlignment="1">
      <alignment horizontal="center"/>
    </xf>
    <xf numFmtId="0" fontId="39" fillId="40" borderId="0" xfId="0" applyFont="1" applyFill="1" applyBorder="1" applyAlignment="1">
      <alignment horizontal="center" vertical="center"/>
    </xf>
    <xf numFmtId="0" fontId="39" fillId="40" borderId="0" xfId="0" applyFont="1" applyFill="1" applyAlignment="1">
      <alignment horizontal="center" vertical="center"/>
    </xf>
    <xf numFmtId="0" fontId="41" fillId="0" borderId="0" xfId="0" applyFont="1" applyAlignment="1">
      <alignment horizontal="center" vertical="center"/>
    </xf>
    <xf numFmtId="2" fontId="41" fillId="0" borderId="0" xfId="0" applyNumberFormat="1" applyFont="1" applyAlignment="1">
      <alignment horizontal="center" vertical="center"/>
    </xf>
    <xf numFmtId="0" fontId="46" fillId="0" borderId="0" xfId="0" applyFont="1"/>
    <xf numFmtId="167" fontId="0" fillId="0" borderId="0" xfId="2" applyNumberFormat="1" applyFont="1"/>
    <xf numFmtId="167" fontId="40" fillId="4" borderId="2" xfId="2" applyNumberFormat="1" applyFont="1" applyFill="1" applyBorder="1" applyAlignment="1">
      <alignment horizontal="center" vertical="center" wrapText="1"/>
    </xf>
    <xf numFmtId="0" fontId="41" fillId="0" borderId="2" xfId="0" applyFont="1" applyBorder="1"/>
    <xf numFmtId="167" fontId="38" fillId="4" borderId="2" xfId="2" applyNumberFormat="1" applyFont="1" applyFill="1" applyBorder="1" applyAlignment="1">
      <alignment horizontal="center" vertical="center" wrapText="1" readingOrder="1"/>
    </xf>
    <xf numFmtId="0" fontId="43" fillId="0" borderId="3" xfId="0" applyFont="1" applyFill="1" applyBorder="1" applyAlignment="1">
      <alignment horizontal="center" vertical="center" wrapText="1" readingOrder="1"/>
    </xf>
    <xf numFmtId="0" fontId="43" fillId="0" borderId="9" xfId="0" applyFont="1" applyFill="1" applyBorder="1" applyAlignment="1">
      <alignment horizontal="center" vertical="center" wrapText="1" readingOrder="1"/>
    </xf>
    <xf numFmtId="14" fontId="40" fillId="4" borderId="5" xfId="0" applyNumberFormat="1" applyFont="1" applyFill="1" applyBorder="1" applyAlignment="1">
      <alignment horizontal="center" vertical="center" wrapText="1"/>
    </xf>
    <xf numFmtId="14" fontId="40" fillId="4" borderId="7" xfId="0" applyNumberFormat="1" applyFont="1" applyFill="1" applyBorder="1" applyAlignment="1">
      <alignment horizontal="center" vertical="center" wrapText="1"/>
    </xf>
    <xf numFmtId="1" fontId="40" fillId="4" borderId="10" xfId="0" applyNumberFormat="1" applyFont="1" applyFill="1" applyBorder="1" applyAlignment="1">
      <alignment horizontal="center" vertical="center" wrapText="1"/>
    </xf>
    <xf numFmtId="0" fontId="47" fillId="40" borderId="0" xfId="0" applyFont="1" applyFill="1"/>
    <xf numFmtId="0" fontId="48" fillId="0" borderId="4" xfId="0" applyFont="1" applyFill="1" applyBorder="1" applyAlignment="1">
      <alignment horizontal="center" vertical="center" wrapText="1" readingOrder="1"/>
    </xf>
    <xf numFmtId="0" fontId="49" fillId="0" borderId="0" xfId="0" applyFont="1" applyFill="1"/>
    <xf numFmtId="9" fontId="49" fillId="0" borderId="6" xfId="1" applyFont="1" applyBorder="1"/>
    <xf numFmtId="9" fontId="49" fillId="0" borderId="8" xfId="1" applyFont="1" applyBorder="1"/>
    <xf numFmtId="0" fontId="49" fillId="0" borderId="0" xfId="0" applyFont="1"/>
    <xf numFmtId="9" fontId="49" fillId="0" borderId="2" xfId="1" applyFont="1" applyBorder="1"/>
    <xf numFmtId="0" fontId="30" fillId="4" borderId="2" xfId="0" applyFont="1" applyFill="1" applyBorder="1"/>
    <xf numFmtId="0" fontId="30" fillId="4" borderId="27" xfId="0" applyFont="1" applyFill="1" applyBorder="1"/>
    <xf numFmtId="0" fontId="30" fillId="4" borderId="32" xfId="0" applyFont="1" applyFill="1" applyBorder="1"/>
    <xf numFmtId="0" fontId="30" fillId="4" borderId="33" xfId="0" applyFont="1" applyFill="1" applyBorder="1"/>
    <xf numFmtId="0" fontId="30" fillId="4" borderId="9" xfId="0" applyFont="1" applyFill="1" applyBorder="1" applyAlignment="1">
      <alignment horizontal="center" vertical="center"/>
    </xf>
    <xf numFmtId="0" fontId="30" fillId="4" borderId="4" xfId="0" applyFont="1" applyFill="1" applyBorder="1" applyAlignment="1">
      <alignment horizontal="center"/>
    </xf>
    <xf numFmtId="0" fontId="50" fillId="4" borderId="5" xfId="0" applyFont="1" applyFill="1" applyBorder="1" applyAlignment="1">
      <alignment horizontal="center" vertical="center"/>
    </xf>
    <xf numFmtId="0" fontId="50" fillId="4" borderId="2" xfId="0" applyFont="1" applyFill="1" applyBorder="1" applyAlignment="1">
      <alignment horizontal="center" vertical="center"/>
    </xf>
    <xf numFmtId="0" fontId="50" fillId="4" borderId="6" xfId="0" applyFont="1" applyFill="1" applyBorder="1" applyAlignment="1">
      <alignment horizontal="center" vertical="center"/>
    </xf>
    <xf numFmtId="0" fontId="32" fillId="4" borderId="5" xfId="0" applyFont="1" applyFill="1" applyBorder="1" applyAlignment="1">
      <alignment horizontal="center" vertical="center"/>
    </xf>
    <xf numFmtId="0" fontId="51" fillId="4" borderId="2" xfId="0" applyFont="1" applyFill="1" applyBorder="1" applyAlignment="1">
      <alignment horizontal="center" vertical="center"/>
    </xf>
    <xf numFmtId="0" fontId="32" fillId="4" borderId="2" xfId="0" applyFont="1" applyFill="1" applyBorder="1" applyAlignment="1">
      <alignment horizontal="center" vertical="center"/>
    </xf>
    <xf numFmtId="0" fontId="32" fillId="4" borderId="6" xfId="0" applyFont="1" applyFill="1" applyBorder="1" applyAlignment="1">
      <alignment horizontal="center" vertical="center"/>
    </xf>
    <xf numFmtId="0" fontId="30" fillId="4" borderId="5" xfId="0" applyFont="1" applyFill="1" applyBorder="1" applyAlignment="1">
      <alignment horizontal="center"/>
    </xf>
    <xf numFmtId="0" fontId="30" fillId="4" borderId="2" xfId="0" applyFont="1" applyFill="1" applyBorder="1" applyAlignment="1">
      <alignment horizontal="center"/>
    </xf>
    <xf numFmtId="0" fontId="30" fillId="4" borderId="2" xfId="0" applyFont="1" applyFill="1" applyBorder="1" applyAlignment="1">
      <alignment horizontal="center" vertical="center"/>
    </xf>
    <xf numFmtId="0" fontId="29" fillId="0" borderId="2" xfId="34" applyFont="1" applyFill="1" applyBorder="1" applyAlignment="1">
      <alignment horizontal="center" vertical="center"/>
    </xf>
    <xf numFmtId="167" fontId="29" fillId="0" borderId="2" xfId="2" applyNumberFormat="1" applyFont="1" applyFill="1" applyBorder="1" applyAlignment="1">
      <alignment horizontal="center" vertical="center"/>
    </xf>
    <xf numFmtId="2" fontId="29" fillId="0" borderId="2" xfId="0" applyNumberFormat="1" applyFont="1" applyFill="1" applyBorder="1" applyAlignment="1">
      <alignment horizontal="center" vertical="center"/>
    </xf>
    <xf numFmtId="0" fontId="30" fillId="4" borderId="6" xfId="0" applyFont="1" applyFill="1" applyBorder="1" applyAlignment="1">
      <alignment horizontal="center" vertical="center"/>
    </xf>
    <xf numFmtId="0" fontId="29" fillId="0" borderId="2" xfId="0" applyFont="1" applyFill="1" applyBorder="1" applyAlignment="1">
      <alignment horizontal="center" vertical="center"/>
    </xf>
    <xf numFmtId="0" fontId="50" fillId="4" borderId="2" xfId="0" applyFont="1" applyFill="1" applyBorder="1" applyAlignment="1">
      <alignment horizontal="center"/>
    </xf>
    <xf numFmtId="0" fontId="30" fillId="4" borderId="6" xfId="0" applyFont="1" applyFill="1" applyBorder="1" applyAlignment="1">
      <alignment horizontal="center"/>
    </xf>
    <xf numFmtId="167" fontId="30" fillId="4" borderId="10" xfId="2" applyNumberFormat="1" applyFont="1" applyFill="1" applyBorder="1" applyAlignment="1">
      <alignment horizontal="center"/>
    </xf>
    <xf numFmtId="167" fontId="30" fillId="4" borderId="8" xfId="2" applyNumberFormat="1" applyFont="1" applyFill="1" applyBorder="1" applyAlignment="1">
      <alignment horizontal="center"/>
    </xf>
    <xf numFmtId="0" fontId="30" fillId="4" borderId="35" xfId="0" applyFont="1" applyFill="1" applyBorder="1"/>
    <xf numFmtId="0" fontId="50" fillId="4" borderId="7" xfId="0" applyFont="1" applyFill="1" applyBorder="1" applyAlignment="1">
      <alignment horizontal="center" vertical="center"/>
    </xf>
    <xf numFmtId="0" fontId="30" fillId="4" borderId="10" xfId="0" applyFont="1" applyFill="1" applyBorder="1" applyAlignment="1">
      <alignment horizontal="center" vertical="center"/>
    </xf>
    <xf numFmtId="0" fontId="50" fillId="4" borderId="38" xfId="0" applyFont="1" applyFill="1" applyBorder="1" applyAlignment="1">
      <alignment horizontal="center"/>
    </xf>
    <xf numFmtId="0" fontId="50" fillId="4" borderId="27" xfId="0" applyFont="1" applyFill="1" applyBorder="1" applyAlignment="1">
      <alignment horizontal="center"/>
    </xf>
    <xf numFmtId="167" fontId="30" fillId="4" borderId="27" xfId="2" applyNumberFormat="1" applyFont="1" applyFill="1" applyBorder="1" applyAlignment="1">
      <alignment horizontal="center"/>
    </xf>
    <xf numFmtId="167" fontId="30" fillId="4" borderId="39" xfId="2" applyNumberFormat="1" applyFont="1" applyFill="1" applyBorder="1" applyAlignment="1">
      <alignment horizontal="center"/>
    </xf>
    <xf numFmtId="0" fontId="32" fillId="0" borderId="5" xfId="28" applyFont="1" applyFill="1" applyBorder="1" applyAlignment="1">
      <alignment horizontal="center" vertical="center" wrapText="1"/>
    </xf>
    <xf numFmtId="166" fontId="29" fillId="0" borderId="2" xfId="0" applyNumberFormat="1" applyFont="1" applyFill="1" applyBorder="1" applyAlignment="1">
      <alignment horizontal="center" vertical="center"/>
    </xf>
    <xf numFmtId="167" fontId="29" fillId="0" borderId="6" xfId="2" applyNumberFormat="1" applyFont="1" applyFill="1" applyBorder="1" applyAlignment="1">
      <alignment horizontal="center" vertical="center"/>
    </xf>
    <xf numFmtId="0" fontId="29" fillId="0" borderId="10" xfId="34" applyFont="1" applyFill="1" applyBorder="1" applyAlignment="1">
      <alignment horizontal="center" vertical="center"/>
    </xf>
    <xf numFmtId="167" fontId="29" fillId="0" borderId="10" xfId="2" applyNumberFormat="1" applyFont="1" applyFill="1" applyBorder="1" applyAlignment="1">
      <alignment horizontal="center" vertical="center"/>
    </xf>
    <xf numFmtId="2" fontId="29" fillId="0" borderId="10" xfId="0" applyNumberFormat="1" applyFont="1" applyFill="1" applyBorder="1" applyAlignment="1">
      <alignment horizontal="center" vertical="center"/>
    </xf>
    <xf numFmtId="0" fontId="30" fillId="4" borderId="35" xfId="0" applyFont="1" applyFill="1" applyBorder="1" applyAlignment="1">
      <alignment horizontal="center"/>
    </xf>
    <xf numFmtId="0" fontId="32" fillId="0" borderId="2" xfId="0" applyFont="1" applyBorder="1" applyAlignment="1">
      <alignment horizontal="center"/>
    </xf>
    <xf numFmtId="0" fontId="30" fillId="4" borderId="27" xfId="0" applyFont="1" applyFill="1" applyBorder="1" applyAlignment="1">
      <alignment horizontal="center"/>
    </xf>
    <xf numFmtId="166" fontId="29" fillId="0" borderId="10" xfId="0" applyNumberFormat="1" applyFont="1" applyFill="1" applyBorder="1" applyAlignment="1">
      <alignment horizontal="center" vertical="center"/>
    </xf>
    <xf numFmtId="0" fontId="29" fillId="4" borderId="35" xfId="0" applyFont="1" applyFill="1" applyBorder="1"/>
    <xf numFmtId="167" fontId="30" fillId="4" borderId="35" xfId="0" applyNumberFormat="1" applyFont="1" applyFill="1" applyBorder="1"/>
    <xf numFmtId="0" fontId="29" fillId="4" borderId="2" xfId="0" applyFont="1" applyFill="1" applyBorder="1"/>
    <xf numFmtId="0" fontId="30" fillId="4" borderId="37" xfId="0" applyFont="1" applyFill="1" applyBorder="1"/>
    <xf numFmtId="0" fontId="30" fillId="4" borderId="40" xfId="0" applyFont="1" applyFill="1" applyBorder="1"/>
    <xf numFmtId="9" fontId="30" fillId="0" borderId="2" xfId="1" applyFont="1" applyBorder="1" applyAlignment="1">
      <alignment horizontal="center"/>
    </xf>
    <xf numFmtId="9" fontId="30" fillId="0" borderId="6" xfId="1" applyFont="1" applyBorder="1" applyAlignment="1">
      <alignment horizontal="center"/>
    </xf>
    <xf numFmtId="9" fontId="30" fillId="0" borderId="2" xfId="1" applyFont="1" applyBorder="1"/>
    <xf numFmtId="167" fontId="30" fillId="0" borderId="2" xfId="2" applyNumberFormat="1" applyFont="1" applyBorder="1"/>
    <xf numFmtId="167" fontId="30" fillId="0" borderId="2" xfId="1" applyNumberFormat="1" applyFont="1" applyBorder="1"/>
    <xf numFmtId="0" fontId="30" fillId="4" borderId="38" xfId="0" applyFont="1" applyFill="1" applyBorder="1"/>
    <xf numFmtId="0" fontId="50" fillId="4" borderId="33" xfId="0" applyFont="1" applyFill="1" applyBorder="1" applyAlignment="1">
      <alignment horizontal="center" wrapText="1"/>
    </xf>
    <xf numFmtId="0" fontId="50" fillId="4" borderId="33" xfId="0" applyFont="1" applyFill="1" applyBorder="1" applyAlignment="1">
      <alignment horizontal="center" vertical="center"/>
    </xf>
    <xf numFmtId="0" fontId="30" fillId="4" borderId="35" xfId="0" applyFont="1" applyFill="1" applyBorder="1" applyAlignment="1">
      <alignment horizontal="center" vertical="center"/>
    </xf>
    <xf numFmtId="0" fontId="50" fillId="4" borderId="35" xfId="0" applyFont="1" applyFill="1" applyBorder="1" applyAlignment="1">
      <alignment horizontal="center" vertical="center"/>
    </xf>
    <xf numFmtId="9" fontId="30" fillId="0" borderId="35" xfId="1" applyFont="1" applyBorder="1"/>
    <xf numFmtId="167" fontId="30" fillId="0" borderId="6" xfId="2" applyNumberFormat="1" applyFont="1" applyBorder="1"/>
    <xf numFmtId="9" fontId="30" fillId="0" borderId="10" xfId="1" applyFont="1" applyBorder="1"/>
    <xf numFmtId="167" fontId="30" fillId="0" borderId="10" xfId="2" applyNumberFormat="1" applyFont="1" applyBorder="1"/>
    <xf numFmtId="167" fontId="30" fillId="0" borderId="8" xfId="2" applyNumberFormat="1" applyFont="1" applyBorder="1"/>
    <xf numFmtId="1" fontId="0" fillId="0" borderId="0" xfId="0" applyNumberFormat="1" applyAlignment="1">
      <alignment horizontal="center"/>
    </xf>
    <xf numFmtId="0" fontId="39" fillId="40" borderId="33" xfId="0" applyFont="1" applyFill="1" applyBorder="1" applyAlignment="1">
      <alignment horizontal="center" vertical="center" wrapText="1" readingOrder="1"/>
    </xf>
    <xf numFmtId="0" fontId="37" fillId="4" borderId="33" xfId="0" applyFont="1" applyFill="1" applyBorder="1" applyAlignment="1">
      <alignment horizontal="center" vertical="center" wrapText="1" readingOrder="1"/>
    </xf>
    <xf numFmtId="0" fontId="38" fillId="4" borderId="33" xfId="0" applyFont="1" applyFill="1" applyBorder="1" applyAlignment="1">
      <alignment horizontal="center" vertical="center" wrapText="1" readingOrder="1"/>
    </xf>
    <xf numFmtId="0" fontId="36" fillId="4" borderId="33" xfId="0" applyFont="1" applyFill="1" applyBorder="1" applyAlignment="1">
      <alignment horizontal="center" vertical="center" wrapText="1" readingOrder="1"/>
    </xf>
    <xf numFmtId="0" fontId="43" fillId="0" borderId="41" xfId="0" applyFont="1" applyFill="1" applyBorder="1" applyAlignment="1">
      <alignment horizontal="center" vertical="center" wrapText="1" readingOrder="1"/>
    </xf>
    <xf numFmtId="0" fontId="39" fillId="40" borderId="48" xfId="0" applyFont="1" applyFill="1" applyBorder="1" applyAlignment="1">
      <alignment horizontal="center" vertical="center"/>
    </xf>
    <xf numFmtId="0" fontId="37" fillId="4" borderId="48" xfId="0" applyFont="1" applyFill="1" applyBorder="1" applyAlignment="1">
      <alignment horizontal="center" vertical="center" wrapText="1" readingOrder="1"/>
    </xf>
    <xf numFmtId="0" fontId="38" fillId="4" borderId="48" xfId="0" applyFont="1" applyFill="1" applyBorder="1" applyAlignment="1">
      <alignment horizontal="center" vertical="center" wrapText="1" readingOrder="1"/>
    </xf>
    <xf numFmtId="0" fontId="36" fillId="4" borderId="48" xfId="0" applyFont="1" applyFill="1" applyBorder="1" applyAlignment="1">
      <alignment horizontal="center" vertical="center" wrapText="1" readingOrder="1"/>
    </xf>
    <xf numFmtId="0" fontId="0" fillId="0" borderId="49" xfId="0" applyBorder="1" applyAlignment="1">
      <alignment horizontal="center"/>
    </xf>
    <xf numFmtId="0" fontId="24" fillId="0" borderId="49" xfId="0" applyFont="1" applyBorder="1" applyAlignment="1">
      <alignment horizontal="center"/>
    </xf>
    <xf numFmtId="0" fontId="43" fillId="0" borderId="50" xfId="0" applyFont="1" applyFill="1" applyBorder="1" applyAlignment="1">
      <alignment horizontal="center" vertical="center" wrapText="1" readingOrder="1"/>
    </xf>
    <xf numFmtId="1" fontId="40" fillId="4" borderId="48" xfId="0" applyNumberFormat="1" applyFont="1" applyFill="1" applyBorder="1" applyAlignment="1">
      <alignment horizontal="center" vertical="center" wrapText="1"/>
    </xf>
    <xf numFmtId="1" fontId="0" fillId="0" borderId="49" xfId="0" applyNumberFormat="1" applyBorder="1" applyAlignment="1">
      <alignment horizontal="center"/>
    </xf>
    <xf numFmtId="0" fontId="39" fillId="40" borderId="35" xfId="0" applyFont="1" applyFill="1" applyBorder="1" applyAlignment="1">
      <alignment horizontal="center" vertical="center" wrapText="1" readingOrder="1"/>
    </xf>
    <xf numFmtId="0" fontId="39" fillId="40" borderId="35" xfId="0" applyFont="1" applyFill="1" applyBorder="1" applyAlignment="1">
      <alignment horizontal="center" vertical="center"/>
    </xf>
    <xf numFmtId="0" fontId="36" fillId="4" borderId="0" xfId="0" applyFont="1" applyFill="1" applyBorder="1" applyAlignment="1">
      <alignment horizontal="center" vertical="center" wrapText="1" readingOrder="1"/>
    </xf>
    <xf numFmtId="0" fontId="41" fillId="0" borderId="0" xfId="0" applyFont="1" applyBorder="1" applyAlignment="1">
      <alignment horizontal="center" vertical="center"/>
    </xf>
    <xf numFmtId="0" fontId="37" fillId="4" borderId="0" xfId="0" applyFont="1" applyFill="1" applyBorder="1" applyAlignment="1">
      <alignment horizontal="center" vertical="center" wrapText="1" readingOrder="1"/>
    </xf>
    <xf numFmtId="14" fontId="40" fillId="4" borderId="0" xfId="0" applyNumberFormat="1" applyFont="1" applyFill="1" applyBorder="1" applyAlignment="1">
      <alignment horizontal="center" vertical="center" wrapText="1"/>
    </xf>
    <xf numFmtId="0" fontId="40" fillId="0" borderId="0" xfId="0" applyFont="1" applyBorder="1" applyAlignment="1">
      <alignment horizontal="center" vertical="center"/>
    </xf>
    <xf numFmtId="0" fontId="0" fillId="0" borderId="0" xfId="0" applyBorder="1"/>
    <xf numFmtId="0" fontId="40" fillId="4" borderId="0" xfId="0" applyFont="1" applyFill="1" applyBorder="1" applyAlignment="1">
      <alignment horizontal="center" vertical="center" wrapText="1"/>
    </xf>
    <xf numFmtId="166" fontId="40" fillId="4" borderId="2" xfId="0" applyNumberFormat="1" applyFont="1" applyFill="1" applyBorder="1" applyAlignment="1">
      <alignment horizontal="center" vertical="center" wrapText="1"/>
    </xf>
    <xf numFmtId="0" fontId="0" fillId="0" borderId="0" xfId="0" applyBorder="1" applyAlignment="1">
      <alignment horizontal="center"/>
    </xf>
    <xf numFmtId="0" fontId="0" fillId="3" borderId="0" xfId="0" applyFill="1" applyBorder="1"/>
    <xf numFmtId="0" fontId="36" fillId="42" borderId="0" xfId="0" applyFont="1" applyFill="1" applyBorder="1" applyAlignment="1">
      <alignment horizontal="center" vertical="center" wrapText="1" readingOrder="1"/>
    </xf>
    <xf numFmtId="1" fontId="0" fillId="0" borderId="2" xfId="0" applyNumberFormat="1" applyBorder="1" applyAlignment="1">
      <alignment horizontal="center"/>
    </xf>
    <xf numFmtId="0" fontId="31" fillId="41" borderId="0" xfId="0" applyFont="1" applyFill="1" applyAlignment="1">
      <alignment horizontal="center" vertical="center"/>
    </xf>
    <xf numFmtId="0" fontId="4" fillId="0" borderId="0" xfId="0" applyFont="1" applyAlignment="1">
      <alignment horizontal="center" wrapText="1"/>
    </xf>
    <xf numFmtId="0" fontId="4" fillId="0" borderId="3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50" fillId="4" borderId="5" xfId="0" applyFont="1" applyFill="1" applyBorder="1" applyAlignment="1">
      <alignment horizontal="center"/>
    </xf>
    <xf numFmtId="0" fontId="50" fillId="4" borderId="2" xfId="0" applyFont="1" applyFill="1" applyBorder="1" applyAlignment="1">
      <alignment horizontal="center"/>
    </xf>
    <xf numFmtId="0" fontId="50" fillId="4" borderId="7" xfId="0" applyFont="1" applyFill="1" applyBorder="1" applyAlignment="1">
      <alignment horizontal="center"/>
    </xf>
    <xf numFmtId="0" fontId="50" fillId="4" borderId="10" xfId="0" applyFont="1" applyFill="1" applyBorder="1" applyAlignment="1">
      <alignment horizontal="center"/>
    </xf>
    <xf numFmtId="0" fontId="50" fillId="4" borderId="26" xfId="0" applyFont="1" applyFill="1" applyBorder="1" applyAlignment="1">
      <alignment horizontal="center" vertical="center" wrapText="1"/>
    </xf>
    <xf numFmtId="0" fontId="50" fillId="4" borderId="36" xfId="0" applyFont="1" applyFill="1" applyBorder="1" applyAlignment="1">
      <alignment horizontal="center" vertical="center" wrapText="1"/>
    </xf>
    <xf numFmtId="0" fontId="50" fillId="4" borderId="2" xfId="0" applyFont="1" applyFill="1" applyBorder="1" applyAlignment="1">
      <alignment horizontal="center" vertical="center"/>
    </xf>
    <xf numFmtId="0" fontId="50" fillId="4" borderId="5" xfId="0" applyFont="1" applyFill="1" applyBorder="1" applyAlignment="1">
      <alignment horizontal="center" vertical="center" wrapText="1"/>
    </xf>
    <xf numFmtId="0" fontId="50" fillId="4" borderId="3" xfId="0" applyFont="1" applyFill="1" applyBorder="1" applyAlignment="1">
      <alignment horizontal="center" vertical="center" wrapText="1"/>
    </xf>
    <xf numFmtId="0" fontId="50" fillId="4" borderId="9" xfId="0" applyFont="1" applyFill="1" applyBorder="1" applyAlignment="1">
      <alignment horizontal="center" vertical="center" wrapText="1"/>
    </xf>
    <xf numFmtId="0" fontId="50" fillId="4" borderId="4" xfId="0" applyFont="1" applyFill="1" applyBorder="1" applyAlignment="1">
      <alignment horizontal="center" vertical="center" wrapText="1"/>
    </xf>
    <xf numFmtId="0" fontId="50" fillId="4" borderId="6" xfId="0" applyFont="1" applyFill="1" applyBorder="1" applyAlignment="1">
      <alignment horizontal="center" vertical="center"/>
    </xf>
    <xf numFmtId="167" fontId="29" fillId="0" borderId="2" xfId="2" applyNumberFormat="1" applyFont="1" applyFill="1" applyBorder="1" applyAlignment="1">
      <alignment horizontal="center" vertical="center" wrapText="1"/>
    </xf>
    <xf numFmtId="166" fontId="29" fillId="0" borderId="2" xfId="0" applyNumberFormat="1" applyFont="1" applyFill="1" applyBorder="1" applyAlignment="1">
      <alignment horizontal="center" vertical="center" wrapText="1"/>
    </xf>
    <xf numFmtId="166" fontId="29" fillId="0" borderId="10" xfId="0" applyNumberFormat="1" applyFont="1" applyFill="1" applyBorder="1" applyAlignment="1">
      <alignment horizontal="center" vertical="center" wrapText="1"/>
    </xf>
    <xf numFmtId="0" fontId="50" fillId="4" borderId="3" xfId="0" applyFont="1" applyFill="1" applyBorder="1" applyAlignment="1">
      <alignment horizontal="center" vertical="center"/>
    </xf>
    <xf numFmtId="0" fontId="50" fillId="4" borderId="9" xfId="0" applyFont="1" applyFill="1" applyBorder="1" applyAlignment="1">
      <alignment horizontal="center" vertical="center"/>
    </xf>
    <xf numFmtId="0" fontId="50" fillId="4" borderId="29" xfId="0" applyFont="1" applyFill="1" applyBorder="1" applyAlignment="1">
      <alignment horizontal="center"/>
    </xf>
    <xf numFmtId="0" fontId="50" fillId="4" borderId="30" xfId="0" applyFont="1" applyFill="1" applyBorder="1" applyAlignment="1">
      <alignment horizontal="center"/>
    </xf>
    <xf numFmtId="0" fontId="32" fillId="0" borderId="5" xfId="28" applyFont="1" applyFill="1" applyBorder="1" applyAlignment="1">
      <alignment horizontal="center" vertical="center" wrapText="1"/>
    </xf>
    <xf numFmtId="0" fontId="32" fillId="0" borderId="7" xfId="28" applyFont="1" applyFill="1" applyBorder="1" applyAlignment="1">
      <alignment horizontal="center" vertical="center" wrapText="1"/>
    </xf>
    <xf numFmtId="167" fontId="29" fillId="0" borderId="28" xfId="2" applyNumberFormat="1" applyFont="1" applyFill="1" applyBorder="1" applyAlignment="1">
      <alignment horizontal="center" vertical="center" wrapText="1"/>
    </xf>
    <xf numFmtId="167" fontId="29" fillId="0" borderId="45" xfId="2" applyNumberFormat="1" applyFont="1" applyFill="1" applyBorder="1" applyAlignment="1">
      <alignment horizontal="center" vertical="center" wrapText="1"/>
    </xf>
    <xf numFmtId="167" fontId="29" fillId="0" borderId="46" xfId="2" applyNumberFormat="1" applyFont="1" applyFill="1" applyBorder="1" applyAlignment="1">
      <alignment horizontal="center" vertical="center" wrapText="1"/>
    </xf>
    <xf numFmtId="0" fontId="29" fillId="0" borderId="28" xfId="2" applyNumberFormat="1" applyFont="1" applyFill="1" applyBorder="1" applyAlignment="1">
      <alignment horizontal="center" vertical="center" wrapText="1"/>
    </xf>
    <xf numFmtId="0" fontId="29" fillId="0" borderId="45" xfId="2" applyNumberFormat="1" applyFont="1" applyFill="1" applyBorder="1" applyAlignment="1">
      <alignment horizontal="center" vertical="center" wrapText="1"/>
    </xf>
    <xf numFmtId="0" fontId="29" fillId="0" borderId="46" xfId="2" applyNumberFormat="1" applyFont="1" applyFill="1" applyBorder="1" applyAlignment="1">
      <alignment horizontal="center" vertical="center" wrapText="1"/>
    </xf>
    <xf numFmtId="167" fontId="29" fillId="0" borderId="6" xfId="2" applyNumberFormat="1" applyFont="1" applyFill="1" applyBorder="1" applyAlignment="1">
      <alignment horizontal="center" vertical="center" wrapText="1"/>
    </xf>
    <xf numFmtId="0" fontId="29" fillId="0" borderId="6" xfId="2" applyNumberFormat="1" applyFont="1" applyFill="1" applyBorder="1" applyAlignment="1">
      <alignment horizontal="center" vertical="center" wrapText="1"/>
    </xf>
    <xf numFmtId="167" fontId="29" fillId="0" borderId="8" xfId="2" applyNumberFormat="1" applyFont="1" applyFill="1" applyBorder="1" applyAlignment="1">
      <alignment horizontal="center" vertical="center" wrapText="1"/>
    </xf>
    <xf numFmtId="166" fontId="29" fillId="0" borderId="27" xfId="0" applyNumberFormat="1" applyFont="1" applyFill="1" applyBorder="1" applyAlignment="1">
      <alignment horizontal="center" vertical="center" wrapText="1"/>
    </xf>
    <xf numFmtId="166" fontId="29" fillId="0" borderId="34" xfId="0" applyNumberFormat="1" applyFont="1" applyFill="1" applyBorder="1" applyAlignment="1">
      <alignment horizontal="center" vertical="center" wrapText="1"/>
    </xf>
    <xf numFmtId="166" fontId="29" fillId="0" borderId="42" xfId="0" applyNumberFormat="1" applyFont="1" applyFill="1" applyBorder="1" applyAlignment="1">
      <alignment horizontal="center" vertical="center" wrapText="1"/>
    </xf>
    <xf numFmtId="0" fontId="32" fillId="0" borderId="26" xfId="28" applyFont="1" applyFill="1" applyBorder="1" applyAlignment="1">
      <alignment horizontal="center" vertical="center" wrapText="1"/>
    </xf>
    <xf numFmtId="0" fontId="32" fillId="0" borderId="43" xfId="28" applyFont="1" applyFill="1" applyBorder="1" applyAlignment="1">
      <alignment horizontal="center" vertical="center" wrapText="1"/>
    </xf>
    <xf numFmtId="0" fontId="32" fillId="0" borderId="44" xfId="28" applyFont="1" applyFill="1" applyBorder="1" applyAlignment="1">
      <alignment horizontal="center" vertical="center" wrapText="1"/>
    </xf>
    <xf numFmtId="166" fontId="29" fillId="0" borderId="35" xfId="0" applyNumberFormat="1" applyFont="1" applyFill="1" applyBorder="1" applyAlignment="1">
      <alignment horizontal="center" vertical="center" wrapText="1"/>
    </xf>
    <xf numFmtId="0" fontId="32" fillId="0" borderId="36" xfId="28" applyFont="1" applyFill="1" applyBorder="1" applyAlignment="1">
      <alignment horizontal="center" vertical="center" wrapText="1"/>
    </xf>
    <xf numFmtId="0" fontId="29" fillId="0" borderId="47" xfId="2" applyNumberFormat="1" applyFont="1" applyFill="1" applyBorder="1" applyAlignment="1">
      <alignment horizontal="center" vertical="center" wrapText="1"/>
    </xf>
    <xf numFmtId="167" fontId="29" fillId="0" borderId="10" xfId="2" applyNumberFormat="1" applyFont="1" applyFill="1" applyBorder="1" applyAlignment="1">
      <alignment horizontal="center" vertical="center" wrapText="1"/>
    </xf>
    <xf numFmtId="167" fontId="29" fillId="0" borderId="27" xfId="2" applyNumberFormat="1" applyFont="1" applyFill="1" applyBorder="1" applyAlignment="1">
      <alignment horizontal="center" vertical="center" wrapText="1"/>
    </xf>
    <xf numFmtId="167" fontId="29" fillId="0" borderId="34" xfId="2" applyNumberFormat="1" applyFont="1" applyFill="1" applyBorder="1" applyAlignment="1">
      <alignment horizontal="center" vertical="center" wrapText="1"/>
    </xf>
    <xf numFmtId="167" fontId="29" fillId="0" borderId="35" xfId="2" applyNumberFormat="1" applyFont="1" applyFill="1" applyBorder="1" applyAlignment="1">
      <alignment horizontal="center" vertical="center" wrapText="1"/>
    </xf>
    <xf numFmtId="167" fontId="29" fillId="0" borderId="42" xfId="2" applyNumberFormat="1" applyFont="1" applyFill="1" applyBorder="1" applyAlignment="1">
      <alignment horizontal="center" vertical="center" wrapText="1"/>
    </xf>
    <xf numFmtId="0" fontId="50" fillId="4" borderId="3" xfId="0" applyFont="1" applyFill="1" applyBorder="1" applyAlignment="1">
      <alignment horizontal="center" wrapText="1"/>
    </xf>
    <xf numFmtId="0" fontId="50" fillId="4" borderId="9" xfId="0" applyFont="1" applyFill="1" applyBorder="1" applyAlignment="1">
      <alignment horizontal="center" wrapText="1"/>
    </xf>
    <xf numFmtId="0" fontId="50" fillId="4" borderId="29" xfId="0" applyFont="1" applyFill="1" applyBorder="1" applyAlignment="1">
      <alignment horizontal="center" vertical="center" wrapText="1"/>
    </xf>
    <xf numFmtId="0" fontId="50" fillId="4" borderId="30" xfId="0" applyFont="1" applyFill="1" applyBorder="1" applyAlignment="1">
      <alignment horizontal="center" vertical="center" wrapText="1"/>
    </xf>
    <xf numFmtId="0" fontId="50" fillId="4" borderId="31" xfId="0" applyFont="1" applyFill="1" applyBorder="1" applyAlignment="1">
      <alignment horizontal="center" vertical="center" wrapText="1"/>
    </xf>
    <xf numFmtId="0" fontId="50" fillId="4" borderId="4" xfId="0" applyFont="1" applyFill="1" applyBorder="1" applyAlignment="1">
      <alignment horizontal="center" wrapText="1"/>
    </xf>
    <xf numFmtId="0" fontId="50" fillId="4" borderId="41" xfId="0" applyFont="1" applyFill="1" applyBorder="1" applyAlignment="1">
      <alignment horizontal="center"/>
    </xf>
    <xf numFmtId="0" fontId="4" fillId="0" borderId="0" xfId="0" applyFont="1" applyAlignment="1">
      <alignment horizontal="center" vertical="center" wrapText="1"/>
    </xf>
    <xf numFmtId="0" fontId="10" fillId="4" borderId="29" xfId="0" applyFont="1" applyFill="1" applyBorder="1" applyAlignment="1">
      <alignment horizontal="center"/>
    </xf>
    <xf numFmtId="0" fontId="10" fillId="4" borderId="30" xfId="0" applyFont="1" applyFill="1" applyBorder="1" applyAlignment="1">
      <alignment horizontal="center"/>
    </xf>
    <xf numFmtId="0" fontId="10" fillId="4" borderId="31" xfId="0" applyFont="1" applyFill="1" applyBorder="1" applyAlignment="1">
      <alignment horizontal="center"/>
    </xf>
    <xf numFmtId="0" fontId="10" fillId="4" borderId="3" xfId="0" applyFont="1" applyFill="1" applyBorder="1" applyAlignment="1">
      <alignment horizontal="center"/>
    </xf>
    <xf numFmtId="0" fontId="10" fillId="4" borderId="9" xfId="0" applyFont="1" applyFill="1" applyBorder="1" applyAlignment="1">
      <alignment horizontal="center"/>
    </xf>
    <xf numFmtId="0" fontId="10" fillId="4" borderId="4" xfId="0" applyFont="1" applyFill="1" applyBorder="1" applyAlignment="1">
      <alignment horizontal="center"/>
    </xf>
    <xf numFmtId="0" fontId="10" fillId="4" borderId="3" xfId="0" applyFont="1" applyFill="1" applyBorder="1" applyAlignment="1">
      <alignment horizontal="center" wrapText="1"/>
    </xf>
    <xf numFmtId="0" fontId="10" fillId="4" borderId="9" xfId="0" applyFont="1" applyFill="1" applyBorder="1" applyAlignment="1">
      <alignment horizontal="center" wrapText="1"/>
    </xf>
    <xf numFmtId="0" fontId="10" fillId="4" borderId="4" xfId="0" applyFont="1" applyFill="1" applyBorder="1" applyAlignment="1">
      <alignment horizontal="center" wrapText="1"/>
    </xf>
    <xf numFmtId="0" fontId="45" fillId="4" borderId="27" xfId="0" applyFont="1" applyFill="1" applyBorder="1" applyAlignment="1">
      <alignment horizontal="center" vertical="center" wrapText="1" readingOrder="1"/>
    </xf>
    <xf numFmtId="0" fontId="45" fillId="4" borderId="34" xfId="0" applyFont="1" applyFill="1" applyBorder="1" applyAlignment="1">
      <alignment horizontal="center" vertical="center" wrapText="1" readingOrder="1"/>
    </xf>
    <xf numFmtId="0" fontId="45" fillId="4" borderId="35" xfId="0" applyFont="1" applyFill="1" applyBorder="1" applyAlignment="1">
      <alignment horizontal="center" vertical="center" wrapText="1" readingOrder="1"/>
    </xf>
    <xf numFmtId="0" fontId="45" fillId="4" borderId="2" xfId="0" applyFont="1" applyFill="1" applyBorder="1" applyAlignment="1">
      <alignment horizontal="center" vertical="center" wrapText="1" readingOrder="1"/>
    </xf>
    <xf numFmtId="2" fontId="0" fillId="0" borderId="2" xfId="0" applyNumberFormat="1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50" fillId="4" borderId="2" xfId="0" applyFont="1" applyFill="1" applyBorder="1"/>
    <xf numFmtId="167" fontId="39" fillId="40" borderId="2" xfId="2" applyNumberFormat="1" applyFont="1" applyFill="1" applyBorder="1" applyAlignment="1">
      <alignment horizontal="center" vertical="center" wrapText="1" readingOrder="1"/>
    </xf>
    <xf numFmtId="167" fontId="39" fillId="40" borderId="2" xfId="2" applyNumberFormat="1" applyFont="1" applyFill="1" applyBorder="1" applyAlignment="1">
      <alignment horizontal="center" vertical="center"/>
    </xf>
    <xf numFmtId="167" fontId="0" fillId="0" borderId="0" xfId="2" applyNumberFormat="1" applyFont="1" applyAlignment="1">
      <alignment horizontal="center"/>
    </xf>
    <xf numFmtId="167" fontId="0" fillId="0" borderId="49" xfId="2" applyNumberFormat="1" applyFont="1" applyBorder="1" applyAlignment="1">
      <alignment horizontal="center"/>
    </xf>
    <xf numFmtId="167" fontId="43" fillId="0" borderId="9" xfId="2" applyNumberFormat="1" applyFont="1" applyFill="1" applyBorder="1" applyAlignment="1">
      <alignment horizontal="center" vertical="center" wrapText="1" readingOrder="1"/>
    </xf>
    <xf numFmtId="167" fontId="43" fillId="0" borderId="2" xfId="2" applyNumberFormat="1" applyFont="1" applyFill="1" applyBorder="1" applyAlignment="1">
      <alignment horizontal="center" vertical="center" wrapText="1" readingOrder="1"/>
    </xf>
    <xf numFmtId="167" fontId="0" fillId="0" borderId="2" xfId="2" applyNumberFormat="1" applyFont="1" applyBorder="1" applyAlignment="1">
      <alignment horizontal="center"/>
    </xf>
    <xf numFmtId="167" fontId="41" fillId="0" borderId="2" xfId="2" applyNumberFormat="1" applyFont="1" applyBorder="1" applyAlignment="1">
      <alignment horizontal="center" vertical="center"/>
    </xf>
    <xf numFmtId="167" fontId="37" fillId="4" borderId="2" xfId="2" applyNumberFormat="1" applyFont="1" applyFill="1" applyBorder="1" applyAlignment="1">
      <alignment horizontal="center" vertical="center" wrapText="1" readingOrder="1"/>
    </xf>
    <xf numFmtId="167" fontId="38" fillId="0" borderId="2" xfId="2" applyNumberFormat="1" applyFont="1" applyBorder="1" applyAlignment="1">
      <alignment horizontal="center" vertical="center"/>
    </xf>
    <xf numFmtId="167" fontId="38" fillId="0" borderId="2" xfId="2" applyNumberFormat="1" applyFont="1" applyFill="1" applyBorder="1" applyAlignment="1">
      <alignment horizontal="center" vertical="center"/>
    </xf>
    <xf numFmtId="167" fontId="41" fillId="0" borderId="0" xfId="2" applyNumberFormat="1" applyFont="1"/>
    <xf numFmtId="167" fontId="0" fillId="0" borderId="0" xfId="2" applyNumberFormat="1" applyFont="1" applyBorder="1" applyAlignment="1">
      <alignment horizontal="center"/>
    </xf>
    <xf numFmtId="0" fontId="39" fillId="40" borderId="2" xfId="2" applyNumberFormat="1" applyFont="1" applyFill="1" applyBorder="1" applyAlignment="1">
      <alignment horizontal="center" vertical="center" wrapText="1" readingOrder="1"/>
    </xf>
    <xf numFmtId="0" fontId="39" fillId="40" borderId="2" xfId="2" applyNumberFormat="1" applyFont="1" applyFill="1" applyBorder="1" applyAlignment="1">
      <alignment horizontal="center" vertical="center"/>
    </xf>
    <xf numFmtId="0" fontId="43" fillId="0" borderId="9" xfId="2" applyNumberFormat="1" applyFont="1" applyFill="1" applyBorder="1" applyAlignment="1">
      <alignment horizontal="center" vertical="center" wrapText="1" readingOrder="1"/>
    </xf>
    <xf numFmtId="0" fontId="43" fillId="0" borderId="2" xfId="2" applyNumberFormat="1" applyFont="1" applyFill="1" applyBorder="1" applyAlignment="1">
      <alignment horizontal="center" vertical="center" wrapText="1" readingOrder="1"/>
    </xf>
  </cellXfs>
  <cellStyles count="47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2" builtinId="3"/>
    <cellStyle name="Comma 2" xfId="44" xr:uid="{9499E6E4-4910-4A0C-A02A-950FBD404BFB}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Hyperlink" xfId="45" builtinId="8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rmal 2 2 2" xfId="46" xr:uid="{FB8CAFA6-22F4-4F8D-8435-335629BDE3EB}"/>
    <cellStyle name="Note" xfId="17" builtinId="10" customBuiltin="1"/>
    <cellStyle name="Output" xfId="12" builtinId="21" customBuiltin="1"/>
    <cellStyle name="Percent" xfId="1" builtinId="5"/>
    <cellStyle name="Title" xfId="3" builtinId="15" customBuiltin="1"/>
    <cellStyle name="Total" xfId="19" builtinId="25" customBuiltin="1"/>
    <cellStyle name="Warning Text" xfId="16" builtinId="11" customBuiltin="1"/>
  </cellStyles>
  <dxfs count="0"/>
  <tableStyles count="0" defaultTableStyle="TableStyleMedium9" defaultPivotStyle="PivotStyleLight16"/>
  <colors>
    <mruColors>
      <color rgb="FF105BD8"/>
      <color rgb="FF0B3D91"/>
      <color rgb="FF061F4A"/>
      <color rgb="FF212121"/>
      <color rgb="FFAEB0B5"/>
      <color rgb="FF323A45"/>
      <color rgb="FF004225"/>
      <color rgb="FFDD361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Lifespans (Low)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659403679267169E-2"/>
          <c:y val="0.10605799289048519"/>
          <c:w val="0.90681643970940506"/>
          <c:h val="0.63030185267075134"/>
        </c:manualLayout>
      </c:layout>
      <c:areaChart>
        <c:grouping val="stacked"/>
        <c:varyColors val="0"/>
        <c:ser>
          <c:idx val="0"/>
          <c:order val="0"/>
          <c:tx>
            <c:strRef>
              <c:f>Lifespans_all!$B$61</c:f>
              <c:strCache>
                <c:ptCount val="1"/>
                <c:pt idx="0">
                  <c:v>Human Space Flight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Lifespans_all!$D$60:$M$60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Lifespans_all!$D$61:$M$61</c:f>
              <c:numCache>
                <c:formatCode>0</c:formatCode>
                <c:ptCount val="10"/>
                <c:pt idx="0">
                  <c:v>6.1</c:v>
                </c:pt>
                <c:pt idx="1">
                  <c:v>6.2</c:v>
                </c:pt>
                <c:pt idx="2">
                  <c:v>6.3</c:v>
                </c:pt>
                <c:pt idx="3">
                  <c:v>6.4</c:v>
                </c:pt>
                <c:pt idx="4">
                  <c:v>6.5</c:v>
                </c:pt>
                <c:pt idx="5">
                  <c:v>6.6</c:v>
                </c:pt>
                <c:pt idx="6">
                  <c:v>6.7</c:v>
                </c:pt>
                <c:pt idx="7">
                  <c:v>6.8</c:v>
                </c:pt>
                <c:pt idx="8">
                  <c:v>6.9</c:v>
                </c:pt>
                <c:pt idx="9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18-41DC-80C4-A5E6D6C7CEEC}"/>
            </c:ext>
          </c:extLst>
        </c:ser>
        <c:ser>
          <c:idx val="1"/>
          <c:order val="1"/>
          <c:tx>
            <c:strRef>
              <c:f>Lifespans_all!$B$62</c:f>
              <c:strCache>
                <c:ptCount val="1"/>
                <c:pt idx="0">
                  <c:v>Near Earth Robotic - LEO Science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Lifespans_all!$D$60:$M$60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Lifespans_all!$D$62:$M$62</c:f>
              <c:numCache>
                <c:formatCode>0</c:formatCode>
                <c:ptCount val="10"/>
                <c:pt idx="0">
                  <c:v>17.600000000000001</c:v>
                </c:pt>
                <c:pt idx="1">
                  <c:v>18.2</c:v>
                </c:pt>
                <c:pt idx="2">
                  <c:v>18.8</c:v>
                </c:pt>
                <c:pt idx="3">
                  <c:v>19.399999999999999</c:v>
                </c:pt>
                <c:pt idx="4">
                  <c:v>20</c:v>
                </c:pt>
                <c:pt idx="5">
                  <c:v>20.6</c:v>
                </c:pt>
                <c:pt idx="6">
                  <c:v>21.2</c:v>
                </c:pt>
                <c:pt idx="7">
                  <c:v>21.8</c:v>
                </c:pt>
                <c:pt idx="8">
                  <c:v>22.4</c:v>
                </c:pt>
                <c:pt idx="9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18-41DC-80C4-A5E6D6C7CEEC}"/>
            </c:ext>
          </c:extLst>
        </c:ser>
        <c:ser>
          <c:idx val="2"/>
          <c:order val="2"/>
          <c:tx>
            <c:strRef>
              <c:f>Lifespans_all!$B$63</c:f>
              <c:strCache>
                <c:ptCount val="1"/>
                <c:pt idx="0">
                  <c:v>Near Earth Robotic - GEO and Near Earth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Lifespans_all!$D$60:$M$60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Lifespans_all!$D$63:$M$63</c:f>
              <c:numCache>
                <c:formatCode>0</c:formatCode>
                <c:ptCount val="10"/>
                <c:pt idx="0">
                  <c:v>8.1999999999999993</c:v>
                </c:pt>
                <c:pt idx="1">
                  <c:v>8.4</c:v>
                </c:pt>
                <c:pt idx="2">
                  <c:v>8.6</c:v>
                </c:pt>
                <c:pt idx="3">
                  <c:v>8.8000000000000007</c:v>
                </c:pt>
                <c:pt idx="4">
                  <c:v>9</c:v>
                </c:pt>
                <c:pt idx="5">
                  <c:v>9.1999999999999993</c:v>
                </c:pt>
                <c:pt idx="6">
                  <c:v>9.4</c:v>
                </c:pt>
                <c:pt idx="7">
                  <c:v>9.6</c:v>
                </c:pt>
                <c:pt idx="8">
                  <c:v>9.8000000000000007</c:v>
                </c:pt>
                <c:pt idx="9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18-41DC-80C4-A5E6D6C7CEEC}"/>
            </c:ext>
          </c:extLst>
        </c:ser>
        <c:ser>
          <c:idx val="3"/>
          <c:order val="3"/>
          <c:tx>
            <c:strRef>
              <c:f>Lifespans_all!$B$64</c:f>
              <c:strCache>
                <c:ptCount val="1"/>
                <c:pt idx="0">
                  <c:v>Deep Space Robotic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numRef>
              <c:f>Lifespans_all!$D$60:$M$60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Lifespans_all!$D$64:$M$64</c:f>
              <c:numCache>
                <c:formatCode>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718-41DC-80C4-A5E6D6C7CEEC}"/>
            </c:ext>
          </c:extLst>
        </c:ser>
        <c:ser>
          <c:idx val="4"/>
          <c:order val="4"/>
          <c:tx>
            <c:strRef>
              <c:f>Lifespans_all!$B$65</c:f>
              <c:strCache>
                <c:ptCount val="1"/>
                <c:pt idx="0">
                  <c:v>Near Earth Robotic - Low Latency &amp; Complex Needs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numRef>
              <c:f>Lifespans_all!$D$60:$M$60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Lifespans_all!$D$65:$M$65</c:f>
              <c:numCache>
                <c:formatCode>0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718-41DC-80C4-A5E6D6C7CEEC}"/>
            </c:ext>
          </c:extLst>
        </c:ser>
        <c:ser>
          <c:idx val="5"/>
          <c:order val="5"/>
          <c:tx>
            <c:strRef>
              <c:f>Lifespans_all!$B$66</c:f>
              <c:strCache>
                <c:ptCount val="1"/>
                <c:pt idx="0">
                  <c:v>Mission Operations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Lifespans_all!$D$60:$M$60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Lifespans_all!$D$66:$M$66</c:f>
              <c:numCache>
                <c:formatCode>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718-41DC-80C4-A5E6D6C7CEEC}"/>
            </c:ext>
          </c:extLst>
        </c:ser>
        <c:ser>
          <c:idx val="6"/>
          <c:order val="6"/>
          <c:tx>
            <c:strRef>
              <c:f>Lifespans_all!$B$67</c:f>
              <c:strCache>
                <c:ptCount val="1"/>
                <c:pt idx="0">
                  <c:v>Launch Events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Lifespans_all!$D$60:$M$60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Lifespans_all!$D$67:$M$67</c:f>
              <c:numCache>
                <c:formatCode>0</c:formatCode>
                <c:ptCount val="10"/>
                <c:pt idx="0">
                  <c:v>3.2</c:v>
                </c:pt>
                <c:pt idx="1">
                  <c:v>3.4</c:v>
                </c:pt>
                <c:pt idx="2">
                  <c:v>3.6</c:v>
                </c:pt>
                <c:pt idx="3">
                  <c:v>3.8</c:v>
                </c:pt>
                <c:pt idx="4">
                  <c:v>4</c:v>
                </c:pt>
                <c:pt idx="5">
                  <c:v>4.2</c:v>
                </c:pt>
                <c:pt idx="6">
                  <c:v>4.4000000000000004</c:v>
                </c:pt>
                <c:pt idx="7">
                  <c:v>4.5999999999999996</c:v>
                </c:pt>
                <c:pt idx="8">
                  <c:v>4.8</c:v>
                </c:pt>
                <c:pt idx="9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718-41DC-80C4-A5E6D6C7CEEC}"/>
            </c:ext>
          </c:extLst>
        </c:ser>
        <c:ser>
          <c:idx val="7"/>
          <c:order val="7"/>
          <c:tx>
            <c:strRef>
              <c:f>Lifespans_all!$B$68</c:f>
              <c:strCache>
                <c:ptCount val="1"/>
                <c:pt idx="0">
                  <c:v>Terrestrial &amp; Aerial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Lifespans_all!$D$60:$M$60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Lifespans_all!$D$68:$M$68</c:f>
              <c:numCache>
                <c:formatCode>0</c:formatCode>
                <c:ptCount val="10"/>
                <c:pt idx="0">
                  <c:v>3.1</c:v>
                </c:pt>
                <c:pt idx="1">
                  <c:v>3.2</c:v>
                </c:pt>
                <c:pt idx="2">
                  <c:v>3.3</c:v>
                </c:pt>
                <c:pt idx="3">
                  <c:v>3.4</c:v>
                </c:pt>
                <c:pt idx="4">
                  <c:v>3.5</c:v>
                </c:pt>
                <c:pt idx="5">
                  <c:v>3.6</c:v>
                </c:pt>
                <c:pt idx="6">
                  <c:v>3.7</c:v>
                </c:pt>
                <c:pt idx="7">
                  <c:v>3.8</c:v>
                </c:pt>
                <c:pt idx="8">
                  <c:v>3.9</c:v>
                </c:pt>
                <c:pt idx="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718-41DC-80C4-A5E6D6C7CE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239023"/>
        <c:axId val="775238351"/>
      </c:areaChart>
      <c:catAx>
        <c:axId val="55623902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238351"/>
        <c:crosses val="autoZero"/>
        <c:auto val="1"/>
        <c:lblAlgn val="ctr"/>
        <c:lblOffset val="100"/>
        <c:noMultiLvlLbl val="0"/>
      </c:catAx>
      <c:valAx>
        <c:axId val="775238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2390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143537876426872E-2"/>
          <c:y val="0.8041231403269079"/>
          <c:w val="0.90748717991544758"/>
          <c:h val="0.178719999135402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Lifespans (Baseline)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659403679267169E-2"/>
          <c:y val="0.10605799289048519"/>
          <c:w val="0.90681643970940506"/>
          <c:h val="0.63030185267075134"/>
        </c:manualLayout>
      </c:layout>
      <c:areaChart>
        <c:grouping val="stacked"/>
        <c:varyColors val="0"/>
        <c:ser>
          <c:idx val="0"/>
          <c:order val="0"/>
          <c:tx>
            <c:strRef>
              <c:f>Lifespans_all!$B$139</c:f>
              <c:strCache>
                <c:ptCount val="1"/>
                <c:pt idx="0">
                  <c:v>Human Space Flight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Lifespans_all!$D$138:$M$138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Lifespans_all!$D$139:$M$139</c:f>
              <c:numCache>
                <c:formatCode>0</c:formatCode>
                <c:ptCount val="10"/>
                <c:pt idx="0">
                  <c:v>6.4</c:v>
                </c:pt>
                <c:pt idx="1">
                  <c:v>6.8</c:v>
                </c:pt>
                <c:pt idx="2">
                  <c:v>7.2</c:v>
                </c:pt>
                <c:pt idx="3">
                  <c:v>7.6</c:v>
                </c:pt>
                <c:pt idx="4">
                  <c:v>8</c:v>
                </c:pt>
                <c:pt idx="5">
                  <c:v>8.4</c:v>
                </c:pt>
                <c:pt idx="6">
                  <c:v>8.8000000000000007</c:v>
                </c:pt>
                <c:pt idx="7">
                  <c:v>9.1999999999999993</c:v>
                </c:pt>
                <c:pt idx="8">
                  <c:v>9.6</c:v>
                </c:pt>
                <c:pt idx="9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F5-43C4-8638-9FF0FCC03818}"/>
            </c:ext>
          </c:extLst>
        </c:ser>
        <c:ser>
          <c:idx val="1"/>
          <c:order val="1"/>
          <c:tx>
            <c:strRef>
              <c:f>Lifespans_all!$B$140</c:f>
              <c:strCache>
                <c:ptCount val="1"/>
                <c:pt idx="0">
                  <c:v>Near Earth Robotic - LEO Science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Lifespans_all!$D$138:$M$138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Lifespans_all!$D$140:$M$140</c:f>
              <c:numCache>
                <c:formatCode>0</c:formatCode>
                <c:ptCount val="10"/>
                <c:pt idx="0">
                  <c:v>18.399999999999999</c:v>
                </c:pt>
                <c:pt idx="1">
                  <c:v>19.8</c:v>
                </c:pt>
                <c:pt idx="2">
                  <c:v>21.2</c:v>
                </c:pt>
                <c:pt idx="3">
                  <c:v>22.6</c:v>
                </c:pt>
                <c:pt idx="4">
                  <c:v>24</c:v>
                </c:pt>
                <c:pt idx="5">
                  <c:v>25.4</c:v>
                </c:pt>
                <c:pt idx="6">
                  <c:v>26.8</c:v>
                </c:pt>
                <c:pt idx="7">
                  <c:v>28.200000000000003</c:v>
                </c:pt>
                <c:pt idx="8">
                  <c:v>29.6</c:v>
                </c:pt>
                <c:pt idx="9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F5-43C4-8638-9FF0FCC03818}"/>
            </c:ext>
          </c:extLst>
        </c:ser>
        <c:ser>
          <c:idx val="2"/>
          <c:order val="2"/>
          <c:tx>
            <c:strRef>
              <c:f>Lifespans_all!$B$141</c:f>
              <c:strCache>
                <c:ptCount val="1"/>
                <c:pt idx="0">
                  <c:v>Near Earth Robotic - GEO and Near Earth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Lifespans_all!$D$138:$M$138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Lifespans_all!$D$141:$M$141</c:f>
              <c:numCache>
                <c:formatCode>0</c:formatCode>
                <c:ptCount val="10"/>
                <c:pt idx="0">
                  <c:v>8.5</c:v>
                </c:pt>
                <c:pt idx="1">
                  <c:v>9</c:v>
                </c:pt>
                <c:pt idx="2">
                  <c:v>9.5</c:v>
                </c:pt>
                <c:pt idx="3">
                  <c:v>10</c:v>
                </c:pt>
                <c:pt idx="4">
                  <c:v>10.5</c:v>
                </c:pt>
                <c:pt idx="5">
                  <c:v>11</c:v>
                </c:pt>
                <c:pt idx="6">
                  <c:v>11.5</c:v>
                </c:pt>
                <c:pt idx="7">
                  <c:v>12</c:v>
                </c:pt>
                <c:pt idx="8">
                  <c:v>12.5</c:v>
                </c:pt>
                <c:pt idx="9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F5-43C4-8638-9FF0FCC03818}"/>
            </c:ext>
          </c:extLst>
        </c:ser>
        <c:ser>
          <c:idx val="3"/>
          <c:order val="3"/>
          <c:tx>
            <c:strRef>
              <c:f>Lifespans_all!$B$142</c:f>
              <c:strCache>
                <c:ptCount val="1"/>
                <c:pt idx="0">
                  <c:v>Deep Space Robotic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numRef>
              <c:f>Lifespans_all!$D$138:$M$138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Lifespans_all!$D$142:$M$142</c:f>
              <c:numCache>
                <c:formatCode>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F5-43C4-8638-9FF0FCC03818}"/>
            </c:ext>
          </c:extLst>
        </c:ser>
        <c:ser>
          <c:idx val="4"/>
          <c:order val="4"/>
          <c:tx>
            <c:strRef>
              <c:f>Lifespans_all!$B$143</c:f>
              <c:strCache>
                <c:ptCount val="1"/>
                <c:pt idx="0">
                  <c:v>Near Earth Robotic - Low Latency &amp; Complex Needs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numRef>
              <c:f>Lifespans_all!$D$138:$M$138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Lifespans_all!$D$143:$M$143</c:f>
              <c:numCache>
                <c:formatCode>0</c:formatCode>
                <c:ptCount val="10"/>
                <c:pt idx="0">
                  <c:v>1.1000000000000001</c:v>
                </c:pt>
                <c:pt idx="1">
                  <c:v>1.2</c:v>
                </c:pt>
                <c:pt idx="2">
                  <c:v>1.3</c:v>
                </c:pt>
                <c:pt idx="3">
                  <c:v>1.4</c:v>
                </c:pt>
                <c:pt idx="4">
                  <c:v>1.5</c:v>
                </c:pt>
                <c:pt idx="5">
                  <c:v>1.6</c:v>
                </c:pt>
                <c:pt idx="6">
                  <c:v>1.7</c:v>
                </c:pt>
                <c:pt idx="7">
                  <c:v>1.7999999999999998</c:v>
                </c:pt>
                <c:pt idx="8">
                  <c:v>1.9</c:v>
                </c:pt>
                <c:pt idx="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1F5-43C4-8638-9FF0FCC03818}"/>
            </c:ext>
          </c:extLst>
        </c:ser>
        <c:ser>
          <c:idx val="5"/>
          <c:order val="5"/>
          <c:tx>
            <c:strRef>
              <c:f>Lifespans_all!$B$144</c:f>
              <c:strCache>
                <c:ptCount val="1"/>
                <c:pt idx="0">
                  <c:v>Mission Operations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Lifespans_all!$D$138:$M$138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Lifespans_all!$D$144:$M$144</c:f>
              <c:numCache>
                <c:formatCode>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1F5-43C4-8638-9FF0FCC03818}"/>
            </c:ext>
          </c:extLst>
        </c:ser>
        <c:ser>
          <c:idx val="6"/>
          <c:order val="6"/>
          <c:tx>
            <c:strRef>
              <c:f>Lifespans_all!$B$145</c:f>
              <c:strCache>
                <c:ptCount val="1"/>
                <c:pt idx="0">
                  <c:v>Launch Events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Lifespans_all!$D$138:$M$138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Lifespans_all!$D$145:$M$145</c:f>
              <c:numCache>
                <c:formatCode>0</c:formatCode>
                <c:ptCount val="10"/>
                <c:pt idx="0">
                  <c:v>3.4</c:v>
                </c:pt>
                <c:pt idx="1">
                  <c:v>3.8</c:v>
                </c:pt>
                <c:pt idx="2">
                  <c:v>4.2</c:v>
                </c:pt>
                <c:pt idx="3">
                  <c:v>4.5999999999999996</c:v>
                </c:pt>
                <c:pt idx="4">
                  <c:v>5</c:v>
                </c:pt>
                <c:pt idx="5">
                  <c:v>5.4</c:v>
                </c:pt>
                <c:pt idx="6">
                  <c:v>5.8</c:v>
                </c:pt>
                <c:pt idx="7">
                  <c:v>6.1999999999999993</c:v>
                </c:pt>
                <c:pt idx="8">
                  <c:v>6.6</c:v>
                </c:pt>
                <c:pt idx="9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1F5-43C4-8638-9FF0FCC03818}"/>
            </c:ext>
          </c:extLst>
        </c:ser>
        <c:ser>
          <c:idx val="7"/>
          <c:order val="7"/>
          <c:tx>
            <c:strRef>
              <c:f>Lifespans_all!$B$146</c:f>
              <c:strCache>
                <c:ptCount val="1"/>
                <c:pt idx="0">
                  <c:v>Terrestrial &amp; Aerial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Lifespans_all!$D$138:$M$138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Lifespans_all!$D$146:$M$146</c:f>
              <c:numCache>
                <c:formatCode>0</c:formatCode>
                <c:ptCount val="10"/>
                <c:pt idx="0">
                  <c:v>3.2</c:v>
                </c:pt>
                <c:pt idx="1">
                  <c:v>3.4</c:v>
                </c:pt>
                <c:pt idx="2">
                  <c:v>3.6</c:v>
                </c:pt>
                <c:pt idx="3">
                  <c:v>3.8</c:v>
                </c:pt>
                <c:pt idx="4">
                  <c:v>4</c:v>
                </c:pt>
                <c:pt idx="5">
                  <c:v>4.2</c:v>
                </c:pt>
                <c:pt idx="6">
                  <c:v>4.4000000000000004</c:v>
                </c:pt>
                <c:pt idx="7">
                  <c:v>4.5999999999999996</c:v>
                </c:pt>
                <c:pt idx="8">
                  <c:v>4.8</c:v>
                </c:pt>
                <c:pt idx="9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1F5-43C4-8638-9FF0FCC03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239023"/>
        <c:axId val="775238351"/>
      </c:areaChart>
      <c:catAx>
        <c:axId val="55623902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238351"/>
        <c:crosses val="autoZero"/>
        <c:auto val="1"/>
        <c:lblAlgn val="ctr"/>
        <c:lblOffset val="100"/>
        <c:noMultiLvlLbl val="0"/>
      </c:catAx>
      <c:valAx>
        <c:axId val="775238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2390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143537876426872E-2"/>
          <c:y val="0.8041231403269079"/>
          <c:w val="0.90748717991544758"/>
          <c:h val="0.178719999135402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Lifespans (High)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659403679267169E-2"/>
          <c:y val="0.10605799289048519"/>
          <c:w val="0.90681643970940506"/>
          <c:h val="0.63030185267075134"/>
        </c:manualLayout>
      </c:layout>
      <c:areaChart>
        <c:grouping val="stacked"/>
        <c:varyColors val="0"/>
        <c:ser>
          <c:idx val="0"/>
          <c:order val="0"/>
          <c:tx>
            <c:strRef>
              <c:f>Lifespans_all!$B$217</c:f>
              <c:strCache>
                <c:ptCount val="1"/>
                <c:pt idx="0">
                  <c:v>Human Space Flight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Lifespans_all!$D$216:$M$216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Lifespans_all!$D$217:$M$217</c:f>
              <c:numCache>
                <c:formatCode>0</c:formatCode>
                <c:ptCount val="10"/>
                <c:pt idx="0">
                  <c:v>6.6</c:v>
                </c:pt>
                <c:pt idx="1">
                  <c:v>7.2</c:v>
                </c:pt>
                <c:pt idx="2">
                  <c:v>7.8</c:v>
                </c:pt>
                <c:pt idx="3">
                  <c:v>8.4</c:v>
                </c:pt>
                <c:pt idx="4">
                  <c:v>9</c:v>
                </c:pt>
                <c:pt idx="5">
                  <c:v>9.6</c:v>
                </c:pt>
                <c:pt idx="6">
                  <c:v>10.199999999999999</c:v>
                </c:pt>
                <c:pt idx="7">
                  <c:v>10.8</c:v>
                </c:pt>
                <c:pt idx="8">
                  <c:v>11.399999999999999</c:v>
                </c:pt>
                <c:pt idx="9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C0-4EAE-91DE-A7E18EE4DEB3}"/>
            </c:ext>
          </c:extLst>
        </c:ser>
        <c:ser>
          <c:idx val="1"/>
          <c:order val="1"/>
          <c:tx>
            <c:strRef>
              <c:f>Lifespans_all!$B$218</c:f>
              <c:strCache>
                <c:ptCount val="1"/>
                <c:pt idx="0">
                  <c:v>Near Earth Robotic - LEO Science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Lifespans_all!$D$216:$M$216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Lifespans_all!$D$218:$M$218</c:f>
              <c:numCache>
                <c:formatCode>0</c:formatCode>
                <c:ptCount val="10"/>
                <c:pt idx="0">
                  <c:v>19.2</c:v>
                </c:pt>
                <c:pt idx="1">
                  <c:v>21.4</c:v>
                </c:pt>
                <c:pt idx="2">
                  <c:v>23.6</c:v>
                </c:pt>
                <c:pt idx="3">
                  <c:v>25.8</c:v>
                </c:pt>
                <c:pt idx="4">
                  <c:v>28</c:v>
                </c:pt>
                <c:pt idx="5">
                  <c:v>30.2</c:v>
                </c:pt>
                <c:pt idx="6">
                  <c:v>32.4</c:v>
                </c:pt>
                <c:pt idx="7">
                  <c:v>34.599999999999994</c:v>
                </c:pt>
                <c:pt idx="8">
                  <c:v>36.799999999999997</c:v>
                </c:pt>
                <c:pt idx="9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C0-4EAE-91DE-A7E18EE4DEB3}"/>
            </c:ext>
          </c:extLst>
        </c:ser>
        <c:ser>
          <c:idx val="2"/>
          <c:order val="2"/>
          <c:tx>
            <c:strRef>
              <c:f>Lifespans_all!$B$219</c:f>
              <c:strCache>
                <c:ptCount val="1"/>
                <c:pt idx="0">
                  <c:v>Near Earth Robotic - GEO and Near Earth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Lifespans_all!$D$216:$M$216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Lifespans_all!$D$219:$M$219</c:f>
              <c:numCache>
                <c:formatCode>0</c:formatCode>
                <c:ptCount val="10"/>
                <c:pt idx="0">
                  <c:v>8.9</c:v>
                </c:pt>
                <c:pt idx="1">
                  <c:v>9.8000000000000007</c:v>
                </c:pt>
                <c:pt idx="2">
                  <c:v>10.7</c:v>
                </c:pt>
                <c:pt idx="3">
                  <c:v>11.6</c:v>
                </c:pt>
                <c:pt idx="4">
                  <c:v>12.5</c:v>
                </c:pt>
                <c:pt idx="5">
                  <c:v>13.4</c:v>
                </c:pt>
                <c:pt idx="6">
                  <c:v>14.3</c:v>
                </c:pt>
                <c:pt idx="7">
                  <c:v>15.200000000000001</c:v>
                </c:pt>
                <c:pt idx="8">
                  <c:v>16.100000000000001</c:v>
                </c:pt>
                <c:pt idx="9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C0-4EAE-91DE-A7E18EE4DEB3}"/>
            </c:ext>
          </c:extLst>
        </c:ser>
        <c:ser>
          <c:idx val="3"/>
          <c:order val="3"/>
          <c:tx>
            <c:strRef>
              <c:f>Lifespans_all!$B$220</c:f>
              <c:strCache>
                <c:ptCount val="1"/>
                <c:pt idx="0">
                  <c:v>Deep Space Robotic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numRef>
              <c:f>Lifespans_all!$D$216:$M$216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Lifespans_all!$D$220:$M$220</c:f>
              <c:numCache>
                <c:formatCode>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C0-4EAE-91DE-A7E18EE4DEB3}"/>
            </c:ext>
          </c:extLst>
        </c:ser>
        <c:ser>
          <c:idx val="4"/>
          <c:order val="4"/>
          <c:tx>
            <c:strRef>
              <c:f>Lifespans_all!$B$221</c:f>
              <c:strCache>
                <c:ptCount val="1"/>
                <c:pt idx="0">
                  <c:v>Near Earth Robotic - Low Latency &amp; Complex Needs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numRef>
              <c:f>Lifespans_all!$D$216:$M$216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Lifespans_all!$D$221:$M$221</c:f>
              <c:numCache>
                <c:formatCode>0</c:formatCode>
                <c:ptCount val="10"/>
                <c:pt idx="0">
                  <c:v>1.2</c:v>
                </c:pt>
                <c:pt idx="1">
                  <c:v>1.4</c:v>
                </c:pt>
                <c:pt idx="2">
                  <c:v>1.6</c:v>
                </c:pt>
                <c:pt idx="3">
                  <c:v>1.8</c:v>
                </c:pt>
                <c:pt idx="4">
                  <c:v>2</c:v>
                </c:pt>
                <c:pt idx="5">
                  <c:v>2.2000000000000002</c:v>
                </c:pt>
                <c:pt idx="6">
                  <c:v>2.4</c:v>
                </c:pt>
                <c:pt idx="7">
                  <c:v>2.5999999999999996</c:v>
                </c:pt>
                <c:pt idx="8">
                  <c:v>2.8</c:v>
                </c:pt>
                <c:pt idx="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CC0-4EAE-91DE-A7E18EE4DEB3}"/>
            </c:ext>
          </c:extLst>
        </c:ser>
        <c:ser>
          <c:idx val="5"/>
          <c:order val="5"/>
          <c:tx>
            <c:strRef>
              <c:f>Lifespans_all!$B$222</c:f>
              <c:strCache>
                <c:ptCount val="1"/>
                <c:pt idx="0">
                  <c:v>Mission Operations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Lifespans_all!$D$216:$M$216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Lifespans_all!$D$222:$M$222</c:f>
              <c:numCache>
                <c:formatCode>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CC0-4EAE-91DE-A7E18EE4DEB3}"/>
            </c:ext>
          </c:extLst>
        </c:ser>
        <c:ser>
          <c:idx val="6"/>
          <c:order val="6"/>
          <c:tx>
            <c:strRef>
              <c:f>Lifespans_all!$B$223</c:f>
              <c:strCache>
                <c:ptCount val="1"/>
                <c:pt idx="0">
                  <c:v>Launch Events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Lifespans_all!$D$216:$M$216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Lifespans_all!$D$223:$M$223</c:f>
              <c:numCache>
                <c:formatCode>0</c:formatCode>
                <c:ptCount val="10"/>
                <c:pt idx="0">
                  <c:v>3.5</c:v>
                </c:pt>
                <c:pt idx="1">
                  <c:v>4</c:v>
                </c:pt>
                <c:pt idx="2">
                  <c:v>4.5</c:v>
                </c:pt>
                <c:pt idx="3">
                  <c:v>5</c:v>
                </c:pt>
                <c:pt idx="4">
                  <c:v>5.5</c:v>
                </c:pt>
                <c:pt idx="5">
                  <c:v>6</c:v>
                </c:pt>
                <c:pt idx="6">
                  <c:v>6.5</c:v>
                </c:pt>
                <c:pt idx="7">
                  <c:v>7</c:v>
                </c:pt>
                <c:pt idx="8">
                  <c:v>7.5</c:v>
                </c:pt>
                <c:pt idx="9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CC0-4EAE-91DE-A7E18EE4DEB3}"/>
            </c:ext>
          </c:extLst>
        </c:ser>
        <c:ser>
          <c:idx val="7"/>
          <c:order val="7"/>
          <c:tx>
            <c:strRef>
              <c:f>Lifespans_all!$B$224</c:f>
              <c:strCache>
                <c:ptCount val="1"/>
                <c:pt idx="0">
                  <c:v>Terrestrial &amp; Aerial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Lifespans_all!$D$216:$M$216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Lifespans_all!$D$224:$M$224</c:f>
              <c:numCache>
                <c:formatCode>0</c:formatCode>
                <c:ptCount val="10"/>
                <c:pt idx="0">
                  <c:v>3.3</c:v>
                </c:pt>
                <c:pt idx="1">
                  <c:v>3.6</c:v>
                </c:pt>
                <c:pt idx="2">
                  <c:v>3.9</c:v>
                </c:pt>
                <c:pt idx="3">
                  <c:v>4.2</c:v>
                </c:pt>
                <c:pt idx="4">
                  <c:v>4.5</c:v>
                </c:pt>
                <c:pt idx="5">
                  <c:v>4.8</c:v>
                </c:pt>
                <c:pt idx="6">
                  <c:v>5.0999999999999996</c:v>
                </c:pt>
                <c:pt idx="7">
                  <c:v>5.4</c:v>
                </c:pt>
                <c:pt idx="8">
                  <c:v>5.6999999999999993</c:v>
                </c:pt>
                <c:pt idx="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CC0-4EAE-91DE-A7E18EE4D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239023"/>
        <c:axId val="775238351"/>
      </c:areaChart>
      <c:catAx>
        <c:axId val="55623902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238351"/>
        <c:crosses val="autoZero"/>
        <c:auto val="1"/>
        <c:lblAlgn val="ctr"/>
        <c:lblOffset val="100"/>
        <c:noMultiLvlLbl val="0"/>
      </c:catAx>
      <c:valAx>
        <c:axId val="775238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2390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143537876426872E-2"/>
          <c:y val="0.8041231403269079"/>
          <c:w val="0.90748717991544758"/>
          <c:h val="0.178719999135402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Lifespans (Low)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Lifespans_all!$B$74</c:f>
              <c:strCache>
                <c:ptCount val="1"/>
                <c:pt idx="0">
                  <c:v>Existing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Lifespans_all!$D$73:$M$73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Lifespans_all!$D$74:$M$74</c:f>
              <c:numCache>
                <c:formatCode>General</c:formatCode>
                <c:ptCount val="10"/>
                <c:pt idx="0">
                  <c:v>42</c:v>
                </c:pt>
                <c:pt idx="1">
                  <c:v>38</c:v>
                </c:pt>
                <c:pt idx="2">
                  <c:v>32</c:v>
                </c:pt>
                <c:pt idx="3">
                  <c:v>29</c:v>
                </c:pt>
                <c:pt idx="4">
                  <c:v>24</c:v>
                </c:pt>
                <c:pt idx="5">
                  <c:v>20</c:v>
                </c:pt>
                <c:pt idx="6">
                  <c:v>17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CE-4E0E-8E5D-E5BEAF3F277A}"/>
            </c:ext>
          </c:extLst>
        </c:ser>
        <c:ser>
          <c:idx val="1"/>
          <c:order val="1"/>
          <c:tx>
            <c:strRef>
              <c:f>Lifespans_all!$B$75</c:f>
              <c:strCache>
                <c:ptCount val="1"/>
                <c:pt idx="0">
                  <c:v>Replacement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Lifespans_all!$D$73:$M$73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Lifespans_all!$D$75:$M$75</c:f>
              <c:numCache>
                <c:formatCode>0</c:formatCode>
                <c:ptCount val="10"/>
                <c:pt idx="0">
                  <c:v>1.2</c:v>
                </c:pt>
                <c:pt idx="1">
                  <c:v>5.4</c:v>
                </c:pt>
                <c:pt idx="2">
                  <c:v>11.6</c:v>
                </c:pt>
                <c:pt idx="3">
                  <c:v>14.800000000000002</c:v>
                </c:pt>
                <c:pt idx="4">
                  <c:v>21</c:v>
                </c:pt>
                <c:pt idx="5">
                  <c:v>26.2</c:v>
                </c:pt>
                <c:pt idx="6">
                  <c:v>30.399999999999995</c:v>
                </c:pt>
                <c:pt idx="7">
                  <c:v>33.6</c:v>
                </c:pt>
                <c:pt idx="8">
                  <c:v>34.799999999999997</c:v>
                </c:pt>
                <c:pt idx="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CE-4E0E-8E5D-E5BEAF3F2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3470975"/>
        <c:axId val="1043473471"/>
      </c:areaChart>
      <c:catAx>
        <c:axId val="104347097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473471"/>
        <c:crosses val="autoZero"/>
        <c:auto val="1"/>
        <c:lblAlgn val="ctr"/>
        <c:lblOffset val="100"/>
        <c:noMultiLvlLbl val="0"/>
      </c:catAx>
      <c:valAx>
        <c:axId val="1043473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4709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Lifespans (Baseline)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Lifespans_all!$B$152</c:f>
              <c:strCache>
                <c:ptCount val="1"/>
                <c:pt idx="0">
                  <c:v>Existing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Lifespans_all!$D$151:$M$151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Lifespans_all!$D$152:$M$152</c:f>
              <c:numCache>
                <c:formatCode>General</c:formatCode>
                <c:ptCount val="10"/>
                <c:pt idx="0">
                  <c:v>42</c:v>
                </c:pt>
                <c:pt idx="1">
                  <c:v>38</c:v>
                </c:pt>
                <c:pt idx="2">
                  <c:v>32</c:v>
                </c:pt>
                <c:pt idx="3">
                  <c:v>29</c:v>
                </c:pt>
                <c:pt idx="4">
                  <c:v>24</c:v>
                </c:pt>
                <c:pt idx="5">
                  <c:v>20</c:v>
                </c:pt>
                <c:pt idx="6">
                  <c:v>17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CE-4E0E-8E5D-E5BEAF3F277A}"/>
            </c:ext>
          </c:extLst>
        </c:ser>
        <c:ser>
          <c:idx val="1"/>
          <c:order val="1"/>
          <c:tx>
            <c:strRef>
              <c:f>Lifespans_all!$B$153</c:f>
              <c:strCache>
                <c:ptCount val="1"/>
                <c:pt idx="0">
                  <c:v>Replacement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Lifespans_all!$D$151:$M$151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Lifespans_all!$D$153:$M$153</c:f>
              <c:numCache>
                <c:formatCode>0</c:formatCode>
                <c:ptCount val="10"/>
                <c:pt idx="0">
                  <c:v>3</c:v>
                </c:pt>
                <c:pt idx="1">
                  <c:v>9</c:v>
                </c:pt>
                <c:pt idx="2">
                  <c:v>17</c:v>
                </c:pt>
                <c:pt idx="3">
                  <c:v>22</c:v>
                </c:pt>
                <c:pt idx="4">
                  <c:v>30</c:v>
                </c:pt>
                <c:pt idx="5">
                  <c:v>37</c:v>
                </c:pt>
                <c:pt idx="6">
                  <c:v>43</c:v>
                </c:pt>
                <c:pt idx="7">
                  <c:v>48.000000000000007</c:v>
                </c:pt>
                <c:pt idx="8">
                  <c:v>51</c:v>
                </c:pt>
                <c:pt idx="9">
                  <c:v>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CE-4E0E-8E5D-E5BEAF3F2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3470975"/>
        <c:axId val="1043473471"/>
      </c:areaChart>
      <c:catAx>
        <c:axId val="104347097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473471"/>
        <c:crosses val="autoZero"/>
        <c:auto val="1"/>
        <c:lblAlgn val="ctr"/>
        <c:lblOffset val="100"/>
        <c:noMultiLvlLbl val="0"/>
      </c:catAx>
      <c:valAx>
        <c:axId val="1043473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4709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Lifespans (High)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Lifespans_all!$B$230</c:f>
              <c:strCache>
                <c:ptCount val="1"/>
                <c:pt idx="0">
                  <c:v>Existing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Lifespans_all!$D$229:$M$229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Lifespans_all!$D$230:$M$230</c:f>
              <c:numCache>
                <c:formatCode>General</c:formatCode>
                <c:ptCount val="10"/>
                <c:pt idx="0">
                  <c:v>42</c:v>
                </c:pt>
                <c:pt idx="1">
                  <c:v>38</c:v>
                </c:pt>
                <c:pt idx="2">
                  <c:v>32</c:v>
                </c:pt>
                <c:pt idx="3">
                  <c:v>29</c:v>
                </c:pt>
                <c:pt idx="4">
                  <c:v>24</c:v>
                </c:pt>
                <c:pt idx="5">
                  <c:v>20</c:v>
                </c:pt>
                <c:pt idx="6">
                  <c:v>17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13-4077-A941-8E2C5279F66D}"/>
            </c:ext>
          </c:extLst>
        </c:ser>
        <c:ser>
          <c:idx val="1"/>
          <c:order val="1"/>
          <c:tx>
            <c:strRef>
              <c:f>Lifespans_all!$B$231</c:f>
              <c:strCache>
                <c:ptCount val="1"/>
                <c:pt idx="0">
                  <c:v>Replacement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Lifespans_all!$D$229:$M$229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Lifespans_all!$D$231:$M$231</c:f>
              <c:numCache>
                <c:formatCode>0</c:formatCode>
                <c:ptCount val="10"/>
                <c:pt idx="0">
                  <c:v>4.7</c:v>
                </c:pt>
                <c:pt idx="1">
                  <c:v>12.4</c:v>
                </c:pt>
                <c:pt idx="2">
                  <c:v>22.1</c:v>
                </c:pt>
                <c:pt idx="3">
                  <c:v>28.799999999999997</c:v>
                </c:pt>
                <c:pt idx="4">
                  <c:v>38.5</c:v>
                </c:pt>
                <c:pt idx="5">
                  <c:v>47.2</c:v>
                </c:pt>
                <c:pt idx="6">
                  <c:v>54.900000000000006</c:v>
                </c:pt>
                <c:pt idx="7">
                  <c:v>61.599999999999994</c:v>
                </c:pt>
                <c:pt idx="8">
                  <c:v>66.3</c:v>
                </c:pt>
                <c:pt idx="9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13-4077-A941-8E2C5279F6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3470975"/>
        <c:axId val="1043473471"/>
      </c:areaChart>
      <c:catAx>
        <c:axId val="104347097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473471"/>
        <c:crosses val="autoZero"/>
        <c:auto val="1"/>
        <c:lblAlgn val="ctr"/>
        <c:lblOffset val="100"/>
        <c:noMultiLvlLbl val="0"/>
      </c:catAx>
      <c:valAx>
        <c:axId val="1043473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4709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Demand Forecast</a:t>
            </a:r>
            <a:r>
              <a:rPr lang="en-US" baseline="0"/>
              <a:t> </a:t>
            </a:r>
            <a:r>
              <a:rPr lang="en-US"/>
              <a:t>(Low)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302655687866396"/>
          <c:y val="0.10605799289048519"/>
          <c:w val="0.84501691986272398"/>
          <c:h val="0.60682971253468532"/>
        </c:manualLayout>
      </c:layout>
      <c:areaChart>
        <c:grouping val="stacked"/>
        <c:varyColors val="0"/>
        <c:ser>
          <c:idx val="0"/>
          <c:order val="0"/>
          <c:tx>
            <c:strRef>
              <c:f>DTE_demand_forecast!$B$62</c:f>
              <c:strCache>
                <c:ptCount val="1"/>
                <c:pt idx="0">
                  <c:v>Human Space Flight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DTE_demand_forecast!$D$61:$M$61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DTE_demand_forecast!$D$62:$M$62</c:f>
              <c:numCache>
                <c:formatCode>0</c:formatCode>
                <c:ptCount val="10"/>
                <c:pt idx="0">
                  <c:v>10868.172238850002</c:v>
                </c:pt>
                <c:pt idx="1">
                  <c:v>10644.566843271779</c:v>
                </c:pt>
                <c:pt idx="2">
                  <c:v>9447.330128358044</c:v>
                </c:pt>
                <c:pt idx="3">
                  <c:v>10706.022790393605</c:v>
                </c:pt>
                <c:pt idx="4">
                  <c:v>10761.032061332402</c:v>
                </c:pt>
                <c:pt idx="5">
                  <c:v>10818.161689623748</c:v>
                </c:pt>
                <c:pt idx="6">
                  <c:v>10877.47448585337</c:v>
                </c:pt>
                <c:pt idx="7">
                  <c:v>10939.034924887485</c:v>
                </c:pt>
                <c:pt idx="8">
                  <c:v>11002.909187319778</c:v>
                </c:pt>
                <c:pt idx="9">
                  <c:v>11069.165201910564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68-4877-AA88-42AD6F52C98D}"/>
            </c:ext>
          </c:extLst>
        </c:ser>
        <c:ser>
          <c:idx val="1"/>
          <c:order val="1"/>
          <c:tx>
            <c:strRef>
              <c:f>DTE_demand_forecast!$B$63</c:f>
              <c:strCache>
                <c:ptCount val="1"/>
                <c:pt idx="0">
                  <c:v>Near Earth Robotic - LEO Science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DTE_demand_forecast!$D$61:$M$61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DTE_demand_forecast!$D$63:$M$63</c:f>
              <c:numCache>
                <c:formatCode>0</c:formatCode>
                <c:ptCount val="10"/>
                <c:pt idx="0">
                  <c:v>36581.621447333331</c:v>
                </c:pt>
                <c:pt idx="1">
                  <c:v>100162.36438164127</c:v>
                </c:pt>
                <c:pt idx="2">
                  <c:v>124148.43846029256</c:v>
                </c:pt>
                <c:pt idx="3">
                  <c:v>225200.77538906786</c:v>
                </c:pt>
                <c:pt idx="4">
                  <c:v>330946.56271992641</c:v>
                </c:pt>
                <c:pt idx="5">
                  <c:v>438904.18637903256</c:v>
                </c:pt>
                <c:pt idx="6">
                  <c:v>552974.98461692187</c:v>
                </c:pt>
                <c:pt idx="7">
                  <c:v>639664.78835458949</c:v>
                </c:pt>
                <c:pt idx="8">
                  <c:v>671123.90211900685</c:v>
                </c:pt>
                <c:pt idx="9">
                  <c:v>703586.76970781432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68-4877-AA88-42AD6F52C98D}"/>
            </c:ext>
          </c:extLst>
        </c:ser>
        <c:ser>
          <c:idx val="2"/>
          <c:order val="2"/>
          <c:tx>
            <c:strRef>
              <c:f>DTE_demand_forecast!$B$64</c:f>
              <c:strCache>
                <c:ptCount val="1"/>
                <c:pt idx="0">
                  <c:v>Near Earth Robotic - GEO and Near Earth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DTE_demand_forecast!$D$61:$M$61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DTE_demand_forecast!$D$64:$M$64</c:f>
              <c:numCache>
                <c:formatCode>0</c:formatCode>
                <c:ptCount val="10"/>
                <c:pt idx="0">
                  <c:v>4128.5626911650788</c:v>
                </c:pt>
                <c:pt idx="1">
                  <c:v>4264.1795788234276</c:v>
                </c:pt>
                <c:pt idx="2">
                  <c:v>4767.8690459006812</c:v>
                </c:pt>
                <c:pt idx="3">
                  <c:v>4934.9908376457042</c:v>
                </c:pt>
                <c:pt idx="4">
                  <c:v>5107.7586358686012</c:v>
                </c:pt>
                <c:pt idx="5">
                  <c:v>5286.3314321117869</c:v>
                </c:pt>
                <c:pt idx="6">
                  <c:v>5470.872319176784</c:v>
                </c:pt>
                <c:pt idx="7">
                  <c:v>5661.5485915779673</c:v>
                </c:pt>
                <c:pt idx="8">
                  <c:v>5858.5318483739602</c:v>
                </c:pt>
                <c:pt idx="9">
                  <c:v>6061.9980984315935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68-4877-AA88-42AD6F52C98D}"/>
            </c:ext>
          </c:extLst>
        </c:ser>
        <c:ser>
          <c:idx val="3"/>
          <c:order val="3"/>
          <c:tx>
            <c:strRef>
              <c:f>DTE_demand_forecast!$B$65</c:f>
              <c:strCache>
                <c:ptCount val="1"/>
                <c:pt idx="0">
                  <c:v>Deep Space Robotic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numRef>
              <c:f>DTE_demand_forecast!$D$61:$M$61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DTE_demand_forecast!$D$65:$M$65</c:f>
              <c:numCache>
                <c:formatCode>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C68-4877-AA88-42AD6F52C98D}"/>
            </c:ext>
          </c:extLst>
        </c:ser>
        <c:ser>
          <c:idx val="4"/>
          <c:order val="4"/>
          <c:tx>
            <c:strRef>
              <c:f>DTE_demand_forecast!$B$66</c:f>
              <c:strCache>
                <c:ptCount val="1"/>
                <c:pt idx="0">
                  <c:v>Near Earth Robotic - Low Latency &amp; Complex Needs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numRef>
              <c:f>DTE_demand_forecast!$D$61:$M$61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DTE_demand_forecast!$D$66:$M$66</c:f>
              <c:numCache>
                <c:formatCode>0</c:formatCode>
                <c:ptCount val="10"/>
                <c:pt idx="0">
                  <c:v>7739.6944573611108</c:v>
                </c:pt>
                <c:pt idx="1">
                  <c:v>7739.6944573611108</c:v>
                </c:pt>
                <c:pt idx="2">
                  <c:v>7739.6944573611108</c:v>
                </c:pt>
                <c:pt idx="3">
                  <c:v>7739.6944573611108</c:v>
                </c:pt>
                <c:pt idx="4">
                  <c:v>8377.6941892214145</c:v>
                </c:pt>
                <c:pt idx="5">
                  <c:v>8545.2480730058433</c:v>
                </c:pt>
                <c:pt idx="6">
                  <c:v>8716.1530344659604</c:v>
                </c:pt>
                <c:pt idx="7">
                  <c:v>8890.476095155278</c:v>
                </c:pt>
                <c:pt idx="8">
                  <c:v>9068.2856170583837</c:v>
                </c:pt>
                <c:pt idx="9">
                  <c:v>9249.6513293995522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C68-4877-AA88-42AD6F52C98D}"/>
            </c:ext>
          </c:extLst>
        </c:ser>
        <c:ser>
          <c:idx val="5"/>
          <c:order val="5"/>
          <c:tx>
            <c:strRef>
              <c:f>DTE_demand_forecast!$B$67</c:f>
              <c:strCache>
                <c:ptCount val="1"/>
                <c:pt idx="0">
                  <c:v>Mission Operations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DTE_demand_forecast!$D$61:$M$61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DTE_demand_forecast!$D$67:$M$67</c:f>
              <c:numCache>
                <c:formatCode>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C68-4877-AA88-42AD6F52C98D}"/>
            </c:ext>
          </c:extLst>
        </c:ser>
        <c:ser>
          <c:idx val="6"/>
          <c:order val="6"/>
          <c:tx>
            <c:strRef>
              <c:f>DTE_demand_forecast!$B$68</c:f>
              <c:strCache>
                <c:ptCount val="1"/>
                <c:pt idx="0">
                  <c:v>Launch Events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DTE_demand_forecast!$D$61:$M$61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DTE_demand_forecast!$D$68:$M$68</c:f>
              <c:numCache>
                <c:formatCode>0</c:formatCode>
                <c:ptCount val="10"/>
                <c:pt idx="0">
                  <c:v>3178.5680889981486</c:v>
                </c:pt>
                <c:pt idx="1">
                  <c:v>3515.4129659680743</c:v>
                </c:pt>
                <c:pt idx="2">
                  <c:v>3773.3487670780059</c:v>
                </c:pt>
                <c:pt idx="3">
                  <c:v>4112.0640482105318</c:v>
                </c:pt>
                <c:pt idx="4">
                  <c:v>5959.559014280374</c:v>
                </c:pt>
                <c:pt idx="5">
                  <c:v>6337.4824118185434</c:v>
                </c:pt>
                <c:pt idx="6">
                  <c:v>6729.2836521515565</c:v>
                </c:pt>
                <c:pt idx="7">
                  <c:v>7135.3666796321904</c:v>
                </c:pt>
                <c:pt idx="8">
                  <c:v>7556.1460452502215</c:v>
                </c:pt>
                <c:pt idx="9">
                  <c:v>7992.0471693201489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C68-4877-AA88-42AD6F52C98D}"/>
            </c:ext>
          </c:extLst>
        </c:ser>
        <c:ser>
          <c:idx val="7"/>
          <c:order val="7"/>
          <c:tx>
            <c:strRef>
              <c:f>DTE_demand_forecast!$B$69</c:f>
              <c:strCache>
                <c:ptCount val="1"/>
                <c:pt idx="0">
                  <c:v>Terrestrial &amp; Aerial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DTE_demand_forecast!$D$61:$M$61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DTE_demand_forecast!$D$69:$M$69</c:f>
              <c:numCache>
                <c:formatCode>0</c:formatCode>
                <c:ptCount val="10"/>
                <c:pt idx="0">
                  <c:v>2941.3248278333335</c:v>
                </c:pt>
                <c:pt idx="1">
                  <c:v>4593.4503711022226</c:v>
                </c:pt>
                <c:pt idx="2">
                  <c:v>4711.1558828151783</c:v>
                </c:pt>
                <c:pt idx="3">
                  <c:v>4906.8523437350996</c:v>
                </c:pt>
                <c:pt idx="4">
                  <c:v>5101.832545958915</c:v>
                </c:pt>
                <c:pt idx="5">
                  <c:v>5470.4880428731394</c:v>
                </c:pt>
                <c:pt idx="6">
                  <c:v>5710.7960426317795</c:v>
                </c:pt>
                <c:pt idx="7">
                  <c:v>5959.0935031616145</c:v>
                </c:pt>
                <c:pt idx="8">
                  <c:v>6215.6038796935909</c:v>
                </c:pt>
                <c:pt idx="9">
                  <c:v>6480.5563698835831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C68-4877-AA88-42AD6F52C9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239023"/>
        <c:axId val="775238351"/>
      </c:areaChart>
      <c:catAx>
        <c:axId val="5562390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238351"/>
        <c:crosses val="autoZero"/>
        <c:auto val="1"/>
        <c:lblAlgn val="ctr"/>
        <c:lblOffset val="100"/>
        <c:noMultiLvlLbl val="0"/>
      </c:catAx>
      <c:valAx>
        <c:axId val="775238351"/>
        <c:scaling>
          <c:orientation val="minMax"/>
          <c:max val="14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Minutes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2390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143537876426872E-2"/>
          <c:y val="0.8041231403269079"/>
          <c:w val="0.90748717991544758"/>
          <c:h val="0.178719999135402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Demand Forecast (Baseline)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632365848471122"/>
          <c:y val="0.10605799289048519"/>
          <c:w val="0.84171981825667663"/>
          <c:h val="0.61211338044219699"/>
        </c:manualLayout>
      </c:layout>
      <c:areaChart>
        <c:grouping val="stacked"/>
        <c:varyColors val="0"/>
        <c:ser>
          <c:idx val="0"/>
          <c:order val="0"/>
          <c:tx>
            <c:strRef>
              <c:f>DTE_demand_forecast!$B$141</c:f>
              <c:strCache>
                <c:ptCount val="1"/>
                <c:pt idx="0">
                  <c:v>Human Space Flight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DTE_demand_forecast!$D$140:$M$140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DTE_demand_forecast!$D$141:$M$141</c:f>
              <c:numCache>
                <c:formatCode>0</c:formatCode>
                <c:ptCount val="10"/>
                <c:pt idx="0">
                  <c:v>11009.544415066668</c:v>
                </c:pt>
                <c:pt idx="1">
                  <c:v>10932.966082753779</c:v>
                </c:pt>
                <c:pt idx="2">
                  <c:v>9888.5809647655042</c:v>
                </c:pt>
                <c:pt idx="3">
                  <c:v>11306.123927907751</c:v>
                </c:pt>
                <c:pt idx="4">
                  <c:v>11526.161011662938</c:v>
                </c:pt>
                <c:pt idx="5">
                  <c:v>11754.679524828323</c:v>
                </c:pt>
                <c:pt idx="6">
                  <c:v>11991.930709746817</c:v>
                </c:pt>
                <c:pt idx="7">
                  <c:v>12238.172465883272</c:v>
                </c:pt>
                <c:pt idx="8">
                  <c:v>12493.669515612444</c:v>
                </c:pt>
                <c:pt idx="9">
                  <c:v>12758.693573975585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EB-421A-89CA-DE357EFB09CC}"/>
            </c:ext>
          </c:extLst>
        </c:ser>
        <c:ser>
          <c:idx val="1"/>
          <c:order val="1"/>
          <c:tx>
            <c:strRef>
              <c:f>DTE_demand_forecast!$B$142</c:f>
              <c:strCache>
                <c:ptCount val="1"/>
                <c:pt idx="0">
                  <c:v>Near Earth Robotic - LEO Science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DTE_demand_forecast!$D$140:$M$140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DTE_demand_forecast!$D$142:$M$142</c:f>
              <c:numCache>
                <c:formatCode>0</c:formatCode>
                <c:ptCount val="10"/>
                <c:pt idx="0">
                  <c:v>57747.203194000002</c:v>
                </c:pt>
                <c:pt idx="1">
                  <c:v>141175.93178670792</c:v>
                </c:pt>
                <c:pt idx="2">
                  <c:v>178502.43861072452</c:v>
                </c:pt>
                <c:pt idx="3">
                  <c:v>315670.3733909505</c:v>
                </c:pt>
                <c:pt idx="4">
                  <c:v>446295.30017232674</c:v>
                </c:pt>
                <c:pt idx="5">
                  <c:v>580091.04102077056</c:v>
                </c:pt>
                <c:pt idx="6">
                  <c:v>720987.34164059022</c:v>
                </c:pt>
                <c:pt idx="7">
                  <c:v>835519.19311360852</c:v>
                </c:pt>
                <c:pt idx="8">
                  <c:v>895866.83157998126</c:v>
                </c:pt>
                <c:pt idx="9">
                  <c:v>958295.4230969185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EB-421A-89CA-DE357EFB09CC}"/>
            </c:ext>
          </c:extLst>
        </c:ser>
        <c:ser>
          <c:idx val="2"/>
          <c:order val="2"/>
          <c:tx>
            <c:strRef>
              <c:f>DTE_demand_forecast!$B$143</c:f>
              <c:strCache>
                <c:ptCount val="1"/>
                <c:pt idx="0">
                  <c:v>Near Earth Robotic - GEO and Near Earth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DTE_demand_forecast!$D$140:$M$140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DTE_demand_forecast!$D$143:$M$143</c:f>
              <c:numCache>
                <c:formatCode>0</c:formatCode>
                <c:ptCount val="10"/>
                <c:pt idx="0">
                  <c:v>4291.3656461210312</c:v>
                </c:pt>
                <c:pt idx="1">
                  <c:v>4596.2976069335709</c:v>
                </c:pt>
                <c:pt idx="2">
                  <c:v>5276.0096289091998</c:v>
                </c:pt>
                <c:pt idx="3">
                  <c:v>5626.0620305372895</c:v>
                </c:pt>
                <c:pt idx="4">
                  <c:v>5988.874406805372</c:v>
                </c:pt>
                <c:pt idx="5">
                  <c:v>6364.8171357383944</c:v>
                </c:pt>
                <c:pt idx="6">
                  <c:v>6754.2703064924481</c:v>
                </c:pt>
                <c:pt idx="7">
                  <c:v>7157.6239596487976</c:v>
                </c:pt>
                <c:pt idx="8">
                  <c:v>7575.2783332352374</c:v>
                </c:pt>
                <c:pt idx="9">
                  <c:v>8007.6441146077086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EB-421A-89CA-DE357EFB09CC}"/>
            </c:ext>
          </c:extLst>
        </c:ser>
        <c:ser>
          <c:idx val="3"/>
          <c:order val="3"/>
          <c:tx>
            <c:strRef>
              <c:f>DTE_demand_forecast!$B$144</c:f>
              <c:strCache>
                <c:ptCount val="1"/>
                <c:pt idx="0">
                  <c:v>Deep Space Robotic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numRef>
              <c:f>DTE_demand_forecast!$D$140:$M$140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DTE_demand_forecast!$D$144:$M$144</c:f>
              <c:numCache>
                <c:formatCode>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EB-421A-89CA-DE357EFB09CC}"/>
            </c:ext>
          </c:extLst>
        </c:ser>
        <c:ser>
          <c:idx val="4"/>
          <c:order val="4"/>
          <c:tx>
            <c:strRef>
              <c:f>DTE_demand_forecast!$B$145</c:f>
              <c:strCache>
                <c:ptCount val="1"/>
                <c:pt idx="0">
                  <c:v>Near Earth Robotic - Low Latency &amp; Complex Needs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numRef>
              <c:f>DTE_demand_forecast!$D$140:$M$140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DTE_demand_forecast!$D$145:$M$145</c:f>
              <c:numCache>
                <c:formatCode>0</c:formatCode>
                <c:ptCount val="10"/>
                <c:pt idx="0">
                  <c:v>8513.6639030972219</c:v>
                </c:pt>
                <c:pt idx="1">
                  <c:v>9318.5921266627774</c:v>
                </c:pt>
                <c:pt idx="2">
                  <c:v>10155.407891392661</c:v>
                </c:pt>
                <c:pt idx="3">
                  <c:v>11025.064727644018</c:v>
                </c:pt>
                <c:pt idx="4">
                  <c:v>12566.541283832123</c:v>
                </c:pt>
                <c:pt idx="5">
                  <c:v>13672.39691680935</c:v>
                </c:pt>
                <c:pt idx="6">
                  <c:v>14817.460158592134</c:v>
                </c:pt>
                <c:pt idx="7">
                  <c:v>16002.856971279498</c:v>
                </c:pt>
                <c:pt idx="8">
                  <c:v>17229.742672410932</c:v>
                </c:pt>
                <c:pt idx="9">
                  <c:v>18499.302658799104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7EB-421A-89CA-DE357EFB09CC}"/>
            </c:ext>
          </c:extLst>
        </c:ser>
        <c:ser>
          <c:idx val="5"/>
          <c:order val="5"/>
          <c:tx>
            <c:strRef>
              <c:f>DTE_demand_forecast!$B$146</c:f>
              <c:strCache>
                <c:ptCount val="1"/>
                <c:pt idx="0">
                  <c:v>Mission Operations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DTE_demand_forecast!$D$140:$M$140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DTE_demand_forecast!$D$146:$M$146</c:f>
              <c:numCache>
                <c:formatCode>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7EB-421A-89CA-DE357EFB09CC}"/>
            </c:ext>
          </c:extLst>
        </c:ser>
        <c:ser>
          <c:idx val="6"/>
          <c:order val="6"/>
          <c:tx>
            <c:strRef>
              <c:f>DTE_demand_forecast!$B$147</c:f>
              <c:strCache>
                <c:ptCount val="1"/>
                <c:pt idx="0">
                  <c:v>Launch Events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DTE_demand_forecast!$D$140:$M$140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DTE_demand_forecast!$D$147:$M$147</c:f>
              <c:numCache>
                <c:formatCode>0</c:formatCode>
                <c:ptCount val="10"/>
                <c:pt idx="0">
                  <c:v>3464.7507137555563</c:v>
                </c:pt>
                <c:pt idx="1">
                  <c:v>4099.2255204731855</c:v>
                </c:pt>
                <c:pt idx="2">
                  <c:v>4666.5819754708264</c:v>
                </c:pt>
                <c:pt idx="3">
                  <c:v>5326.8612116247677</c:v>
                </c:pt>
                <c:pt idx="4">
                  <c:v>7508.425397633524</c:v>
                </c:pt>
                <c:pt idx="5">
                  <c:v>8233.2948650427988</c:v>
                </c:pt>
                <c:pt idx="6">
                  <c:v>8985.3004714884191</c:v>
                </c:pt>
                <c:pt idx="7">
                  <c:v>9765.2377147448769</c:v>
                </c:pt>
                <c:pt idx="8">
                  <c:v>10573.92305804203</c:v>
                </c:pt>
                <c:pt idx="9">
                  <c:v>11412.194450484198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7EB-421A-89CA-DE357EFB09CC}"/>
            </c:ext>
          </c:extLst>
        </c:ser>
        <c:ser>
          <c:idx val="7"/>
          <c:order val="7"/>
          <c:tx>
            <c:strRef>
              <c:f>DTE_demand_forecast!$B$148</c:f>
              <c:strCache>
                <c:ptCount val="1"/>
                <c:pt idx="0">
                  <c:v>Terrestrial &amp; Aerial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DTE_demand_forecast!$D$140:$M$140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DTE_demand_forecast!$D$148:$M$148</c:f>
              <c:numCache>
                <c:formatCode>0</c:formatCode>
                <c:ptCount val="10"/>
                <c:pt idx="0">
                  <c:v>3082.6588273333336</c:v>
                </c:pt>
                <c:pt idx="1">
                  <c:v>4881.7717300822223</c:v>
                </c:pt>
                <c:pt idx="2">
                  <c:v>5152.2875620545783</c:v>
                </c:pt>
                <c:pt idx="3">
                  <c:v>5506.7914275006842</c:v>
                </c:pt>
                <c:pt idx="4">
                  <c:v>5866.754877760035</c:v>
                </c:pt>
                <c:pt idx="5">
                  <c:v>6406.75297699771</c:v>
                </c:pt>
                <c:pt idx="6">
                  <c:v>6824.9513142400183</c:v>
                </c:pt>
                <c:pt idx="7">
                  <c:v>7257.8802197792184</c:v>
                </c:pt>
                <c:pt idx="8">
                  <c:v>7705.9616370122922</c:v>
                </c:pt>
                <c:pt idx="9">
                  <c:v>8169.6284948447774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7EB-421A-89CA-DE357EFB09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239023"/>
        <c:axId val="775238351"/>
      </c:areaChart>
      <c:catAx>
        <c:axId val="556239023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238351"/>
        <c:crosses val="autoZero"/>
        <c:auto val="1"/>
        <c:lblAlgn val="ctr"/>
        <c:lblOffset val="100"/>
        <c:noMultiLvlLbl val="0"/>
      </c:catAx>
      <c:valAx>
        <c:axId val="775238351"/>
        <c:scaling>
          <c:orientation val="minMax"/>
          <c:max val="14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Minutes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2390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143537876426872E-2"/>
          <c:y val="0.8041231403269079"/>
          <c:w val="0.90748717991544758"/>
          <c:h val="0.178719999135402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Demand</a:t>
            </a:r>
            <a:r>
              <a:rPr lang="en-US" baseline="0"/>
              <a:t> Forecast </a:t>
            </a:r>
            <a:r>
              <a:rPr lang="en-US"/>
              <a:t>(High)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055071182579744"/>
          <c:y val="0.10605799289048519"/>
          <c:w val="0.83749276491559022"/>
          <c:h val="0.59813085403477473"/>
        </c:manualLayout>
      </c:layout>
      <c:areaChart>
        <c:grouping val="stacked"/>
        <c:varyColors val="0"/>
        <c:ser>
          <c:idx val="0"/>
          <c:order val="0"/>
          <c:tx>
            <c:strRef>
              <c:f>DTE_demand_forecast!$B$220</c:f>
              <c:strCache>
                <c:ptCount val="1"/>
                <c:pt idx="0">
                  <c:v>Human Space Flight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DTE_demand_forecast!$D$219:$M$219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DTE_demand_forecast!$D$220:$M$220</c:f>
              <c:numCache>
                <c:formatCode>0</c:formatCode>
                <c:ptCount val="10"/>
                <c:pt idx="0">
                  <c:v>11103.792532544447</c:v>
                </c:pt>
                <c:pt idx="1">
                  <c:v>11125.232242408445</c:v>
                </c:pt>
                <c:pt idx="2">
                  <c:v>10182.748189037144</c:v>
                </c:pt>
                <c:pt idx="3">
                  <c:v>11706.191352917182</c:v>
                </c:pt>
                <c:pt idx="4">
                  <c:v>12036.246978549962</c:v>
                </c:pt>
                <c:pt idx="5">
                  <c:v>12379.024748298041</c:v>
                </c:pt>
                <c:pt idx="6">
                  <c:v>12734.901525675781</c:v>
                </c:pt>
                <c:pt idx="7">
                  <c:v>13104.264159880464</c:v>
                </c:pt>
                <c:pt idx="8">
                  <c:v>13487.509734474221</c:v>
                </c:pt>
                <c:pt idx="9">
                  <c:v>13885.045822018932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3E-4A6C-A8C9-9DACE9FB41FD}"/>
            </c:ext>
          </c:extLst>
        </c:ser>
        <c:ser>
          <c:idx val="1"/>
          <c:order val="1"/>
          <c:tx>
            <c:strRef>
              <c:f>DTE_demand_forecast!$B$221</c:f>
              <c:strCache>
                <c:ptCount val="1"/>
                <c:pt idx="0">
                  <c:v>Near Earth Robotic - LEO Science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DTE_demand_forecast!$D$219:$M$219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DTE_demand_forecast!$D$221:$M$221</c:f>
              <c:numCache>
                <c:formatCode>0</c:formatCode>
                <c:ptCount val="10"/>
                <c:pt idx="0">
                  <c:v>78912.784940666679</c:v>
                </c:pt>
                <c:pt idx="1">
                  <c:v>182189.49919177458</c:v>
                </c:pt>
                <c:pt idx="2">
                  <c:v>232856.43876115658</c:v>
                </c:pt>
                <c:pt idx="3">
                  <c:v>406139.97139283316</c:v>
                </c:pt>
                <c:pt idx="4">
                  <c:v>561644.03762472712</c:v>
                </c:pt>
                <c:pt idx="5">
                  <c:v>721277.89566250867</c:v>
                </c:pt>
                <c:pt idx="6">
                  <c:v>888999.69866425835</c:v>
                </c:pt>
                <c:pt idx="7">
                  <c:v>1031373.5978726272</c:v>
                </c:pt>
                <c:pt idx="8">
                  <c:v>1120609.7610409555</c:v>
                </c:pt>
                <c:pt idx="9">
                  <c:v>1213004.0764860227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3E-4A6C-A8C9-9DACE9FB41FD}"/>
            </c:ext>
          </c:extLst>
        </c:ser>
        <c:ser>
          <c:idx val="2"/>
          <c:order val="2"/>
          <c:tx>
            <c:strRef>
              <c:f>DTE_demand_forecast!$B$222</c:f>
              <c:strCache>
                <c:ptCount val="1"/>
                <c:pt idx="0">
                  <c:v>Near Earth Robotic - GEO and Near Earth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DTE_demand_forecast!$D$219:$M$219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DTE_demand_forecast!$D$222:$M$222</c:f>
              <c:numCache>
                <c:formatCode>0</c:formatCode>
                <c:ptCount val="10"/>
                <c:pt idx="0">
                  <c:v>4508.4362527289677</c:v>
                </c:pt>
                <c:pt idx="1">
                  <c:v>5039.1216444137608</c:v>
                </c:pt>
                <c:pt idx="2">
                  <c:v>5953.5304062538908</c:v>
                </c:pt>
                <c:pt idx="3">
                  <c:v>6547.4902877260702</c:v>
                </c:pt>
                <c:pt idx="4">
                  <c:v>7163.6954347210667</c:v>
                </c:pt>
                <c:pt idx="5">
                  <c:v>7802.7980739072045</c:v>
                </c:pt>
                <c:pt idx="6">
                  <c:v>8465.4676229133329</c:v>
                </c:pt>
                <c:pt idx="7">
                  <c:v>9152.3911170765714</c:v>
                </c:pt>
                <c:pt idx="8">
                  <c:v>9864.2736463836081</c:v>
                </c:pt>
                <c:pt idx="9">
                  <c:v>10601.838802842529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3E-4A6C-A8C9-9DACE9FB41FD}"/>
            </c:ext>
          </c:extLst>
        </c:ser>
        <c:ser>
          <c:idx val="3"/>
          <c:order val="3"/>
          <c:tx>
            <c:strRef>
              <c:f>DTE_demand_forecast!$B$223</c:f>
              <c:strCache>
                <c:ptCount val="1"/>
                <c:pt idx="0">
                  <c:v>Deep Space Robotic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numRef>
              <c:f>DTE_demand_forecast!$D$219:$M$219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DTE_demand_forecast!$D$223:$M$223</c:f>
              <c:numCache>
                <c:formatCode>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3E-4A6C-A8C9-9DACE9FB41FD}"/>
            </c:ext>
          </c:extLst>
        </c:ser>
        <c:ser>
          <c:idx val="4"/>
          <c:order val="4"/>
          <c:tx>
            <c:strRef>
              <c:f>DTE_demand_forecast!$B$224</c:f>
              <c:strCache>
                <c:ptCount val="1"/>
                <c:pt idx="0">
                  <c:v>Near Earth Robotic - Low Latency &amp; Complex Needs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numRef>
              <c:f>DTE_demand_forecast!$D$219:$M$219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DTE_demand_forecast!$D$224:$M$224</c:f>
              <c:numCache>
                <c:formatCode>0</c:formatCode>
                <c:ptCount val="10"/>
                <c:pt idx="0">
                  <c:v>9287.633348833333</c:v>
                </c:pt>
                <c:pt idx="1">
                  <c:v>10897.489795964444</c:v>
                </c:pt>
                <c:pt idx="2">
                  <c:v>12571.12132542421</c:v>
                </c:pt>
                <c:pt idx="3">
                  <c:v>14310.434997926926</c:v>
                </c:pt>
                <c:pt idx="4">
                  <c:v>16755.388378442829</c:v>
                </c:pt>
                <c:pt idx="5">
                  <c:v>18799.545760612855</c:v>
                </c:pt>
                <c:pt idx="6">
                  <c:v>20918.767282718305</c:v>
                </c:pt>
                <c:pt idx="7">
                  <c:v>23115.237847403718</c:v>
                </c:pt>
                <c:pt idx="8">
                  <c:v>25391.199727763476</c:v>
                </c:pt>
                <c:pt idx="9">
                  <c:v>27748.953988198657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53E-4A6C-A8C9-9DACE9FB41FD}"/>
            </c:ext>
          </c:extLst>
        </c:ser>
        <c:ser>
          <c:idx val="5"/>
          <c:order val="5"/>
          <c:tx>
            <c:strRef>
              <c:f>DTE_demand_forecast!$B$225</c:f>
              <c:strCache>
                <c:ptCount val="1"/>
                <c:pt idx="0">
                  <c:v>Mission Operations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DTE_demand_forecast!$D$219:$M$219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DTE_demand_forecast!$D$225:$M$225</c:f>
              <c:numCache>
                <c:formatCode>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53E-4A6C-A8C9-9DACE9FB41FD}"/>
            </c:ext>
          </c:extLst>
        </c:ser>
        <c:ser>
          <c:idx val="6"/>
          <c:order val="6"/>
          <c:tx>
            <c:strRef>
              <c:f>DTE_demand_forecast!$B$226</c:f>
              <c:strCache>
                <c:ptCount val="1"/>
                <c:pt idx="0">
                  <c:v>Launch Events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DTE_demand_forecast!$D$219:$M$219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DTE_demand_forecast!$D$226:$M$226</c:f>
              <c:numCache>
                <c:formatCode>0</c:formatCode>
                <c:ptCount val="10"/>
                <c:pt idx="0">
                  <c:v>3607.8420261342599</c:v>
                </c:pt>
                <c:pt idx="1">
                  <c:v>4391.1317977257413</c:v>
                </c:pt>
                <c:pt idx="2">
                  <c:v>5113.1985796672361</c:v>
                </c:pt>
                <c:pt idx="3">
                  <c:v>5934.2597933318848</c:v>
                </c:pt>
                <c:pt idx="4">
                  <c:v>8282.858589310099</c:v>
                </c:pt>
                <c:pt idx="5">
                  <c:v>9181.2010916549261</c:v>
                </c:pt>
                <c:pt idx="6">
                  <c:v>10113.308881156852</c:v>
                </c:pt>
                <c:pt idx="7">
                  <c:v>11080.17323230122</c:v>
                </c:pt>
                <c:pt idx="8">
                  <c:v>12082.811564437934</c:v>
                </c:pt>
                <c:pt idx="9">
                  <c:v>13122.268091066224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53E-4A6C-A8C9-9DACE9FB41FD}"/>
            </c:ext>
          </c:extLst>
        </c:ser>
        <c:ser>
          <c:idx val="7"/>
          <c:order val="7"/>
          <c:tx>
            <c:strRef>
              <c:f>DTE_demand_forecast!$B$227</c:f>
              <c:strCache>
                <c:ptCount val="1"/>
                <c:pt idx="0">
                  <c:v>Terrestrial &amp; Aerial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DTE_demand_forecast!$D$219:$M$219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DTE_demand_forecast!$D$227:$M$227</c:f>
              <c:numCache>
                <c:formatCode>0</c:formatCode>
                <c:ptCount val="10"/>
                <c:pt idx="0">
                  <c:v>3223.9928268333333</c:v>
                </c:pt>
                <c:pt idx="1">
                  <c:v>5170.093089062223</c:v>
                </c:pt>
                <c:pt idx="2">
                  <c:v>5593.4192412939783</c:v>
                </c:pt>
                <c:pt idx="3">
                  <c:v>6106.7305112662689</c:v>
                </c:pt>
                <c:pt idx="4">
                  <c:v>6631.6772095611541</c:v>
                </c:pt>
                <c:pt idx="5">
                  <c:v>7343.0179111222806</c:v>
                </c:pt>
                <c:pt idx="6">
                  <c:v>7939.1065858482571</c:v>
                </c:pt>
                <c:pt idx="7">
                  <c:v>8556.6669363968231</c:v>
                </c:pt>
                <c:pt idx="8">
                  <c:v>9196.3193943309925</c:v>
                </c:pt>
                <c:pt idx="9">
                  <c:v>9858.7006198059717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53E-4A6C-A8C9-9DACE9FB4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239023"/>
        <c:axId val="775238351"/>
      </c:areaChart>
      <c:catAx>
        <c:axId val="5562390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238351"/>
        <c:crosses val="autoZero"/>
        <c:auto val="1"/>
        <c:lblAlgn val="ctr"/>
        <c:lblOffset val="100"/>
        <c:noMultiLvlLbl val="0"/>
      </c:catAx>
      <c:valAx>
        <c:axId val="775238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Minutes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2390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143537876426872E-2"/>
          <c:y val="0.8041231403269079"/>
          <c:w val="0.90748717991544758"/>
          <c:h val="0.178719999135402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Demand Forecast (Low)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781468523627276"/>
          <c:y val="0.16999583891062464"/>
          <c:w val="0.79973806443103357"/>
          <c:h val="0.57664470395815959"/>
        </c:manualLayout>
      </c:layout>
      <c:areaChart>
        <c:grouping val="stacked"/>
        <c:varyColors val="0"/>
        <c:ser>
          <c:idx val="0"/>
          <c:order val="0"/>
          <c:tx>
            <c:strRef>
              <c:f>DTE_demand_forecast!$B$75</c:f>
              <c:strCache>
                <c:ptCount val="1"/>
                <c:pt idx="0">
                  <c:v>Existing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DTE_demand_forecast!$D$74:$M$74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DTE_demand_forecast!$D$75:$M$75</c:f>
              <c:numCache>
                <c:formatCode>0.00</c:formatCode>
                <c:ptCount val="10"/>
                <c:pt idx="0">
                  <c:v>49488.721502462962</c:v>
                </c:pt>
                <c:pt idx="1">
                  <c:v>46638.83936997089</c:v>
                </c:pt>
                <c:pt idx="2">
                  <c:v>40638.034641665348</c:v>
                </c:pt>
                <c:pt idx="3">
                  <c:v>42502.755543062158</c:v>
                </c:pt>
                <c:pt idx="4">
                  <c:v>32475.325164589947</c:v>
                </c:pt>
                <c:pt idx="5">
                  <c:v>26804.901726955028</c:v>
                </c:pt>
                <c:pt idx="6">
                  <c:v>24278.889173209001</c:v>
                </c:pt>
                <c:pt idx="7">
                  <c:v>20482.037770986775</c:v>
                </c:pt>
                <c:pt idx="8">
                  <c:v>20482.037770986775</c:v>
                </c:pt>
                <c:pt idx="9">
                  <c:v>20482.037770986775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F5-4264-9E36-2338D4F3E918}"/>
            </c:ext>
          </c:extLst>
        </c:ser>
        <c:ser>
          <c:idx val="1"/>
          <c:order val="1"/>
          <c:tx>
            <c:strRef>
              <c:f>DTE_demand_forecast!$B$76</c:f>
              <c:strCache>
                <c:ptCount val="1"/>
                <c:pt idx="0">
                  <c:v>Replacement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DTE_demand_forecast!$D$74:$M$74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DTE_demand_forecast!$D$76:$M$76</c:f>
              <c:numCache>
                <c:formatCode>0</c:formatCode>
                <c:ptCount val="10"/>
                <c:pt idx="0">
                  <c:v>16457.362296300267</c:v>
                </c:pt>
                <c:pt idx="1">
                  <c:v>84658.420617085867</c:v>
                </c:pt>
                <c:pt idx="2">
                  <c:v>114257.05071125133</c:v>
                </c:pt>
                <c:pt idx="3">
                  <c:v>215489.84782001842</c:v>
                </c:pt>
                <c:pt idx="4">
                  <c:v>334171.31749866484</c:v>
                </c:pt>
                <c:pt idx="5">
                  <c:v>448949.19979817723</c:v>
                </c:pt>
                <c:pt idx="6">
                  <c:v>566592.87847465905</c:v>
                </c:pt>
                <c:pt idx="7">
                  <c:v>658160.47387468396</c:v>
                </c:pt>
                <c:pt idx="8">
                  <c:v>690735.54442238284</c:v>
                </c:pt>
                <c:pt idx="9">
                  <c:v>724350.35360243963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F5-4264-9E36-2338D4F3E9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3470975"/>
        <c:axId val="1043473471"/>
      </c:areaChart>
      <c:catAx>
        <c:axId val="10434709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473471"/>
        <c:crosses val="autoZero"/>
        <c:auto val="1"/>
        <c:lblAlgn val="ctr"/>
        <c:lblOffset val="100"/>
        <c:noMultiLvlLbl val="0"/>
      </c:catAx>
      <c:valAx>
        <c:axId val="1043473471"/>
        <c:scaling>
          <c:orientation val="minMax"/>
          <c:max val="14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Minutes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4709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Demand Forecast </a:t>
            </a:r>
            <a:r>
              <a:rPr lang="en-US"/>
              <a:t>(Baseline)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74349368027282"/>
          <c:y val="0.16999583891062464"/>
          <c:w val="0.79011781286457805"/>
          <c:h val="0.57664470395815959"/>
        </c:manualLayout>
      </c:layout>
      <c:areaChart>
        <c:grouping val="stacked"/>
        <c:varyColors val="0"/>
        <c:ser>
          <c:idx val="0"/>
          <c:order val="0"/>
          <c:tx>
            <c:strRef>
              <c:f>DTE_demand_forecast!$B$154</c:f>
              <c:strCache>
                <c:ptCount val="1"/>
                <c:pt idx="0">
                  <c:v>Existing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DTE_demand_forecast!$D$153:$M$153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DTE_demand_forecast!$D$154:$M$154</c:f>
              <c:numCache>
                <c:formatCode>0.00</c:formatCode>
                <c:ptCount val="10"/>
                <c:pt idx="0">
                  <c:v>49488.721502462962</c:v>
                </c:pt>
                <c:pt idx="1">
                  <c:v>46638.83936997089</c:v>
                </c:pt>
                <c:pt idx="2">
                  <c:v>40638.034641665348</c:v>
                </c:pt>
                <c:pt idx="3">
                  <c:v>42502.755543062158</c:v>
                </c:pt>
                <c:pt idx="4">
                  <c:v>32475.325164589947</c:v>
                </c:pt>
                <c:pt idx="5">
                  <c:v>26804.901726955028</c:v>
                </c:pt>
                <c:pt idx="6">
                  <c:v>24278.889173209001</c:v>
                </c:pt>
                <c:pt idx="7">
                  <c:v>20482.037770986775</c:v>
                </c:pt>
                <c:pt idx="8">
                  <c:v>20482.037770986775</c:v>
                </c:pt>
                <c:pt idx="9">
                  <c:v>20482.037770986775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18-48D4-91FC-0A778305BA64}"/>
            </c:ext>
          </c:extLst>
        </c:ser>
        <c:ser>
          <c:idx val="1"/>
          <c:order val="1"/>
          <c:tx>
            <c:strRef>
              <c:f>DTE_demand_forecast!$B$155</c:f>
              <c:strCache>
                <c:ptCount val="1"/>
                <c:pt idx="0">
                  <c:v>Replacement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DTE_demand_forecast!$D$153:$M$153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DTE_demand_forecast!$D$155:$M$155</c:f>
              <c:numCache>
                <c:formatCode>0</c:formatCode>
                <c:ptCount val="10"/>
                <c:pt idx="0">
                  <c:v>39128.605244133068</c:v>
                </c:pt>
                <c:pt idx="1">
                  <c:v>128743.53687253145</c:v>
                </c:pt>
                <c:pt idx="2">
                  <c:v>173310.52060276308</c:v>
                </c:pt>
                <c:pt idx="3">
                  <c:v>312350.72466976946</c:v>
                </c:pt>
                <c:pt idx="4">
                  <c:v>457668.93548209738</c:v>
                </c:pt>
                <c:pt idx="5">
                  <c:v>600110.28420989879</c:v>
                </c:pt>
                <c:pt idx="6">
                  <c:v>746474.56892460771</c:v>
                </c:pt>
                <c:pt idx="7">
                  <c:v>867851.13017062412</c:v>
                </c:pt>
                <c:pt idx="8">
                  <c:v>931355.5725219741</c:v>
                </c:pt>
                <c:pt idx="9">
                  <c:v>997053.05211530987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18-48D4-91FC-0A778305BA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3470975"/>
        <c:axId val="1043473471"/>
      </c:areaChart>
      <c:catAx>
        <c:axId val="10434709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473471"/>
        <c:crosses val="autoZero"/>
        <c:auto val="1"/>
        <c:lblAlgn val="ctr"/>
        <c:lblOffset val="100"/>
        <c:noMultiLvlLbl val="0"/>
      </c:catAx>
      <c:valAx>
        <c:axId val="1043473471"/>
        <c:scaling>
          <c:orientation val="minMax"/>
          <c:max val="14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Minutes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4709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Demand Forecast (High)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74349368027282"/>
          <c:y val="0.16999577756044043"/>
          <c:w val="0.79011781286457805"/>
          <c:h val="0.58581152040304452"/>
        </c:manualLayout>
      </c:layout>
      <c:areaChart>
        <c:grouping val="stacked"/>
        <c:varyColors val="0"/>
        <c:ser>
          <c:idx val="0"/>
          <c:order val="0"/>
          <c:tx>
            <c:strRef>
              <c:f>DTE_demand_forecast!$B$233</c:f>
              <c:strCache>
                <c:ptCount val="1"/>
                <c:pt idx="0">
                  <c:v>Existing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DTE_demand_forecast!$D$232:$M$232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DTE_demand_forecast!$D$233:$M$233</c:f>
              <c:numCache>
                <c:formatCode>0.00</c:formatCode>
                <c:ptCount val="10"/>
                <c:pt idx="0">
                  <c:v>49488.721502462962</c:v>
                </c:pt>
                <c:pt idx="1">
                  <c:v>46638.83936997089</c:v>
                </c:pt>
                <c:pt idx="2">
                  <c:v>40638.034641665348</c:v>
                </c:pt>
                <c:pt idx="3">
                  <c:v>42502.755543062158</c:v>
                </c:pt>
                <c:pt idx="4">
                  <c:v>32475.325164589947</c:v>
                </c:pt>
                <c:pt idx="5">
                  <c:v>26804.901726955028</c:v>
                </c:pt>
                <c:pt idx="6">
                  <c:v>24278.889173209001</c:v>
                </c:pt>
                <c:pt idx="7">
                  <c:v>20482.037770986775</c:v>
                </c:pt>
                <c:pt idx="8">
                  <c:v>20482.037770986775</c:v>
                </c:pt>
                <c:pt idx="9">
                  <c:v>20482.037770986775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B1-4104-91EF-7D6EC5F8FE67}"/>
            </c:ext>
          </c:extLst>
        </c:ser>
        <c:ser>
          <c:idx val="1"/>
          <c:order val="1"/>
          <c:tx>
            <c:strRef>
              <c:f>DTE_demand_forecast!$B$234</c:f>
              <c:strCache>
                <c:ptCount val="1"/>
                <c:pt idx="0">
                  <c:v>Replacement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DTE_demand_forecast!$D$232:$M$232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DTE_demand_forecast!$D$234:$M$234</c:f>
              <c:numCache>
                <c:formatCode>0</c:formatCode>
                <c:ptCount val="10"/>
                <c:pt idx="0">
                  <c:v>61663.900472500281</c:v>
                </c:pt>
                <c:pt idx="1">
                  <c:v>172551.31978026716</c:v>
                </c:pt>
                <c:pt idx="2">
                  <c:v>231939.67047227881</c:v>
                </c:pt>
                <c:pt idx="3">
                  <c:v>408634.526289606</c:v>
                </c:pt>
                <c:pt idx="4">
                  <c:v>580430.78254738904</c:v>
                </c:pt>
                <c:pt idx="5">
                  <c:v>750370.78501781553</c:v>
                </c:pt>
                <c:pt idx="6">
                  <c:v>925284.56488602853</c:v>
                </c:pt>
                <c:pt idx="7">
                  <c:v>1076292.4968913659</c:v>
                </c:pt>
                <c:pt idx="8">
                  <c:v>1170542.0408340255</c:v>
                </c:pt>
                <c:pt idx="9">
                  <c:v>1268131.0495356352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B1-4104-91EF-7D6EC5F8F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3470975"/>
        <c:axId val="1043473471"/>
      </c:areaChart>
      <c:catAx>
        <c:axId val="10434709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473471"/>
        <c:crosses val="autoZero"/>
        <c:auto val="1"/>
        <c:lblAlgn val="ctr"/>
        <c:lblOffset val="100"/>
        <c:noMultiLvlLbl val="0"/>
      </c:catAx>
      <c:valAx>
        <c:axId val="1043473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Minutes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4709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Cost Per Minute Forecast</a:t>
            </a:r>
            <a:r>
              <a:rPr lang="en-US" baseline="0"/>
              <a:t> </a:t>
            </a:r>
            <a:r>
              <a:rPr lang="en-US"/>
              <a:t>(Low)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580466952930259"/>
          <c:y val="0.10605799289048519"/>
          <c:w val="0.80223880721208529"/>
          <c:h val="0.60682971253468532"/>
        </c:manualLayout>
      </c:layout>
      <c:areaChart>
        <c:grouping val="stacked"/>
        <c:varyColors val="0"/>
        <c:ser>
          <c:idx val="0"/>
          <c:order val="0"/>
          <c:tx>
            <c:strRef>
              <c:f>DTE_cost_per_minute_forecast!$B$62</c:f>
              <c:strCache>
                <c:ptCount val="1"/>
                <c:pt idx="0">
                  <c:v>Human Space Flight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DTE_cost_per_minute_forecast!$D$61:$M$61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DTE_cost_per_minute_forecast!$D$62:$M$62</c:f>
              <c:numCache>
                <c:formatCode>_(* #,##0_);_(* \(#,##0\);_(* "-"??_);_(@_)</c:formatCode>
                <c:ptCount val="10"/>
                <c:pt idx="0">
                  <c:v>5434086.1194250016</c:v>
                </c:pt>
                <c:pt idx="1">
                  <c:v>5322283.4216358894</c:v>
                </c:pt>
                <c:pt idx="2">
                  <c:v>4723665.0641790219</c:v>
                </c:pt>
                <c:pt idx="3">
                  <c:v>5353011.3951968029</c:v>
                </c:pt>
                <c:pt idx="4">
                  <c:v>5380516.0306662014</c:v>
                </c:pt>
                <c:pt idx="5">
                  <c:v>5409080.8448118744</c:v>
                </c:pt>
                <c:pt idx="6">
                  <c:v>5438737.2429266861</c:v>
                </c:pt>
                <c:pt idx="7">
                  <c:v>5469517.4624437438</c:v>
                </c:pt>
                <c:pt idx="8">
                  <c:v>5501454.5936598899</c:v>
                </c:pt>
                <c:pt idx="9">
                  <c:v>5534582.6009552823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E7-4A41-AE90-B9712615D825}"/>
            </c:ext>
          </c:extLst>
        </c:ser>
        <c:ser>
          <c:idx val="1"/>
          <c:order val="1"/>
          <c:tx>
            <c:strRef>
              <c:f>DTE_cost_per_minute_forecast!$B$63</c:f>
              <c:strCache>
                <c:ptCount val="1"/>
                <c:pt idx="0">
                  <c:v>Near Earth Robotic - LEO Science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DTE_cost_per_minute_forecast!$D$61:$M$61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DTE_cost_per_minute_forecast!$D$63:$M$63</c:f>
              <c:numCache>
                <c:formatCode>_(* #,##0_);_(* \(#,##0\);_(* "-"??_);_(@_)</c:formatCode>
                <c:ptCount val="10"/>
                <c:pt idx="0">
                  <c:v>18290810.723666664</c:v>
                </c:pt>
                <c:pt idx="1">
                  <c:v>50081182.190820627</c:v>
                </c:pt>
                <c:pt idx="2">
                  <c:v>62074219.230146281</c:v>
                </c:pt>
                <c:pt idx="3">
                  <c:v>112600387.69453391</c:v>
                </c:pt>
                <c:pt idx="4">
                  <c:v>165473281.35996318</c:v>
                </c:pt>
                <c:pt idx="5">
                  <c:v>219452093.18951628</c:v>
                </c:pt>
                <c:pt idx="6">
                  <c:v>276487492.30846089</c:v>
                </c:pt>
                <c:pt idx="7">
                  <c:v>319832394.17729479</c:v>
                </c:pt>
                <c:pt idx="8">
                  <c:v>335561951.05950344</c:v>
                </c:pt>
                <c:pt idx="9">
                  <c:v>351793384.85390723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E7-4A41-AE90-B9712615D825}"/>
            </c:ext>
          </c:extLst>
        </c:ser>
        <c:ser>
          <c:idx val="2"/>
          <c:order val="2"/>
          <c:tx>
            <c:strRef>
              <c:f>DTE_cost_per_minute_forecast!$B$64</c:f>
              <c:strCache>
                <c:ptCount val="1"/>
                <c:pt idx="0">
                  <c:v>Near Earth Robotic - GEO and Near Earth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DTE_cost_per_minute_forecast!$D$61:$M$61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DTE_cost_per_minute_forecast!$D$64:$M$64</c:f>
              <c:numCache>
                <c:formatCode>_(* #,##0_);_(* \(#,##0\);_(* "-"??_);_(@_)</c:formatCode>
                <c:ptCount val="10"/>
                <c:pt idx="0">
                  <c:v>2064281.3455825394</c:v>
                </c:pt>
                <c:pt idx="1">
                  <c:v>2132089.7894117143</c:v>
                </c:pt>
                <c:pt idx="2">
                  <c:v>2383934.5229503401</c:v>
                </c:pt>
                <c:pt idx="3">
                  <c:v>2467495.4188228524</c:v>
                </c:pt>
                <c:pt idx="4">
                  <c:v>2553879.3179343008</c:v>
                </c:pt>
                <c:pt idx="5">
                  <c:v>2643165.7160558933</c:v>
                </c:pt>
                <c:pt idx="6">
                  <c:v>2735436.1595883924</c:v>
                </c:pt>
                <c:pt idx="7">
                  <c:v>2830774.2957889838</c:v>
                </c:pt>
                <c:pt idx="8">
                  <c:v>2929265.9241869804</c:v>
                </c:pt>
                <c:pt idx="9">
                  <c:v>3030999.0492157969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E7-4A41-AE90-B9712615D825}"/>
            </c:ext>
          </c:extLst>
        </c:ser>
        <c:ser>
          <c:idx val="3"/>
          <c:order val="3"/>
          <c:tx>
            <c:strRef>
              <c:f>DTE_cost_per_minute_forecast!$B$65</c:f>
              <c:strCache>
                <c:ptCount val="1"/>
                <c:pt idx="0">
                  <c:v>Deep Space Robotic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numRef>
              <c:f>DTE_cost_per_minute_forecast!$D$61:$M$61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DTE_cost_per_minute_forecast!$D$65:$M$65</c:f>
              <c:numCache>
                <c:formatCode>_(* #,##0_);_(* \(#,##0\);_(*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E7-4A41-AE90-B9712615D825}"/>
            </c:ext>
          </c:extLst>
        </c:ser>
        <c:ser>
          <c:idx val="4"/>
          <c:order val="4"/>
          <c:tx>
            <c:strRef>
              <c:f>DTE_cost_per_minute_forecast!$B$66</c:f>
              <c:strCache>
                <c:ptCount val="1"/>
                <c:pt idx="0">
                  <c:v>Near Earth Robotic - Low Latency &amp; Complex Needs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numRef>
              <c:f>DTE_cost_per_minute_forecast!$D$61:$M$61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DTE_cost_per_minute_forecast!$D$66:$M$66</c:f>
              <c:numCache>
                <c:formatCode>_(* #,##0_);_(* \(#,##0\);_(* "-"??_);_(@_)</c:formatCode>
                <c:ptCount val="10"/>
                <c:pt idx="0">
                  <c:v>3869847.2286805552</c:v>
                </c:pt>
                <c:pt idx="1">
                  <c:v>3869847.2286805552</c:v>
                </c:pt>
                <c:pt idx="2">
                  <c:v>3869847.2286805552</c:v>
                </c:pt>
                <c:pt idx="3">
                  <c:v>3869847.2286805552</c:v>
                </c:pt>
                <c:pt idx="4">
                  <c:v>4188847.0946107074</c:v>
                </c:pt>
                <c:pt idx="5">
                  <c:v>4272624.036502922</c:v>
                </c:pt>
                <c:pt idx="6">
                  <c:v>4358076.5172329806</c:v>
                </c:pt>
                <c:pt idx="7">
                  <c:v>4445238.0475776391</c:v>
                </c:pt>
                <c:pt idx="8">
                  <c:v>4534142.8085291917</c:v>
                </c:pt>
                <c:pt idx="9">
                  <c:v>4624825.6646997761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EE7-4A41-AE90-B9712615D825}"/>
            </c:ext>
          </c:extLst>
        </c:ser>
        <c:ser>
          <c:idx val="5"/>
          <c:order val="5"/>
          <c:tx>
            <c:strRef>
              <c:f>DTE_cost_per_minute_forecast!$B$67</c:f>
              <c:strCache>
                <c:ptCount val="1"/>
                <c:pt idx="0">
                  <c:v>Mission Operations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DTE_cost_per_minute_forecast!$D$61:$M$61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DTE_cost_per_minute_forecast!$D$67:$M$67</c:f>
              <c:numCache>
                <c:formatCode>_(* #,##0_);_(* \(#,##0\);_(*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EE7-4A41-AE90-B9712615D825}"/>
            </c:ext>
          </c:extLst>
        </c:ser>
        <c:ser>
          <c:idx val="6"/>
          <c:order val="6"/>
          <c:tx>
            <c:strRef>
              <c:f>DTE_cost_per_minute_forecast!$B$68</c:f>
              <c:strCache>
                <c:ptCount val="1"/>
                <c:pt idx="0">
                  <c:v>Launch Events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DTE_cost_per_minute_forecast!$D$61:$M$61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DTE_cost_per_minute_forecast!$D$68:$M$68</c:f>
              <c:numCache>
                <c:formatCode>_(* #,##0_);_(* \(#,##0\);_(* "-"??_);_(@_)</c:formatCode>
                <c:ptCount val="10"/>
                <c:pt idx="0">
                  <c:v>1589284.0444990741</c:v>
                </c:pt>
                <c:pt idx="1">
                  <c:v>1757706.4829840371</c:v>
                </c:pt>
                <c:pt idx="2">
                  <c:v>1886674.3835390029</c:v>
                </c:pt>
                <c:pt idx="3">
                  <c:v>2056032.0241052657</c:v>
                </c:pt>
                <c:pt idx="4">
                  <c:v>2979779.5071401871</c:v>
                </c:pt>
                <c:pt idx="5">
                  <c:v>3168741.2059092717</c:v>
                </c:pt>
                <c:pt idx="6">
                  <c:v>3364641.8260757779</c:v>
                </c:pt>
                <c:pt idx="7">
                  <c:v>3567683.3398160948</c:v>
                </c:pt>
                <c:pt idx="8">
                  <c:v>3778073.0226251106</c:v>
                </c:pt>
                <c:pt idx="9">
                  <c:v>3996023.5846600747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EE7-4A41-AE90-B9712615D825}"/>
            </c:ext>
          </c:extLst>
        </c:ser>
        <c:ser>
          <c:idx val="7"/>
          <c:order val="7"/>
          <c:tx>
            <c:strRef>
              <c:f>DTE_cost_per_minute_forecast!$B$69</c:f>
              <c:strCache>
                <c:ptCount val="1"/>
                <c:pt idx="0">
                  <c:v>Terrestrial &amp; Aerial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DTE_cost_per_minute_forecast!$D$61:$M$61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DTE_cost_per_minute_forecast!$D$69:$M$69</c:f>
              <c:numCache>
                <c:formatCode>_(* #,##0_);_(* \(#,##0\);_(* "-"??_);_(@_)</c:formatCode>
                <c:ptCount val="10"/>
                <c:pt idx="0">
                  <c:v>1470662.4139166668</c:v>
                </c:pt>
                <c:pt idx="1">
                  <c:v>2296725.1855511116</c:v>
                </c:pt>
                <c:pt idx="2">
                  <c:v>2355577.9414075892</c:v>
                </c:pt>
                <c:pt idx="3">
                  <c:v>2453426.1718675504</c:v>
                </c:pt>
                <c:pt idx="4">
                  <c:v>2550916.2729794579</c:v>
                </c:pt>
                <c:pt idx="5">
                  <c:v>2735244.0214365697</c:v>
                </c:pt>
                <c:pt idx="6">
                  <c:v>2855398.0213158899</c:v>
                </c:pt>
                <c:pt idx="7">
                  <c:v>2979546.7515808074</c:v>
                </c:pt>
                <c:pt idx="8">
                  <c:v>3107801.9398467955</c:v>
                </c:pt>
                <c:pt idx="9">
                  <c:v>3240278.1849417915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EE7-4A41-AE90-B9712615D8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239023"/>
        <c:axId val="775238351"/>
      </c:areaChart>
      <c:catAx>
        <c:axId val="5562390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238351"/>
        <c:crosses val="autoZero"/>
        <c:auto val="1"/>
        <c:lblAlgn val="ctr"/>
        <c:lblOffset val="100"/>
        <c:noMultiLvlLbl val="0"/>
      </c:catAx>
      <c:valAx>
        <c:axId val="775238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Minutes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2390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143537876426872E-2"/>
          <c:y val="0.8041231403269079"/>
          <c:w val="0.90748717991544758"/>
          <c:h val="0.178719999135402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Cost Per Minute</a:t>
            </a:r>
            <a:r>
              <a:rPr lang="en-US" baseline="0"/>
              <a:t> </a:t>
            </a:r>
            <a:r>
              <a:rPr lang="en-US"/>
              <a:t>(Baseline)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591303187231501"/>
          <c:y val="0.10605799289048519"/>
          <c:w val="0.81213044486907282"/>
          <c:h val="0.61211338044219699"/>
        </c:manualLayout>
      </c:layout>
      <c:areaChart>
        <c:grouping val="stacked"/>
        <c:varyColors val="0"/>
        <c:ser>
          <c:idx val="0"/>
          <c:order val="0"/>
          <c:tx>
            <c:strRef>
              <c:f>DTE_cost_per_minute_forecast!$B$141</c:f>
              <c:strCache>
                <c:ptCount val="1"/>
                <c:pt idx="0">
                  <c:v>Human Space Flight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DTE_cost_per_minute_forecast!$D$140:$M$140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DTE_cost_per_minute_forecast!$D$141:$M$141</c:f>
              <c:numCache>
                <c:formatCode>_(* #,##0_);_(* \(#,##0\);_(* "-"??_);_(@_)</c:formatCode>
                <c:ptCount val="10"/>
                <c:pt idx="0">
                  <c:v>5504772.2075333344</c:v>
                </c:pt>
                <c:pt idx="1">
                  <c:v>5466483.0413768897</c:v>
                </c:pt>
                <c:pt idx="2">
                  <c:v>4944290.482382752</c:v>
                </c:pt>
                <c:pt idx="3">
                  <c:v>5653061.9639538759</c:v>
                </c:pt>
                <c:pt idx="4">
                  <c:v>5763080.5058314698</c:v>
                </c:pt>
                <c:pt idx="5">
                  <c:v>5877339.762414163</c:v>
                </c:pt>
                <c:pt idx="6">
                  <c:v>5995965.3548734095</c:v>
                </c:pt>
                <c:pt idx="7">
                  <c:v>6119086.2329416368</c:v>
                </c:pt>
                <c:pt idx="8">
                  <c:v>6246834.7578062229</c:v>
                </c:pt>
                <c:pt idx="9">
                  <c:v>6379346.7869877936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94-4741-90D0-8FE377FCD32E}"/>
            </c:ext>
          </c:extLst>
        </c:ser>
        <c:ser>
          <c:idx val="1"/>
          <c:order val="1"/>
          <c:tx>
            <c:strRef>
              <c:f>DTE_cost_per_minute_forecast!$B$142</c:f>
              <c:strCache>
                <c:ptCount val="1"/>
                <c:pt idx="0">
                  <c:v>Near Earth Robotic - LEO Science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DTE_cost_per_minute_forecast!$D$140:$M$140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DTE_cost_per_minute_forecast!$D$142:$M$142</c:f>
              <c:numCache>
                <c:formatCode>_(* #,##0_);_(* \(#,##0\);_(* "-"??_);_(@_)</c:formatCode>
                <c:ptCount val="10"/>
                <c:pt idx="0">
                  <c:v>28873601.596999995</c:v>
                </c:pt>
                <c:pt idx="1">
                  <c:v>70587965.893353969</c:v>
                </c:pt>
                <c:pt idx="2">
                  <c:v>89251219.305362254</c:v>
                </c:pt>
                <c:pt idx="3">
                  <c:v>157835186.69547525</c:v>
                </c:pt>
                <c:pt idx="4">
                  <c:v>223147650.08616334</c:v>
                </c:pt>
                <c:pt idx="5">
                  <c:v>290045520.51038527</c:v>
                </c:pt>
                <c:pt idx="6">
                  <c:v>360493670.8202951</c:v>
                </c:pt>
                <c:pt idx="7">
                  <c:v>417759596.5568043</c:v>
                </c:pt>
                <c:pt idx="8">
                  <c:v>447933415.78999066</c:v>
                </c:pt>
                <c:pt idx="9">
                  <c:v>479147711.54845929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94-4741-90D0-8FE377FCD32E}"/>
            </c:ext>
          </c:extLst>
        </c:ser>
        <c:ser>
          <c:idx val="2"/>
          <c:order val="2"/>
          <c:tx>
            <c:strRef>
              <c:f>DTE_cost_per_minute_forecast!$B$143</c:f>
              <c:strCache>
                <c:ptCount val="1"/>
                <c:pt idx="0">
                  <c:v>Near Earth Robotic - GEO and Near Earth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DTE_cost_per_minute_forecast!$D$140:$M$140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DTE_cost_per_minute_forecast!$D$143:$M$143</c:f>
              <c:numCache>
                <c:formatCode>_(* #,##0_);_(* \(#,##0\);_(* "-"??_);_(@_)</c:formatCode>
                <c:ptCount val="10"/>
                <c:pt idx="0">
                  <c:v>2145682.8230605158</c:v>
                </c:pt>
                <c:pt idx="1">
                  <c:v>2298148.8034667852</c:v>
                </c:pt>
                <c:pt idx="2">
                  <c:v>2638004.8144545997</c:v>
                </c:pt>
                <c:pt idx="3">
                  <c:v>2813031.0152686448</c:v>
                </c:pt>
                <c:pt idx="4">
                  <c:v>2994437.2034026859</c:v>
                </c:pt>
                <c:pt idx="5">
                  <c:v>3182408.5678691971</c:v>
                </c:pt>
                <c:pt idx="6">
                  <c:v>3377135.1532462239</c:v>
                </c:pt>
                <c:pt idx="7">
                  <c:v>3578811.9798243986</c:v>
                </c:pt>
                <c:pt idx="8">
                  <c:v>3787639.1666176189</c:v>
                </c:pt>
                <c:pt idx="9">
                  <c:v>4003822.0573038543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94-4741-90D0-8FE377FCD32E}"/>
            </c:ext>
          </c:extLst>
        </c:ser>
        <c:ser>
          <c:idx val="3"/>
          <c:order val="3"/>
          <c:tx>
            <c:strRef>
              <c:f>DTE_cost_per_minute_forecast!$B$144</c:f>
              <c:strCache>
                <c:ptCount val="1"/>
                <c:pt idx="0">
                  <c:v>Deep Space Robotic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numRef>
              <c:f>DTE_cost_per_minute_forecast!$D$140:$M$140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DTE_cost_per_minute_forecast!$D$144:$M$144</c:f>
              <c:numCache>
                <c:formatCode>_(* #,##0_);_(* \(#,##0\);_(*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894-4741-90D0-8FE377FCD32E}"/>
            </c:ext>
          </c:extLst>
        </c:ser>
        <c:ser>
          <c:idx val="4"/>
          <c:order val="4"/>
          <c:tx>
            <c:strRef>
              <c:f>DTE_cost_per_minute_forecast!$B$145</c:f>
              <c:strCache>
                <c:ptCount val="1"/>
                <c:pt idx="0">
                  <c:v>Near Earth Robotic - Low Latency &amp; Complex Needs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numRef>
              <c:f>DTE_cost_per_minute_forecast!$D$140:$M$140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DTE_cost_per_minute_forecast!$D$145:$M$145</c:f>
              <c:numCache>
                <c:formatCode>_(* #,##0_);_(* \(#,##0\);_(* "-"??_);_(@_)</c:formatCode>
                <c:ptCount val="10"/>
                <c:pt idx="0">
                  <c:v>4256831.9515486108</c:v>
                </c:pt>
                <c:pt idx="1">
                  <c:v>4659296.0633313889</c:v>
                </c:pt>
                <c:pt idx="2">
                  <c:v>5077703.9456963306</c:v>
                </c:pt>
                <c:pt idx="3">
                  <c:v>5512532.3638220094</c:v>
                </c:pt>
                <c:pt idx="4">
                  <c:v>6283270.6419160618</c:v>
                </c:pt>
                <c:pt idx="5">
                  <c:v>6836198.4584046751</c:v>
                </c:pt>
                <c:pt idx="6">
                  <c:v>7408730.0792960664</c:v>
                </c:pt>
                <c:pt idx="7">
                  <c:v>8001428.4856397491</c:v>
                </c:pt>
                <c:pt idx="8">
                  <c:v>8614871.3362054657</c:v>
                </c:pt>
                <c:pt idx="9">
                  <c:v>9249651.3293995522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894-4741-90D0-8FE377FCD32E}"/>
            </c:ext>
          </c:extLst>
        </c:ser>
        <c:ser>
          <c:idx val="5"/>
          <c:order val="5"/>
          <c:tx>
            <c:strRef>
              <c:f>DTE_cost_per_minute_forecast!$B$146</c:f>
              <c:strCache>
                <c:ptCount val="1"/>
                <c:pt idx="0">
                  <c:v>Mission Operations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DTE_cost_per_minute_forecast!$D$140:$M$140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DTE_cost_per_minute_forecast!$D$146:$M$146</c:f>
              <c:numCache>
                <c:formatCode>_(* #,##0_);_(* \(#,##0\);_(*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894-4741-90D0-8FE377FCD32E}"/>
            </c:ext>
          </c:extLst>
        </c:ser>
        <c:ser>
          <c:idx val="6"/>
          <c:order val="6"/>
          <c:tx>
            <c:strRef>
              <c:f>DTE_cost_per_minute_forecast!$B$147</c:f>
              <c:strCache>
                <c:ptCount val="1"/>
                <c:pt idx="0">
                  <c:v>Launch Events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DTE_cost_per_minute_forecast!$D$140:$M$140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DTE_cost_per_minute_forecast!$D$147:$M$147</c:f>
              <c:numCache>
                <c:formatCode>_(* #,##0_);_(* \(#,##0\);_(* "-"??_);_(@_)</c:formatCode>
                <c:ptCount val="10"/>
                <c:pt idx="0">
                  <c:v>1732375.356877778</c:v>
                </c:pt>
                <c:pt idx="1">
                  <c:v>2049612.7602365927</c:v>
                </c:pt>
                <c:pt idx="2">
                  <c:v>2333290.987735413</c:v>
                </c:pt>
                <c:pt idx="3">
                  <c:v>2663430.6058123833</c:v>
                </c:pt>
                <c:pt idx="4">
                  <c:v>3754212.6988167623</c:v>
                </c:pt>
                <c:pt idx="5">
                  <c:v>4116647.4325213991</c:v>
                </c:pt>
                <c:pt idx="6">
                  <c:v>4492650.23574421</c:v>
                </c:pt>
                <c:pt idx="7">
                  <c:v>4882618.8573724385</c:v>
                </c:pt>
                <c:pt idx="8">
                  <c:v>5286961.5290210145</c:v>
                </c:pt>
                <c:pt idx="9">
                  <c:v>5706097.2252420988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894-4741-90D0-8FE377FCD32E}"/>
            </c:ext>
          </c:extLst>
        </c:ser>
        <c:ser>
          <c:idx val="7"/>
          <c:order val="7"/>
          <c:tx>
            <c:strRef>
              <c:f>DTE_cost_per_minute_forecast!$B$148</c:f>
              <c:strCache>
                <c:ptCount val="1"/>
                <c:pt idx="0">
                  <c:v>Terrestrial &amp; Aerial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DTE_cost_per_minute_forecast!$D$140:$M$140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DTE_cost_per_minute_forecast!$D$148:$M$148</c:f>
              <c:numCache>
                <c:formatCode>_(* #,##0_);_(* \(#,##0\);_(* "-"??_);_(@_)</c:formatCode>
                <c:ptCount val="10"/>
                <c:pt idx="0">
                  <c:v>1541329.413666667</c:v>
                </c:pt>
                <c:pt idx="1">
                  <c:v>2440885.8650411116</c:v>
                </c:pt>
                <c:pt idx="2">
                  <c:v>2576143.7810272891</c:v>
                </c:pt>
                <c:pt idx="3">
                  <c:v>2753395.7137503424</c:v>
                </c:pt>
                <c:pt idx="4">
                  <c:v>2933377.4388800175</c:v>
                </c:pt>
                <c:pt idx="5">
                  <c:v>3203376.4884988549</c:v>
                </c:pt>
                <c:pt idx="6">
                  <c:v>3412475.657120009</c:v>
                </c:pt>
                <c:pt idx="7">
                  <c:v>3628940.1098896093</c:v>
                </c:pt>
                <c:pt idx="8">
                  <c:v>3852980.8185061458</c:v>
                </c:pt>
                <c:pt idx="9">
                  <c:v>4084814.2474223888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894-4741-90D0-8FE377FCD3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239023"/>
        <c:axId val="775238351"/>
      </c:areaChart>
      <c:catAx>
        <c:axId val="556239023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238351"/>
        <c:crosses val="autoZero"/>
        <c:auto val="1"/>
        <c:lblAlgn val="ctr"/>
        <c:lblOffset val="100"/>
        <c:noMultiLvlLbl val="0"/>
      </c:catAx>
      <c:valAx>
        <c:axId val="775238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Minutes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2390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143537876426872E-2"/>
          <c:y val="0.8041231403269079"/>
          <c:w val="0.90748717991544758"/>
          <c:h val="0.178719999135402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Cost Per Minute</a:t>
            </a:r>
            <a:r>
              <a:rPr lang="en-US" baseline="0"/>
              <a:t> </a:t>
            </a:r>
            <a:r>
              <a:rPr lang="en-US"/>
              <a:t>(High)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648066522503069"/>
          <c:y val="0.10605799289048519"/>
          <c:w val="0.80156281151635722"/>
          <c:h val="0.59813085403477473"/>
        </c:manualLayout>
      </c:layout>
      <c:areaChart>
        <c:grouping val="stacked"/>
        <c:varyColors val="0"/>
        <c:ser>
          <c:idx val="0"/>
          <c:order val="0"/>
          <c:tx>
            <c:strRef>
              <c:f>DTE_cost_per_minute_forecast!$B$220</c:f>
              <c:strCache>
                <c:ptCount val="1"/>
                <c:pt idx="0">
                  <c:v>Human Space Flight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DTE_cost_per_minute_forecast!$D$219:$M$219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DTE_cost_per_minute_forecast!$D$220:$M$220</c:f>
              <c:numCache>
                <c:formatCode>_(* #,##0_);_(* \(#,##0\);_(* "-"??_);_(@_)</c:formatCode>
                <c:ptCount val="10"/>
                <c:pt idx="0">
                  <c:v>5551896.2662722236</c:v>
                </c:pt>
                <c:pt idx="1">
                  <c:v>5562616.1212042235</c:v>
                </c:pt>
                <c:pt idx="2">
                  <c:v>5091374.0945185721</c:v>
                </c:pt>
                <c:pt idx="3">
                  <c:v>5853095.6764585916</c:v>
                </c:pt>
                <c:pt idx="4">
                  <c:v>6018123.4892749814</c:v>
                </c:pt>
                <c:pt idx="5">
                  <c:v>6189512.3741490217</c:v>
                </c:pt>
                <c:pt idx="6">
                  <c:v>6367450.7628378905</c:v>
                </c:pt>
                <c:pt idx="7">
                  <c:v>6552132.0799402334</c:v>
                </c:pt>
                <c:pt idx="8">
                  <c:v>6743754.8672371116</c:v>
                </c:pt>
                <c:pt idx="9">
                  <c:v>6942522.9110094672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91-4B38-B423-AF7EF95B44F0}"/>
            </c:ext>
          </c:extLst>
        </c:ser>
        <c:ser>
          <c:idx val="1"/>
          <c:order val="1"/>
          <c:tx>
            <c:strRef>
              <c:f>DTE_cost_per_minute_forecast!$B$221</c:f>
              <c:strCache>
                <c:ptCount val="1"/>
                <c:pt idx="0">
                  <c:v>Near Earth Robotic - LEO Science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DTE_cost_per_minute_forecast!$D$219:$M$219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DTE_cost_per_minute_forecast!$D$221:$M$221</c:f>
              <c:numCache>
                <c:formatCode>_(* #,##0_);_(* \(#,##0\);_(* "-"??_);_(@_)</c:formatCode>
                <c:ptCount val="10"/>
                <c:pt idx="0">
                  <c:v>39456392.470333338</c:v>
                </c:pt>
                <c:pt idx="1">
                  <c:v>91094749.595887288</c:v>
                </c:pt>
                <c:pt idx="2">
                  <c:v>116428219.38057829</c:v>
                </c:pt>
                <c:pt idx="3">
                  <c:v>203069985.69641659</c:v>
                </c:pt>
                <c:pt idx="4">
                  <c:v>280822018.81236356</c:v>
                </c:pt>
                <c:pt idx="5">
                  <c:v>360638947.83125436</c:v>
                </c:pt>
                <c:pt idx="6">
                  <c:v>444499849.33212912</c:v>
                </c:pt>
                <c:pt idx="7">
                  <c:v>515686798.93631363</c:v>
                </c:pt>
                <c:pt idx="8">
                  <c:v>560304880.52047777</c:v>
                </c:pt>
                <c:pt idx="9">
                  <c:v>606502038.24301136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91-4B38-B423-AF7EF95B44F0}"/>
            </c:ext>
          </c:extLst>
        </c:ser>
        <c:ser>
          <c:idx val="2"/>
          <c:order val="2"/>
          <c:tx>
            <c:strRef>
              <c:f>DTE_cost_per_minute_forecast!$B$222</c:f>
              <c:strCache>
                <c:ptCount val="1"/>
                <c:pt idx="0">
                  <c:v>Near Earth Robotic - GEO and Near Earth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DTE_cost_per_minute_forecast!$D$219:$M$219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DTE_cost_per_minute_forecast!$D$222:$M$222</c:f>
              <c:numCache>
                <c:formatCode>_(* #,##0_);_(* \(#,##0\);_(* "-"??_);_(@_)</c:formatCode>
                <c:ptCount val="10"/>
                <c:pt idx="0">
                  <c:v>2254218.126364484</c:v>
                </c:pt>
                <c:pt idx="1">
                  <c:v>2519560.8222068809</c:v>
                </c:pt>
                <c:pt idx="2">
                  <c:v>2976765.2031269455</c:v>
                </c:pt>
                <c:pt idx="3">
                  <c:v>3273745.1438630354</c:v>
                </c:pt>
                <c:pt idx="4">
                  <c:v>3581847.7173605328</c:v>
                </c:pt>
                <c:pt idx="5">
                  <c:v>3901399.0369536029</c:v>
                </c:pt>
                <c:pt idx="6">
                  <c:v>4232733.8114566663</c:v>
                </c:pt>
                <c:pt idx="7">
                  <c:v>4576195.5585382851</c:v>
                </c:pt>
                <c:pt idx="8">
                  <c:v>4932136.8231918048</c:v>
                </c:pt>
                <c:pt idx="9">
                  <c:v>5300919.4014212647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91-4B38-B423-AF7EF95B44F0}"/>
            </c:ext>
          </c:extLst>
        </c:ser>
        <c:ser>
          <c:idx val="3"/>
          <c:order val="3"/>
          <c:tx>
            <c:strRef>
              <c:f>DTE_cost_per_minute_forecast!$B$223</c:f>
              <c:strCache>
                <c:ptCount val="1"/>
                <c:pt idx="0">
                  <c:v>Deep Space Robotic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numRef>
              <c:f>DTE_cost_per_minute_forecast!$D$219:$M$219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DTE_cost_per_minute_forecast!$D$223:$M$223</c:f>
              <c:numCache>
                <c:formatCode>_(* #,##0_);_(* \(#,##0\);_(*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91-4B38-B423-AF7EF95B44F0}"/>
            </c:ext>
          </c:extLst>
        </c:ser>
        <c:ser>
          <c:idx val="4"/>
          <c:order val="4"/>
          <c:tx>
            <c:strRef>
              <c:f>DTE_cost_per_minute_forecast!$B$224</c:f>
              <c:strCache>
                <c:ptCount val="1"/>
                <c:pt idx="0">
                  <c:v>Near Earth Robotic - Low Latency &amp; Complex Needs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numRef>
              <c:f>DTE_cost_per_minute_forecast!$D$219:$M$219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DTE_cost_per_minute_forecast!$D$224:$M$224</c:f>
              <c:numCache>
                <c:formatCode>_(* #,##0_);_(* \(#,##0\);_(* "-"??_);_(@_)</c:formatCode>
                <c:ptCount val="10"/>
                <c:pt idx="0">
                  <c:v>4643816.6744166669</c:v>
                </c:pt>
                <c:pt idx="1">
                  <c:v>5448744.897982222</c:v>
                </c:pt>
                <c:pt idx="2">
                  <c:v>6285560.6627121055</c:v>
                </c:pt>
                <c:pt idx="3">
                  <c:v>7155217.4989634631</c:v>
                </c:pt>
                <c:pt idx="4">
                  <c:v>8377694.1892214147</c:v>
                </c:pt>
                <c:pt idx="5">
                  <c:v>9399772.8803064283</c:v>
                </c:pt>
                <c:pt idx="6">
                  <c:v>10459383.641359152</c:v>
                </c:pt>
                <c:pt idx="7">
                  <c:v>11557618.923701858</c:v>
                </c:pt>
                <c:pt idx="8">
                  <c:v>12695599.863881739</c:v>
                </c:pt>
                <c:pt idx="9">
                  <c:v>13874476.994099328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691-4B38-B423-AF7EF95B44F0}"/>
            </c:ext>
          </c:extLst>
        </c:ser>
        <c:ser>
          <c:idx val="5"/>
          <c:order val="5"/>
          <c:tx>
            <c:strRef>
              <c:f>DTE_cost_per_minute_forecast!$B$225</c:f>
              <c:strCache>
                <c:ptCount val="1"/>
                <c:pt idx="0">
                  <c:v>Mission Operations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DTE_cost_per_minute_forecast!$D$219:$M$219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DTE_cost_per_minute_forecast!$D$225:$M$225</c:f>
              <c:numCache>
                <c:formatCode>_(* #,##0_);_(* \(#,##0\);_(*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691-4B38-B423-AF7EF95B44F0}"/>
            </c:ext>
          </c:extLst>
        </c:ser>
        <c:ser>
          <c:idx val="6"/>
          <c:order val="6"/>
          <c:tx>
            <c:strRef>
              <c:f>DTE_cost_per_minute_forecast!$B$226</c:f>
              <c:strCache>
                <c:ptCount val="1"/>
                <c:pt idx="0">
                  <c:v>Launch Events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DTE_cost_per_minute_forecast!$D$219:$M$219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DTE_cost_per_minute_forecast!$D$226:$M$226</c:f>
              <c:numCache>
                <c:formatCode>_(* #,##0_);_(* \(#,##0\);_(* "-"??_);_(@_)</c:formatCode>
                <c:ptCount val="10"/>
                <c:pt idx="0">
                  <c:v>1803921.0130671298</c:v>
                </c:pt>
                <c:pt idx="1">
                  <c:v>2195565.8988628704</c:v>
                </c:pt>
                <c:pt idx="2">
                  <c:v>2556599.2898336179</c:v>
                </c:pt>
                <c:pt idx="3">
                  <c:v>2967129.8966659419</c:v>
                </c:pt>
                <c:pt idx="4">
                  <c:v>4141429.2946550497</c:v>
                </c:pt>
                <c:pt idx="5">
                  <c:v>4590600.5458274633</c:v>
                </c:pt>
                <c:pt idx="6">
                  <c:v>5056654.4405784262</c:v>
                </c:pt>
                <c:pt idx="7">
                  <c:v>5540086.6161506101</c:v>
                </c:pt>
                <c:pt idx="8">
                  <c:v>6041405.7822189676</c:v>
                </c:pt>
                <c:pt idx="9">
                  <c:v>6561134.0455331123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691-4B38-B423-AF7EF95B44F0}"/>
            </c:ext>
          </c:extLst>
        </c:ser>
        <c:ser>
          <c:idx val="7"/>
          <c:order val="7"/>
          <c:tx>
            <c:strRef>
              <c:f>DTE_cost_per_minute_forecast!$B$227</c:f>
              <c:strCache>
                <c:ptCount val="1"/>
                <c:pt idx="0">
                  <c:v>Terrestrial &amp; Aerial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DTE_cost_per_minute_forecast!$D$219:$M$219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DTE_cost_per_minute_forecast!$D$227:$M$227</c:f>
              <c:numCache>
                <c:formatCode>_(* #,##0_);_(* \(#,##0\);_(* "-"??_);_(@_)</c:formatCode>
                <c:ptCount val="10"/>
                <c:pt idx="0">
                  <c:v>1611996.4134166669</c:v>
                </c:pt>
                <c:pt idx="1">
                  <c:v>2585046.5445311116</c:v>
                </c:pt>
                <c:pt idx="2">
                  <c:v>2796709.620646989</c:v>
                </c:pt>
                <c:pt idx="3">
                  <c:v>3053365.2556331344</c:v>
                </c:pt>
                <c:pt idx="4">
                  <c:v>3315838.6047805771</c:v>
                </c:pt>
                <c:pt idx="5">
                  <c:v>3671508.9555611401</c:v>
                </c:pt>
                <c:pt idx="6">
                  <c:v>3969553.2929241285</c:v>
                </c:pt>
                <c:pt idx="7">
                  <c:v>4278333.4681984121</c:v>
                </c:pt>
                <c:pt idx="8">
                  <c:v>4598159.6971654966</c:v>
                </c:pt>
                <c:pt idx="9">
                  <c:v>4929350.3099029865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691-4B38-B423-AF7EF95B4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239023"/>
        <c:axId val="775238351"/>
      </c:areaChart>
      <c:catAx>
        <c:axId val="5562390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238351"/>
        <c:crosses val="autoZero"/>
        <c:auto val="1"/>
        <c:lblAlgn val="ctr"/>
        <c:lblOffset val="100"/>
        <c:noMultiLvlLbl val="0"/>
      </c:catAx>
      <c:valAx>
        <c:axId val="775238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Minutes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2390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143537876426872E-2"/>
          <c:y val="0.8041231403269079"/>
          <c:w val="0.90748717991544758"/>
          <c:h val="0.178719999135402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Cost Per Minute (Low)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781468523627276"/>
          <c:y val="0.16999583891062464"/>
          <c:w val="0.79973806443103357"/>
          <c:h val="0.57664470395815959"/>
        </c:manualLayout>
      </c:layout>
      <c:areaChart>
        <c:grouping val="stacked"/>
        <c:varyColors val="0"/>
        <c:ser>
          <c:idx val="0"/>
          <c:order val="0"/>
          <c:tx>
            <c:strRef>
              <c:f>DTE_cost_per_minute_forecast!$B$75</c:f>
              <c:strCache>
                <c:ptCount val="1"/>
                <c:pt idx="0">
                  <c:v>Existing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DTE_cost_per_minute_forecast!$D$74:$M$74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DTE_cost_per_minute_forecast!$D$75:$M$75</c:f>
              <c:numCache>
                <c:formatCode>_(* #,##0_);_(* \(#,##0\);_(* "-"??_);_(@_)</c:formatCode>
                <c:ptCount val="10"/>
                <c:pt idx="0">
                  <c:v>24744360.751231484</c:v>
                </c:pt>
                <c:pt idx="1">
                  <c:v>23319419.684985455</c:v>
                </c:pt>
                <c:pt idx="2">
                  <c:v>20319017.320832666</c:v>
                </c:pt>
                <c:pt idx="3">
                  <c:v>21251377.771531079</c:v>
                </c:pt>
                <c:pt idx="4">
                  <c:v>16237662.582294973</c:v>
                </c:pt>
                <c:pt idx="5">
                  <c:v>13402450.863477513</c:v>
                </c:pt>
                <c:pt idx="6">
                  <c:v>12139444.586604496</c:v>
                </c:pt>
                <c:pt idx="7">
                  <c:v>10241018.885493387</c:v>
                </c:pt>
                <c:pt idx="8">
                  <c:v>10241018.885493387</c:v>
                </c:pt>
                <c:pt idx="9">
                  <c:v>10241018.885493387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D3-4837-A100-3F15C51E6DEB}"/>
            </c:ext>
          </c:extLst>
        </c:ser>
        <c:ser>
          <c:idx val="1"/>
          <c:order val="1"/>
          <c:tx>
            <c:strRef>
              <c:f>DTE_cost_per_minute_forecast!$B$76</c:f>
              <c:strCache>
                <c:ptCount val="1"/>
                <c:pt idx="0">
                  <c:v>Replacement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DTE_cost_per_minute_forecast!$D$74:$M$74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DTE_cost_per_minute_forecast!$D$76:$M$76</c:f>
              <c:numCache>
                <c:formatCode>_(* #,##0_);_(* \(#,##0\);_(* "-"??_);_(@_)</c:formatCode>
                <c:ptCount val="10"/>
                <c:pt idx="0">
                  <c:v>8228681.148150133</c:v>
                </c:pt>
                <c:pt idx="1">
                  <c:v>42329210.308542937</c:v>
                </c:pt>
                <c:pt idx="2">
                  <c:v>57128525.355625667</c:v>
                </c:pt>
                <c:pt idx="3">
                  <c:v>107744923.91000919</c:v>
                </c:pt>
                <c:pt idx="4">
                  <c:v>167085658.7493324</c:v>
                </c:pt>
                <c:pt idx="5">
                  <c:v>224474599.89908865</c:v>
                </c:pt>
                <c:pt idx="6">
                  <c:v>283296439.23732942</c:v>
                </c:pt>
                <c:pt idx="7">
                  <c:v>329080236.93734199</c:v>
                </c:pt>
                <c:pt idx="8">
                  <c:v>345367772.21119142</c:v>
                </c:pt>
                <c:pt idx="9">
                  <c:v>362175176.80121988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D3-4837-A100-3F15C51E6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3470975"/>
        <c:axId val="1043473471"/>
      </c:areaChart>
      <c:catAx>
        <c:axId val="10434709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473471"/>
        <c:crosses val="autoZero"/>
        <c:auto val="1"/>
        <c:lblAlgn val="ctr"/>
        <c:lblOffset val="100"/>
        <c:noMultiLvlLbl val="0"/>
      </c:catAx>
      <c:valAx>
        <c:axId val="1043473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Minutes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4709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Cost Per Minute </a:t>
            </a:r>
            <a:r>
              <a:rPr lang="en-US"/>
              <a:t>(Baseline)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74349368027282"/>
          <c:y val="0.16999583891062464"/>
          <c:w val="0.79011781286457805"/>
          <c:h val="0.57664470395815959"/>
        </c:manualLayout>
      </c:layout>
      <c:areaChart>
        <c:grouping val="stacked"/>
        <c:varyColors val="0"/>
        <c:ser>
          <c:idx val="0"/>
          <c:order val="0"/>
          <c:tx>
            <c:strRef>
              <c:f>DTE_cost_per_minute_forecast!$B$154</c:f>
              <c:strCache>
                <c:ptCount val="1"/>
                <c:pt idx="0">
                  <c:v>Existing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DTE_cost_per_minute_forecast!$D$153:$M$153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DTE_cost_per_minute_forecast!$D$154:$M$154</c:f>
              <c:numCache>
                <c:formatCode>_(* #,##0_);_(* \(#,##0\);_(* "-"??_);_(@_)</c:formatCode>
                <c:ptCount val="10"/>
                <c:pt idx="0">
                  <c:v>24744360.751231484</c:v>
                </c:pt>
                <c:pt idx="1">
                  <c:v>23319419.684985455</c:v>
                </c:pt>
                <c:pt idx="2">
                  <c:v>20319017.320832666</c:v>
                </c:pt>
                <c:pt idx="3">
                  <c:v>21251377.771531079</c:v>
                </c:pt>
                <c:pt idx="4">
                  <c:v>16237662.582294973</c:v>
                </c:pt>
                <c:pt idx="5">
                  <c:v>13402450.863477513</c:v>
                </c:pt>
                <c:pt idx="6">
                  <c:v>12139444.586604496</c:v>
                </c:pt>
                <c:pt idx="7">
                  <c:v>10241018.885493387</c:v>
                </c:pt>
                <c:pt idx="8">
                  <c:v>10241018.885493387</c:v>
                </c:pt>
                <c:pt idx="9">
                  <c:v>10241018.885493387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0C-4789-B0CD-AC2190667C67}"/>
            </c:ext>
          </c:extLst>
        </c:ser>
        <c:ser>
          <c:idx val="1"/>
          <c:order val="1"/>
          <c:tx>
            <c:strRef>
              <c:f>DTE_cost_per_minute_forecast!$B$155</c:f>
              <c:strCache>
                <c:ptCount val="1"/>
                <c:pt idx="0">
                  <c:v>Replacement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DTE_cost_per_minute_forecast!$D$153:$M$153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DTE_cost_per_minute_forecast!$D$155:$M$155</c:f>
              <c:numCache>
                <c:formatCode>_(* #,##0_);_(* \(#,##0\);_(* "-"??_);_(@_)</c:formatCode>
                <c:ptCount val="10"/>
                <c:pt idx="0">
                  <c:v>19564302.622066535</c:v>
                </c:pt>
                <c:pt idx="1">
                  <c:v>64371768.436265729</c:v>
                </c:pt>
                <c:pt idx="2">
                  <c:v>86655260.301381513</c:v>
                </c:pt>
                <c:pt idx="3">
                  <c:v>156175362.33488476</c:v>
                </c:pt>
                <c:pt idx="4">
                  <c:v>228834467.74104872</c:v>
                </c:pt>
                <c:pt idx="5">
                  <c:v>300055142.10494936</c:v>
                </c:pt>
                <c:pt idx="6">
                  <c:v>373237284.46230382</c:v>
                </c:pt>
                <c:pt idx="7">
                  <c:v>433925565.08531213</c:v>
                </c:pt>
                <c:pt idx="8">
                  <c:v>465677786.26098704</c:v>
                </c:pt>
                <c:pt idx="9">
                  <c:v>498526526.05765486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0C-4789-B0CD-AC2190667C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3470975"/>
        <c:axId val="1043473471"/>
      </c:areaChart>
      <c:catAx>
        <c:axId val="10434709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473471"/>
        <c:crosses val="autoZero"/>
        <c:auto val="1"/>
        <c:lblAlgn val="ctr"/>
        <c:lblOffset val="100"/>
        <c:noMultiLvlLbl val="0"/>
      </c:catAx>
      <c:valAx>
        <c:axId val="1043473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Minutes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4709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Cost Per Minute (High)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74349368027282"/>
          <c:y val="0.16999577756044043"/>
          <c:w val="0.79011781286457805"/>
          <c:h val="0.58581152040304452"/>
        </c:manualLayout>
      </c:layout>
      <c:areaChart>
        <c:grouping val="stacked"/>
        <c:varyColors val="0"/>
        <c:ser>
          <c:idx val="0"/>
          <c:order val="0"/>
          <c:tx>
            <c:strRef>
              <c:f>DTE_cost_per_minute_forecast!$B$233</c:f>
              <c:strCache>
                <c:ptCount val="1"/>
                <c:pt idx="0">
                  <c:v>Existing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DTE_cost_per_minute_forecast!$D$232:$M$232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DTE_cost_per_minute_forecast!$D$233:$M$233</c:f>
              <c:numCache>
                <c:formatCode>_(* #,##0_);_(* \(#,##0\);_(* "-"??_);_(@_)</c:formatCode>
                <c:ptCount val="10"/>
                <c:pt idx="0">
                  <c:v>24744360.751231484</c:v>
                </c:pt>
                <c:pt idx="1">
                  <c:v>23319419.684985455</c:v>
                </c:pt>
                <c:pt idx="2">
                  <c:v>20319017.320832666</c:v>
                </c:pt>
                <c:pt idx="3">
                  <c:v>21251377.771531079</c:v>
                </c:pt>
                <c:pt idx="4">
                  <c:v>16237662.582294973</c:v>
                </c:pt>
                <c:pt idx="5">
                  <c:v>13402450.863477513</c:v>
                </c:pt>
                <c:pt idx="6">
                  <c:v>12139444.586604496</c:v>
                </c:pt>
                <c:pt idx="7">
                  <c:v>10241018.885493387</c:v>
                </c:pt>
                <c:pt idx="8">
                  <c:v>10241018.885493387</c:v>
                </c:pt>
                <c:pt idx="9">
                  <c:v>10241018.885493387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73-4BE6-95DF-1B882853FBCE}"/>
            </c:ext>
          </c:extLst>
        </c:ser>
        <c:ser>
          <c:idx val="1"/>
          <c:order val="1"/>
          <c:tx>
            <c:strRef>
              <c:f>DTE_cost_per_minute_forecast!$B$234</c:f>
              <c:strCache>
                <c:ptCount val="1"/>
                <c:pt idx="0">
                  <c:v>Replacement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DTE_cost_per_minute_forecast!$D$232:$M$232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DTE_cost_per_minute_forecast!$D$234:$M$234</c:f>
              <c:numCache>
                <c:formatCode>_(* #,##0_);_(* \(#,##0\);_(* "-"??_);_(@_)</c:formatCode>
                <c:ptCount val="10"/>
                <c:pt idx="0">
                  <c:v>30831950.236250132</c:v>
                </c:pt>
                <c:pt idx="1">
                  <c:v>86275659.890133604</c:v>
                </c:pt>
                <c:pt idx="2">
                  <c:v>115969835.2361394</c:v>
                </c:pt>
                <c:pt idx="3">
                  <c:v>204317263.14480299</c:v>
                </c:pt>
                <c:pt idx="4">
                  <c:v>290215391.27369457</c:v>
                </c:pt>
                <c:pt idx="5">
                  <c:v>375185392.50890785</c:v>
                </c:pt>
                <c:pt idx="6">
                  <c:v>462642282.44301426</c:v>
                </c:pt>
                <c:pt idx="7">
                  <c:v>538146248.445683</c:v>
                </c:pt>
                <c:pt idx="8">
                  <c:v>585271020.41701269</c:v>
                </c:pt>
                <c:pt idx="9">
                  <c:v>634065524.7678175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73-4BE6-95DF-1B882853FB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3470975"/>
        <c:axId val="1043473471"/>
      </c:areaChart>
      <c:catAx>
        <c:axId val="10434709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473471"/>
        <c:crosses val="autoZero"/>
        <c:auto val="1"/>
        <c:lblAlgn val="ctr"/>
        <c:lblOffset val="100"/>
        <c:noMultiLvlLbl val="0"/>
      </c:catAx>
      <c:valAx>
        <c:axId val="1043473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Minutes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4709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Lifespans (Low)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5454090373069082E-2"/>
          <c:y val="0.10605799289048519"/>
          <c:w val="0.89202175301560316"/>
          <c:h val="0.63030185267075134"/>
        </c:manualLayout>
      </c:layout>
      <c:areaChart>
        <c:grouping val="stacked"/>
        <c:varyColors val="0"/>
        <c:ser>
          <c:idx val="0"/>
          <c:order val="0"/>
          <c:tx>
            <c:strRef>
              <c:f>Lifespans_all!$B$61</c:f>
              <c:strCache>
                <c:ptCount val="1"/>
                <c:pt idx="0">
                  <c:v>Human Space Flight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Lifespans_all!$D$60:$M$60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Lifespans_all!$D$61:$M$61</c:f>
              <c:numCache>
                <c:formatCode>0</c:formatCode>
                <c:ptCount val="10"/>
                <c:pt idx="0">
                  <c:v>6.1</c:v>
                </c:pt>
                <c:pt idx="1">
                  <c:v>6.2</c:v>
                </c:pt>
                <c:pt idx="2">
                  <c:v>6.3</c:v>
                </c:pt>
                <c:pt idx="3">
                  <c:v>6.4</c:v>
                </c:pt>
                <c:pt idx="4">
                  <c:v>6.5</c:v>
                </c:pt>
                <c:pt idx="5">
                  <c:v>6.6</c:v>
                </c:pt>
                <c:pt idx="6">
                  <c:v>6.7</c:v>
                </c:pt>
                <c:pt idx="7">
                  <c:v>6.8</c:v>
                </c:pt>
                <c:pt idx="8">
                  <c:v>6.9</c:v>
                </c:pt>
                <c:pt idx="9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14-4C16-955F-4D7A4436F319}"/>
            </c:ext>
          </c:extLst>
        </c:ser>
        <c:ser>
          <c:idx val="1"/>
          <c:order val="1"/>
          <c:tx>
            <c:strRef>
              <c:f>Lifespans_all!$B$62</c:f>
              <c:strCache>
                <c:ptCount val="1"/>
                <c:pt idx="0">
                  <c:v>Near Earth Robotic - LEO Science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Lifespans_all!$D$60:$M$60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Lifespans_all!$D$62:$M$62</c:f>
              <c:numCache>
                <c:formatCode>0</c:formatCode>
                <c:ptCount val="10"/>
                <c:pt idx="0">
                  <c:v>17.600000000000001</c:v>
                </c:pt>
                <c:pt idx="1">
                  <c:v>18.2</c:v>
                </c:pt>
                <c:pt idx="2">
                  <c:v>18.8</c:v>
                </c:pt>
                <c:pt idx="3">
                  <c:v>19.399999999999999</c:v>
                </c:pt>
                <c:pt idx="4">
                  <c:v>20</c:v>
                </c:pt>
                <c:pt idx="5">
                  <c:v>20.6</c:v>
                </c:pt>
                <c:pt idx="6">
                  <c:v>21.2</c:v>
                </c:pt>
                <c:pt idx="7">
                  <c:v>21.8</c:v>
                </c:pt>
                <c:pt idx="8">
                  <c:v>22.4</c:v>
                </c:pt>
                <c:pt idx="9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14-4C16-955F-4D7A4436F319}"/>
            </c:ext>
          </c:extLst>
        </c:ser>
        <c:ser>
          <c:idx val="2"/>
          <c:order val="2"/>
          <c:tx>
            <c:strRef>
              <c:f>Lifespans_all!$B$63</c:f>
              <c:strCache>
                <c:ptCount val="1"/>
                <c:pt idx="0">
                  <c:v>Near Earth Robotic - GEO and Near Earth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Lifespans_all!$D$60:$M$60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Lifespans_all!$D$63:$M$63</c:f>
              <c:numCache>
                <c:formatCode>0</c:formatCode>
                <c:ptCount val="10"/>
                <c:pt idx="0">
                  <c:v>8.1999999999999993</c:v>
                </c:pt>
                <c:pt idx="1">
                  <c:v>8.4</c:v>
                </c:pt>
                <c:pt idx="2">
                  <c:v>8.6</c:v>
                </c:pt>
                <c:pt idx="3">
                  <c:v>8.8000000000000007</c:v>
                </c:pt>
                <c:pt idx="4">
                  <c:v>9</c:v>
                </c:pt>
                <c:pt idx="5">
                  <c:v>9.1999999999999993</c:v>
                </c:pt>
                <c:pt idx="6">
                  <c:v>9.4</c:v>
                </c:pt>
                <c:pt idx="7">
                  <c:v>9.6</c:v>
                </c:pt>
                <c:pt idx="8">
                  <c:v>9.8000000000000007</c:v>
                </c:pt>
                <c:pt idx="9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214-4C16-955F-4D7A4436F319}"/>
            </c:ext>
          </c:extLst>
        </c:ser>
        <c:ser>
          <c:idx val="3"/>
          <c:order val="3"/>
          <c:tx>
            <c:strRef>
              <c:f>Lifespans_all!$B$64</c:f>
              <c:strCache>
                <c:ptCount val="1"/>
                <c:pt idx="0">
                  <c:v>Deep Space Robotic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numRef>
              <c:f>Lifespans_all!$D$60:$M$60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Lifespans_all!$D$64:$M$64</c:f>
              <c:numCache>
                <c:formatCode>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214-4C16-955F-4D7A4436F319}"/>
            </c:ext>
          </c:extLst>
        </c:ser>
        <c:ser>
          <c:idx val="4"/>
          <c:order val="4"/>
          <c:tx>
            <c:strRef>
              <c:f>Lifespans_all!$B$65</c:f>
              <c:strCache>
                <c:ptCount val="1"/>
                <c:pt idx="0">
                  <c:v>Near Earth Robotic - Low Latency &amp; Complex Needs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numRef>
              <c:f>Lifespans_all!$D$60:$M$60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Lifespans_all!$D$65:$M$65</c:f>
              <c:numCache>
                <c:formatCode>0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214-4C16-955F-4D7A4436F319}"/>
            </c:ext>
          </c:extLst>
        </c:ser>
        <c:ser>
          <c:idx val="5"/>
          <c:order val="5"/>
          <c:tx>
            <c:strRef>
              <c:f>Lifespans_all!$B$66</c:f>
              <c:strCache>
                <c:ptCount val="1"/>
                <c:pt idx="0">
                  <c:v>Mission Operations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Lifespans_all!$D$60:$M$60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Lifespans_all!$D$66:$M$66</c:f>
              <c:numCache>
                <c:formatCode>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214-4C16-955F-4D7A4436F319}"/>
            </c:ext>
          </c:extLst>
        </c:ser>
        <c:ser>
          <c:idx val="6"/>
          <c:order val="6"/>
          <c:tx>
            <c:strRef>
              <c:f>Lifespans_all!$B$67</c:f>
              <c:strCache>
                <c:ptCount val="1"/>
                <c:pt idx="0">
                  <c:v>Launch Events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Lifespans_all!$D$60:$M$60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Lifespans_all!$D$67:$M$67</c:f>
              <c:numCache>
                <c:formatCode>0</c:formatCode>
                <c:ptCount val="10"/>
                <c:pt idx="0">
                  <c:v>3.2</c:v>
                </c:pt>
                <c:pt idx="1">
                  <c:v>3.4</c:v>
                </c:pt>
                <c:pt idx="2">
                  <c:v>3.6</c:v>
                </c:pt>
                <c:pt idx="3">
                  <c:v>3.8</c:v>
                </c:pt>
                <c:pt idx="4">
                  <c:v>4</c:v>
                </c:pt>
                <c:pt idx="5">
                  <c:v>4.2</c:v>
                </c:pt>
                <c:pt idx="6">
                  <c:v>4.4000000000000004</c:v>
                </c:pt>
                <c:pt idx="7">
                  <c:v>4.5999999999999996</c:v>
                </c:pt>
                <c:pt idx="8">
                  <c:v>4.8</c:v>
                </c:pt>
                <c:pt idx="9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214-4C16-955F-4D7A4436F319}"/>
            </c:ext>
          </c:extLst>
        </c:ser>
        <c:ser>
          <c:idx val="7"/>
          <c:order val="7"/>
          <c:tx>
            <c:strRef>
              <c:f>Lifespans_all!$B$68</c:f>
              <c:strCache>
                <c:ptCount val="1"/>
                <c:pt idx="0">
                  <c:v>Terrestrial &amp; Aerial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Lifespans_all!$D$60:$M$60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Lifespans_all!$D$68:$M$68</c:f>
              <c:numCache>
                <c:formatCode>0</c:formatCode>
                <c:ptCount val="10"/>
                <c:pt idx="0">
                  <c:v>3.1</c:v>
                </c:pt>
                <c:pt idx="1">
                  <c:v>3.2</c:v>
                </c:pt>
                <c:pt idx="2">
                  <c:v>3.3</c:v>
                </c:pt>
                <c:pt idx="3">
                  <c:v>3.4</c:v>
                </c:pt>
                <c:pt idx="4">
                  <c:v>3.5</c:v>
                </c:pt>
                <c:pt idx="5">
                  <c:v>3.6</c:v>
                </c:pt>
                <c:pt idx="6">
                  <c:v>3.7</c:v>
                </c:pt>
                <c:pt idx="7">
                  <c:v>3.8</c:v>
                </c:pt>
                <c:pt idx="8">
                  <c:v>3.9</c:v>
                </c:pt>
                <c:pt idx="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214-4C16-955F-4D7A4436F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239023"/>
        <c:axId val="775238351"/>
      </c:areaChart>
      <c:catAx>
        <c:axId val="5562390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238351"/>
        <c:crosses val="autoZero"/>
        <c:auto val="1"/>
        <c:lblAlgn val="ctr"/>
        <c:lblOffset val="100"/>
        <c:noMultiLvlLbl val="0"/>
      </c:catAx>
      <c:valAx>
        <c:axId val="775238351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Missions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2390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143537876426872E-2"/>
          <c:y val="0.83330702192808603"/>
          <c:w val="0.90748717991544758"/>
          <c:h val="0.149536103499187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Lifespans (Baseline)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7567617043612208E-2"/>
          <c:y val="0.1060580978028894"/>
          <c:w val="0.90047585969777566"/>
          <c:h val="0.63030185267075134"/>
        </c:manualLayout>
      </c:layout>
      <c:areaChart>
        <c:grouping val="stacked"/>
        <c:varyColors val="0"/>
        <c:ser>
          <c:idx val="0"/>
          <c:order val="0"/>
          <c:tx>
            <c:strRef>
              <c:f>Lifespans_all!$B$139</c:f>
              <c:strCache>
                <c:ptCount val="1"/>
                <c:pt idx="0">
                  <c:v>Human Space Flight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Lifespans_all!$D$138:$M$138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Lifespans_all!$D$139:$M$139</c:f>
              <c:numCache>
                <c:formatCode>0</c:formatCode>
                <c:ptCount val="10"/>
                <c:pt idx="0">
                  <c:v>6.4</c:v>
                </c:pt>
                <c:pt idx="1">
                  <c:v>6.8</c:v>
                </c:pt>
                <c:pt idx="2">
                  <c:v>7.2</c:v>
                </c:pt>
                <c:pt idx="3">
                  <c:v>7.6</c:v>
                </c:pt>
                <c:pt idx="4">
                  <c:v>8</c:v>
                </c:pt>
                <c:pt idx="5">
                  <c:v>8.4</c:v>
                </c:pt>
                <c:pt idx="6">
                  <c:v>8.8000000000000007</c:v>
                </c:pt>
                <c:pt idx="7">
                  <c:v>9.1999999999999993</c:v>
                </c:pt>
                <c:pt idx="8">
                  <c:v>9.6</c:v>
                </c:pt>
                <c:pt idx="9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DE-492F-A7E4-FEBC399D369D}"/>
            </c:ext>
          </c:extLst>
        </c:ser>
        <c:ser>
          <c:idx val="1"/>
          <c:order val="1"/>
          <c:tx>
            <c:strRef>
              <c:f>Lifespans_all!$B$140</c:f>
              <c:strCache>
                <c:ptCount val="1"/>
                <c:pt idx="0">
                  <c:v>Near Earth Robotic - LEO Science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Lifespans_all!$D$138:$M$138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Lifespans_all!$D$140:$M$140</c:f>
              <c:numCache>
                <c:formatCode>0</c:formatCode>
                <c:ptCount val="10"/>
                <c:pt idx="0">
                  <c:v>18.399999999999999</c:v>
                </c:pt>
                <c:pt idx="1">
                  <c:v>19.8</c:v>
                </c:pt>
                <c:pt idx="2">
                  <c:v>21.2</c:v>
                </c:pt>
                <c:pt idx="3">
                  <c:v>22.6</c:v>
                </c:pt>
                <c:pt idx="4">
                  <c:v>24</c:v>
                </c:pt>
                <c:pt idx="5">
                  <c:v>25.4</c:v>
                </c:pt>
                <c:pt idx="6">
                  <c:v>26.8</c:v>
                </c:pt>
                <c:pt idx="7">
                  <c:v>28.200000000000003</c:v>
                </c:pt>
                <c:pt idx="8">
                  <c:v>29.6</c:v>
                </c:pt>
                <c:pt idx="9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DE-492F-A7E4-FEBC399D369D}"/>
            </c:ext>
          </c:extLst>
        </c:ser>
        <c:ser>
          <c:idx val="2"/>
          <c:order val="2"/>
          <c:tx>
            <c:strRef>
              <c:f>Lifespans_all!$B$141</c:f>
              <c:strCache>
                <c:ptCount val="1"/>
                <c:pt idx="0">
                  <c:v>Near Earth Robotic - GEO and Near Earth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Lifespans_all!$D$138:$M$138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Lifespans_all!$D$141:$M$141</c:f>
              <c:numCache>
                <c:formatCode>0</c:formatCode>
                <c:ptCount val="10"/>
                <c:pt idx="0">
                  <c:v>8.5</c:v>
                </c:pt>
                <c:pt idx="1">
                  <c:v>9</c:v>
                </c:pt>
                <c:pt idx="2">
                  <c:v>9.5</c:v>
                </c:pt>
                <c:pt idx="3">
                  <c:v>10</c:v>
                </c:pt>
                <c:pt idx="4">
                  <c:v>10.5</c:v>
                </c:pt>
                <c:pt idx="5">
                  <c:v>11</c:v>
                </c:pt>
                <c:pt idx="6">
                  <c:v>11.5</c:v>
                </c:pt>
                <c:pt idx="7">
                  <c:v>12</c:v>
                </c:pt>
                <c:pt idx="8">
                  <c:v>12.5</c:v>
                </c:pt>
                <c:pt idx="9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DE-492F-A7E4-FEBC399D369D}"/>
            </c:ext>
          </c:extLst>
        </c:ser>
        <c:ser>
          <c:idx val="3"/>
          <c:order val="3"/>
          <c:tx>
            <c:strRef>
              <c:f>Lifespans_all!$B$142</c:f>
              <c:strCache>
                <c:ptCount val="1"/>
                <c:pt idx="0">
                  <c:v>Deep Space Robotic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numRef>
              <c:f>Lifespans_all!$D$138:$M$138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Lifespans_all!$D$142:$M$142</c:f>
              <c:numCache>
                <c:formatCode>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DE-492F-A7E4-FEBC399D369D}"/>
            </c:ext>
          </c:extLst>
        </c:ser>
        <c:ser>
          <c:idx val="4"/>
          <c:order val="4"/>
          <c:tx>
            <c:strRef>
              <c:f>Lifespans_all!$B$143</c:f>
              <c:strCache>
                <c:ptCount val="1"/>
                <c:pt idx="0">
                  <c:v>Near Earth Robotic - Low Latency &amp; Complex Needs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numRef>
              <c:f>Lifespans_all!$D$138:$M$138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Lifespans_all!$D$143:$M$143</c:f>
              <c:numCache>
                <c:formatCode>0</c:formatCode>
                <c:ptCount val="10"/>
                <c:pt idx="0">
                  <c:v>1.1000000000000001</c:v>
                </c:pt>
                <c:pt idx="1">
                  <c:v>1.2</c:v>
                </c:pt>
                <c:pt idx="2">
                  <c:v>1.3</c:v>
                </c:pt>
                <c:pt idx="3">
                  <c:v>1.4</c:v>
                </c:pt>
                <c:pt idx="4">
                  <c:v>1.5</c:v>
                </c:pt>
                <c:pt idx="5">
                  <c:v>1.6</c:v>
                </c:pt>
                <c:pt idx="6">
                  <c:v>1.7</c:v>
                </c:pt>
                <c:pt idx="7">
                  <c:v>1.7999999999999998</c:v>
                </c:pt>
                <c:pt idx="8">
                  <c:v>1.9</c:v>
                </c:pt>
                <c:pt idx="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DE-492F-A7E4-FEBC399D369D}"/>
            </c:ext>
          </c:extLst>
        </c:ser>
        <c:ser>
          <c:idx val="5"/>
          <c:order val="5"/>
          <c:tx>
            <c:strRef>
              <c:f>Lifespans_all!$B$144</c:f>
              <c:strCache>
                <c:ptCount val="1"/>
                <c:pt idx="0">
                  <c:v>Mission Operations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Lifespans_all!$D$138:$M$138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Lifespans_all!$D$144:$M$144</c:f>
              <c:numCache>
                <c:formatCode>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DDE-492F-A7E4-FEBC399D369D}"/>
            </c:ext>
          </c:extLst>
        </c:ser>
        <c:ser>
          <c:idx val="6"/>
          <c:order val="6"/>
          <c:tx>
            <c:strRef>
              <c:f>Lifespans_all!$B$145</c:f>
              <c:strCache>
                <c:ptCount val="1"/>
                <c:pt idx="0">
                  <c:v>Launch Events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Lifespans_all!$D$138:$M$138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Lifespans_all!$D$145:$M$145</c:f>
              <c:numCache>
                <c:formatCode>0</c:formatCode>
                <c:ptCount val="10"/>
                <c:pt idx="0">
                  <c:v>3.4</c:v>
                </c:pt>
                <c:pt idx="1">
                  <c:v>3.8</c:v>
                </c:pt>
                <c:pt idx="2">
                  <c:v>4.2</c:v>
                </c:pt>
                <c:pt idx="3">
                  <c:v>4.5999999999999996</c:v>
                </c:pt>
                <c:pt idx="4">
                  <c:v>5</c:v>
                </c:pt>
                <c:pt idx="5">
                  <c:v>5.4</c:v>
                </c:pt>
                <c:pt idx="6">
                  <c:v>5.8</c:v>
                </c:pt>
                <c:pt idx="7">
                  <c:v>6.1999999999999993</c:v>
                </c:pt>
                <c:pt idx="8">
                  <c:v>6.6</c:v>
                </c:pt>
                <c:pt idx="9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DDE-492F-A7E4-FEBC399D369D}"/>
            </c:ext>
          </c:extLst>
        </c:ser>
        <c:ser>
          <c:idx val="7"/>
          <c:order val="7"/>
          <c:tx>
            <c:strRef>
              <c:f>Lifespans_all!$B$146</c:f>
              <c:strCache>
                <c:ptCount val="1"/>
                <c:pt idx="0">
                  <c:v>Terrestrial &amp; Aerial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Lifespans_all!$D$138:$M$138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Lifespans_all!$D$146:$M$146</c:f>
              <c:numCache>
                <c:formatCode>0</c:formatCode>
                <c:ptCount val="10"/>
                <c:pt idx="0">
                  <c:v>3.2</c:v>
                </c:pt>
                <c:pt idx="1">
                  <c:v>3.4</c:v>
                </c:pt>
                <c:pt idx="2">
                  <c:v>3.6</c:v>
                </c:pt>
                <c:pt idx="3">
                  <c:v>3.8</c:v>
                </c:pt>
                <c:pt idx="4">
                  <c:v>4</c:v>
                </c:pt>
                <c:pt idx="5">
                  <c:v>4.2</c:v>
                </c:pt>
                <c:pt idx="6">
                  <c:v>4.4000000000000004</c:v>
                </c:pt>
                <c:pt idx="7">
                  <c:v>4.5999999999999996</c:v>
                </c:pt>
                <c:pt idx="8">
                  <c:v>4.8</c:v>
                </c:pt>
                <c:pt idx="9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DDE-492F-A7E4-FEBC399D36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239023"/>
        <c:axId val="775238351"/>
      </c:areaChart>
      <c:catAx>
        <c:axId val="5562390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238351"/>
        <c:crosses val="autoZero"/>
        <c:auto val="1"/>
        <c:lblAlgn val="ctr"/>
        <c:lblOffset val="100"/>
        <c:noMultiLvlLbl val="0"/>
      </c:catAx>
      <c:valAx>
        <c:axId val="775238351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Missions</a:t>
                </a:r>
                <a:endParaRPr lang="en-US" sz="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2390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143537876426872E-2"/>
          <c:y val="0.83036687850764268"/>
          <c:w val="0.90748717991544758"/>
          <c:h val="0.152476137754571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Lifespans (High)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794670384698472E-2"/>
          <c:y val="0.10605799289048519"/>
          <c:w val="0.88568117300397375"/>
          <c:h val="0.63030185267075134"/>
        </c:manualLayout>
      </c:layout>
      <c:areaChart>
        <c:grouping val="stacked"/>
        <c:varyColors val="0"/>
        <c:ser>
          <c:idx val="0"/>
          <c:order val="0"/>
          <c:tx>
            <c:strRef>
              <c:f>Lifespans_all!$B$217</c:f>
              <c:strCache>
                <c:ptCount val="1"/>
                <c:pt idx="0">
                  <c:v>Human Space Flight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Lifespans_all!$D$216:$M$216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Lifespans_all!$D$217:$M$217</c:f>
              <c:numCache>
                <c:formatCode>0</c:formatCode>
                <c:ptCount val="10"/>
                <c:pt idx="0">
                  <c:v>6.6</c:v>
                </c:pt>
                <c:pt idx="1">
                  <c:v>7.2</c:v>
                </c:pt>
                <c:pt idx="2">
                  <c:v>7.8</c:v>
                </c:pt>
                <c:pt idx="3">
                  <c:v>8.4</c:v>
                </c:pt>
                <c:pt idx="4">
                  <c:v>9</c:v>
                </c:pt>
                <c:pt idx="5">
                  <c:v>9.6</c:v>
                </c:pt>
                <c:pt idx="6">
                  <c:v>10.199999999999999</c:v>
                </c:pt>
                <c:pt idx="7">
                  <c:v>10.8</c:v>
                </c:pt>
                <c:pt idx="8">
                  <c:v>11.399999999999999</c:v>
                </c:pt>
                <c:pt idx="9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AB-4E10-9550-C36C6B8CDD38}"/>
            </c:ext>
          </c:extLst>
        </c:ser>
        <c:ser>
          <c:idx val="1"/>
          <c:order val="1"/>
          <c:tx>
            <c:strRef>
              <c:f>Lifespans_all!$B$218</c:f>
              <c:strCache>
                <c:ptCount val="1"/>
                <c:pt idx="0">
                  <c:v>Near Earth Robotic - LEO Science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Lifespans_all!$D$216:$M$216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Lifespans_all!$D$218:$M$218</c:f>
              <c:numCache>
                <c:formatCode>0</c:formatCode>
                <c:ptCount val="10"/>
                <c:pt idx="0">
                  <c:v>19.2</c:v>
                </c:pt>
                <c:pt idx="1">
                  <c:v>21.4</c:v>
                </c:pt>
                <c:pt idx="2">
                  <c:v>23.6</c:v>
                </c:pt>
                <c:pt idx="3">
                  <c:v>25.8</c:v>
                </c:pt>
                <c:pt idx="4">
                  <c:v>28</c:v>
                </c:pt>
                <c:pt idx="5">
                  <c:v>30.2</c:v>
                </c:pt>
                <c:pt idx="6">
                  <c:v>32.4</c:v>
                </c:pt>
                <c:pt idx="7">
                  <c:v>34.599999999999994</c:v>
                </c:pt>
                <c:pt idx="8">
                  <c:v>36.799999999999997</c:v>
                </c:pt>
                <c:pt idx="9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AB-4E10-9550-C36C6B8CDD38}"/>
            </c:ext>
          </c:extLst>
        </c:ser>
        <c:ser>
          <c:idx val="2"/>
          <c:order val="2"/>
          <c:tx>
            <c:strRef>
              <c:f>Lifespans_all!$B$219</c:f>
              <c:strCache>
                <c:ptCount val="1"/>
                <c:pt idx="0">
                  <c:v>Near Earth Robotic - GEO and Near Earth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Lifespans_all!$D$216:$M$216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Lifespans_all!$D$219:$M$219</c:f>
              <c:numCache>
                <c:formatCode>0</c:formatCode>
                <c:ptCount val="10"/>
                <c:pt idx="0">
                  <c:v>8.9</c:v>
                </c:pt>
                <c:pt idx="1">
                  <c:v>9.8000000000000007</c:v>
                </c:pt>
                <c:pt idx="2">
                  <c:v>10.7</c:v>
                </c:pt>
                <c:pt idx="3">
                  <c:v>11.6</c:v>
                </c:pt>
                <c:pt idx="4">
                  <c:v>12.5</c:v>
                </c:pt>
                <c:pt idx="5">
                  <c:v>13.4</c:v>
                </c:pt>
                <c:pt idx="6">
                  <c:v>14.3</c:v>
                </c:pt>
                <c:pt idx="7">
                  <c:v>15.200000000000001</c:v>
                </c:pt>
                <c:pt idx="8">
                  <c:v>16.100000000000001</c:v>
                </c:pt>
                <c:pt idx="9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AB-4E10-9550-C36C6B8CDD38}"/>
            </c:ext>
          </c:extLst>
        </c:ser>
        <c:ser>
          <c:idx val="3"/>
          <c:order val="3"/>
          <c:tx>
            <c:strRef>
              <c:f>Lifespans_all!$B$220</c:f>
              <c:strCache>
                <c:ptCount val="1"/>
                <c:pt idx="0">
                  <c:v>Deep Space Robotic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numRef>
              <c:f>Lifespans_all!$D$216:$M$216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Lifespans_all!$D$220:$M$220</c:f>
              <c:numCache>
                <c:formatCode>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AB-4E10-9550-C36C6B8CDD38}"/>
            </c:ext>
          </c:extLst>
        </c:ser>
        <c:ser>
          <c:idx val="4"/>
          <c:order val="4"/>
          <c:tx>
            <c:strRef>
              <c:f>Lifespans_all!$B$221</c:f>
              <c:strCache>
                <c:ptCount val="1"/>
                <c:pt idx="0">
                  <c:v>Near Earth Robotic - Low Latency &amp; Complex Needs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numRef>
              <c:f>Lifespans_all!$D$216:$M$216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Lifespans_all!$D$221:$M$221</c:f>
              <c:numCache>
                <c:formatCode>0</c:formatCode>
                <c:ptCount val="10"/>
                <c:pt idx="0">
                  <c:v>1.2</c:v>
                </c:pt>
                <c:pt idx="1">
                  <c:v>1.4</c:v>
                </c:pt>
                <c:pt idx="2">
                  <c:v>1.6</c:v>
                </c:pt>
                <c:pt idx="3">
                  <c:v>1.8</c:v>
                </c:pt>
                <c:pt idx="4">
                  <c:v>2</c:v>
                </c:pt>
                <c:pt idx="5">
                  <c:v>2.2000000000000002</c:v>
                </c:pt>
                <c:pt idx="6">
                  <c:v>2.4</c:v>
                </c:pt>
                <c:pt idx="7">
                  <c:v>2.5999999999999996</c:v>
                </c:pt>
                <c:pt idx="8">
                  <c:v>2.8</c:v>
                </c:pt>
                <c:pt idx="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BAB-4E10-9550-C36C6B8CDD38}"/>
            </c:ext>
          </c:extLst>
        </c:ser>
        <c:ser>
          <c:idx val="5"/>
          <c:order val="5"/>
          <c:tx>
            <c:strRef>
              <c:f>Lifespans_all!$B$222</c:f>
              <c:strCache>
                <c:ptCount val="1"/>
                <c:pt idx="0">
                  <c:v>Mission Operations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Lifespans_all!$D$216:$M$216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Lifespans_all!$D$222:$M$222</c:f>
              <c:numCache>
                <c:formatCode>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BAB-4E10-9550-C36C6B8CDD38}"/>
            </c:ext>
          </c:extLst>
        </c:ser>
        <c:ser>
          <c:idx val="6"/>
          <c:order val="6"/>
          <c:tx>
            <c:strRef>
              <c:f>Lifespans_all!$B$223</c:f>
              <c:strCache>
                <c:ptCount val="1"/>
                <c:pt idx="0">
                  <c:v>Launch Events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Lifespans_all!$D$216:$M$216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Lifespans_all!$D$223:$M$223</c:f>
              <c:numCache>
                <c:formatCode>0</c:formatCode>
                <c:ptCount val="10"/>
                <c:pt idx="0">
                  <c:v>3.5</c:v>
                </c:pt>
                <c:pt idx="1">
                  <c:v>4</c:v>
                </c:pt>
                <c:pt idx="2">
                  <c:v>4.5</c:v>
                </c:pt>
                <c:pt idx="3">
                  <c:v>5</c:v>
                </c:pt>
                <c:pt idx="4">
                  <c:v>5.5</c:v>
                </c:pt>
                <c:pt idx="5">
                  <c:v>6</c:v>
                </c:pt>
                <c:pt idx="6">
                  <c:v>6.5</c:v>
                </c:pt>
                <c:pt idx="7">
                  <c:v>7</c:v>
                </c:pt>
                <c:pt idx="8">
                  <c:v>7.5</c:v>
                </c:pt>
                <c:pt idx="9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BAB-4E10-9550-C36C6B8CDD38}"/>
            </c:ext>
          </c:extLst>
        </c:ser>
        <c:ser>
          <c:idx val="7"/>
          <c:order val="7"/>
          <c:tx>
            <c:strRef>
              <c:f>Lifespans_all!$B$224</c:f>
              <c:strCache>
                <c:ptCount val="1"/>
                <c:pt idx="0">
                  <c:v>Terrestrial &amp; Aerial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Lifespans_all!$D$216:$M$216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Lifespans_all!$D$224:$M$224</c:f>
              <c:numCache>
                <c:formatCode>0</c:formatCode>
                <c:ptCount val="10"/>
                <c:pt idx="0">
                  <c:v>3.3</c:v>
                </c:pt>
                <c:pt idx="1">
                  <c:v>3.6</c:v>
                </c:pt>
                <c:pt idx="2">
                  <c:v>3.9</c:v>
                </c:pt>
                <c:pt idx="3">
                  <c:v>4.2</c:v>
                </c:pt>
                <c:pt idx="4">
                  <c:v>4.5</c:v>
                </c:pt>
                <c:pt idx="5">
                  <c:v>4.8</c:v>
                </c:pt>
                <c:pt idx="6">
                  <c:v>5.0999999999999996</c:v>
                </c:pt>
                <c:pt idx="7">
                  <c:v>5.4</c:v>
                </c:pt>
                <c:pt idx="8">
                  <c:v>5.6999999999999993</c:v>
                </c:pt>
                <c:pt idx="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BAB-4E10-9550-C36C6B8CD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239023"/>
        <c:axId val="775238351"/>
      </c:areaChart>
      <c:catAx>
        <c:axId val="5562390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238351"/>
        <c:crosses val="autoZero"/>
        <c:auto val="1"/>
        <c:lblAlgn val="ctr"/>
        <c:lblOffset val="100"/>
        <c:noMultiLvlLbl val="0"/>
      </c:catAx>
      <c:valAx>
        <c:axId val="775238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Missions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2390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143537876426872E-2"/>
          <c:y val="0.83619883861336186"/>
          <c:w val="0.90748717991544758"/>
          <c:h val="0.146644177648852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Lifespans (Low)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091211213008509E-2"/>
          <c:y val="0.17336106857221301"/>
          <c:w val="0.861110990145874"/>
          <c:h val="0.56358991741626518"/>
        </c:manualLayout>
      </c:layout>
      <c:areaChart>
        <c:grouping val="stacked"/>
        <c:varyColors val="0"/>
        <c:ser>
          <c:idx val="0"/>
          <c:order val="0"/>
          <c:tx>
            <c:strRef>
              <c:f>Lifespans_all!$B$74</c:f>
              <c:strCache>
                <c:ptCount val="1"/>
                <c:pt idx="0">
                  <c:v>Existing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Lifespans_all!$D$73:$M$73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Lifespans_all!$D$74:$M$74</c:f>
              <c:numCache>
                <c:formatCode>General</c:formatCode>
                <c:ptCount val="10"/>
                <c:pt idx="0">
                  <c:v>42</c:v>
                </c:pt>
                <c:pt idx="1">
                  <c:v>38</c:v>
                </c:pt>
                <c:pt idx="2">
                  <c:v>32</c:v>
                </c:pt>
                <c:pt idx="3">
                  <c:v>29</c:v>
                </c:pt>
                <c:pt idx="4">
                  <c:v>24</c:v>
                </c:pt>
                <c:pt idx="5">
                  <c:v>20</c:v>
                </c:pt>
                <c:pt idx="6">
                  <c:v>17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63-4133-BA4C-9A3BE9DDE159}"/>
            </c:ext>
          </c:extLst>
        </c:ser>
        <c:ser>
          <c:idx val="1"/>
          <c:order val="1"/>
          <c:tx>
            <c:strRef>
              <c:f>Lifespans_all!$B$75</c:f>
              <c:strCache>
                <c:ptCount val="1"/>
                <c:pt idx="0">
                  <c:v>Replacement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Lifespans_all!$D$73:$M$73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Lifespans_all!$D$75:$M$75</c:f>
              <c:numCache>
                <c:formatCode>0</c:formatCode>
                <c:ptCount val="10"/>
                <c:pt idx="0">
                  <c:v>1.2</c:v>
                </c:pt>
                <c:pt idx="1">
                  <c:v>5.4</c:v>
                </c:pt>
                <c:pt idx="2">
                  <c:v>11.6</c:v>
                </c:pt>
                <c:pt idx="3">
                  <c:v>14.800000000000002</c:v>
                </c:pt>
                <c:pt idx="4">
                  <c:v>21</c:v>
                </c:pt>
                <c:pt idx="5">
                  <c:v>26.2</c:v>
                </c:pt>
                <c:pt idx="6">
                  <c:v>30.399999999999995</c:v>
                </c:pt>
                <c:pt idx="7">
                  <c:v>33.6</c:v>
                </c:pt>
                <c:pt idx="8">
                  <c:v>34.799999999999997</c:v>
                </c:pt>
                <c:pt idx="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63-4133-BA4C-9A3BE9DDE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3470975"/>
        <c:axId val="1043473471"/>
      </c:areaChart>
      <c:catAx>
        <c:axId val="10434709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473471"/>
        <c:crosses val="autoZero"/>
        <c:auto val="1"/>
        <c:lblAlgn val="ctr"/>
        <c:lblOffset val="100"/>
        <c:noMultiLvlLbl val="0"/>
      </c:catAx>
      <c:valAx>
        <c:axId val="1043473471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Missions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4709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Lifespans (Baseline)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5834501937446789E-2"/>
          <c:y val="0.17045203298868497"/>
          <c:w val="0.86148203445526572"/>
          <c:h val="0.57550860450885888"/>
        </c:manualLayout>
      </c:layout>
      <c:areaChart>
        <c:grouping val="stacked"/>
        <c:varyColors val="0"/>
        <c:ser>
          <c:idx val="0"/>
          <c:order val="0"/>
          <c:tx>
            <c:strRef>
              <c:f>Lifespans_all!$B$152</c:f>
              <c:strCache>
                <c:ptCount val="1"/>
                <c:pt idx="0">
                  <c:v>Existing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Lifespans_all!$D$151:$M$151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Lifespans_all!$D$152:$M$152</c:f>
              <c:numCache>
                <c:formatCode>General</c:formatCode>
                <c:ptCount val="10"/>
                <c:pt idx="0">
                  <c:v>42</c:v>
                </c:pt>
                <c:pt idx="1">
                  <c:v>38</c:v>
                </c:pt>
                <c:pt idx="2">
                  <c:v>32</c:v>
                </c:pt>
                <c:pt idx="3">
                  <c:v>29</c:v>
                </c:pt>
                <c:pt idx="4">
                  <c:v>24</c:v>
                </c:pt>
                <c:pt idx="5">
                  <c:v>20</c:v>
                </c:pt>
                <c:pt idx="6">
                  <c:v>17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D5-4400-BEC1-AB7220960A9F}"/>
            </c:ext>
          </c:extLst>
        </c:ser>
        <c:ser>
          <c:idx val="1"/>
          <c:order val="1"/>
          <c:tx>
            <c:strRef>
              <c:f>Lifespans_all!$B$153</c:f>
              <c:strCache>
                <c:ptCount val="1"/>
                <c:pt idx="0">
                  <c:v>Replacement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Lifespans_all!$D$151:$M$151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Lifespans_all!$D$153:$M$153</c:f>
              <c:numCache>
                <c:formatCode>0</c:formatCode>
                <c:ptCount val="10"/>
                <c:pt idx="0">
                  <c:v>3</c:v>
                </c:pt>
                <c:pt idx="1">
                  <c:v>9</c:v>
                </c:pt>
                <c:pt idx="2">
                  <c:v>17</c:v>
                </c:pt>
                <c:pt idx="3">
                  <c:v>22</c:v>
                </c:pt>
                <c:pt idx="4">
                  <c:v>30</c:v>
                </c:pt>
                <c:pt idx="5">
                  <c:v>37</c:v>
                </c:pt>
                <c:pt idx="6">
                  <c:v>43</c:v>
                </c:pt>
                <c:pt idx="7">
                  <c:v>48.000000000000007</c:v>
                </c:pt>
                <c:pt idx="8">
                  <c:v>51</c:v>
                </c:pt>
                <c:pt idx="9">
                  <c:v>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D5-4400-BEC1-AB7220960A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3470975"/>
        <c:axId val="1043473471"/>
      </c:areaChart>
      <c:catAx>
        <c:axId val="10434709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473471"/>
        <c:crosses val="autoZero"/>
        <c:auto val="1"/>
        <c:lblAlgn val="ctr"/>
        <c:lblOffset val="100"/>
        <c:noMultiLvlLbl val="0"/>
      </c:catAx>
      <c:valAx>
        <c:axId val="1043473471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Missions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4709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Lifespans (High)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530414709722132E-2"/>
          <c:y val="0.16999577756044043"/>
          <c:w val="0.86224860257008495"/>
          <c:h val="0.58122818857342884"/>
        </c:manualLayout>
      </c:layout>
      <c:areaChart>
        <c:grouping val="stacked"/>
        <c:varyColors val="0"/>
        <c:ser>
          <c:idx val="0"/>
          <c:order val="0"/>
          <c:tx>
            <c:strRef>
              <c:f>Lifespans_all!$B$230</c:f>
              <c:strCache>
                <c:ptCount val="1"/>
                <c:pt idx="0">
                  <c:v>Existing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Lifespans_all!$D$229:$M$229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Lifespans_all!$D$230:$M$230</c:f>
              <c:numCache>
                <c:formatCode>General</c:formatCode>
                <c:ptCount val="10"/>
                <c:pt idx="0">
                  <c:v>42</c:v>
                </c:pt>
                <c:pt idx="1">
                  <c:v>38</c:v>
                </c:pt>
                <c:pt idx="2">
                  <c:v>32</c:v>
                </c:pt>
                <c:pt idx="3">
                  <c:v>29</c:v>
                </c:pt>
                <c:pt idx="4">
                  <c:v>24</c:v>
                </c:pt>
                <c:pt idx="5">
                  <c:v>20</c:v>
                </c:pt>
                <c:pt idx="6">
                  <c:v>17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63-408C-814F-D7B36A4CA76A}"/>
            </c:ext>
          </c:extLst>
        </c:ser>
        <c:ser>
          <c:idx val="1"/>
          <c:order val="1"/>
          <c:tx>
            <c:strRef>
              <c:f>Lifespans_all!$B$231</c:f>
              <c:strCache>
                <c:ptCount val="1"/>
                <c:pt idx="0">
                  <c:v>Replacement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Lifespans_all!$D$229:$M$229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Lifespans_all!$D$231:$M$231</c:f>
              <c:numCache>
                <c:formatCode>0</c:formatCode>
                <c:ptCount val="10"/>
                <c:pt idx="0">
                  <c:v>4.7</c:v>
                </c:pt>
                <c:pt idx="1">
                  <c:v>12.4</c:v>
                </c:pt>
                <c:pt idx="2">
                  <c:v>22.1</c:v>
                </c:pt>
                <c:pt idx="3">
                  <c:v>28.799999999999997</c:v>
                </c:pt>
                <c:pt idx="4">
                  <c:v>38.5</c:v>
                </c:pt>
                <c:pt idx="5">
                  <c:v>47.2</c:v>
                </c:pt>
                <c:pt idx="6">
                  <c:v>54.900000000000006</c:v>
                </c:pt>
                <c:pt idx="7">
                  <c:v>61.599999999999994</c:v>
                </c:pt>
                <c:pt idx="8">
                  <c:v>66.3</c:v>
                </c:pt>
                <c:pt idx="9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63-408C-814F-D7B36A4CA7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3470975"/>
        <c:axId val="1043473471"/>
      </c:areaChart>
      <c:catAx>
        <c:axId val="10434709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473471"/>
        <c:crosses val="autoZero"/>
        <c:auto val="1"/>
        <c:lblAlgn val="ctr"/>
        <c:lblOffset val="100"/>
        <c:noMultiLvlLbl val="0"/>
      </c:catAx>
      <c:valAx>
        <c:axId val="1043473471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Missions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4709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Demand Forecast</a:t>
            </a:r>
            <a:r>
              <a:rPr lang="en-US" baseline="0"/>
              <a:t> </a:t>
            </a:r>
            <a:r>
              <a:rPr lang="en-US"/>
              <a:t>(Low)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302655687866396"/>
          <c:y val="0.10605799289048519"/>
          <c:w val="0.84501691986272398"/>
          <c:h val="0.60682971253468532"/>
        </c:manualLayout>
      </c:layout>
      <c:areaChart>
        <c:grouping val="stacked"/>
        <c:varyColors val="0"/>
        <c:ser>
          <c:idx val="0"/>
          <c:order val="0"/>
          <c:tx>
            <c:strRef>
              <c:f>DTE_demand_forecast!$B$62</c:f>
              <c:strCache>
                <c:ptCount val="1"/>
                <c:pt idx="0">
                  <c:v>Human Space Flight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DTE_demand_forecast!$D$61:$M$61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DTE_demand_forecast!$D$62:$M$62</c:f>
              <c:numCache>
                <c:formatCode>0</c:formatCode>
                <c:ptCount val="10"/>
                <c:pt idx="0">
                  <c:v>10868.172238850002</c:v>
                </c:pt>
                <c:pt idx="1">
                  <c:v>10644.566843271779</c:v>
                </c:pt>
                <c:pt idx="2">
                  <c:v>9447.330128358044</c:v>
                </c:pt>
                <c:pt idx="3">
                  <c:v>10706.022790393605</c:v>
                </c:pt>
                <c:pt idx="4">
                  <c:v>10761.032061332402</c:v>
                </c:pt>
                <c:pt idx="5">
                  <c:v>10818.161689623748</c:v>
                </c:pt>
                <c:pt idx="6">
                  <c:v>10877.47448585337</c:v>
                </c:pt>
                <c:pt idx="7">
                  <c:v>10939.034924887485</c:v>
                </c:pt>
                <c:pt idx="8">
                  <c:v>11002.909187319778</c:v>
                </c:pt>
                <c:pt idx="9">
                  <c:v>11069.165201910564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2-4F61-8DFE-34B643198BBD}"/>
            </c:ext>
          </c:extLst>
        </c:ser>
        <c:ser>
          <c:idx val="1"/>
          <c:order val="1"/>
          <c:tx>
            <c:strRef>
              <c:f>DTE_demand_forecast!$B$63</c:f>
              <c:strCache>
                <c:ptCount val="1"/>
                <c:pt idx="0">
                  <c:v>Near Earth Robotic - LEO Science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DTE_demand_forecast!$D$61:$M$61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DTE_demand_forecast!$D$63:$M$63</c:f>
              <c:numCache>
                <c:formatCode>0</c:formatCode>
                <c:ptCount val="10"/>
                <c:pt idx="0">
                  <c:v>36581.621447333331</c:v>
                </c:pt>
                <c:pt idx="1">
                  <c:v>100162.36438164127</c:v>
                </c:pt>
                <c:pt idx="2">
                  <c:v>124148.43846029256</c:v>
                </c:pt>
                <c:pt idx="3">
                  <c:v>225200.77538906786</c:v>
                </c:pt>
                <c:pt idx="4">
                  <c:v>330946.56271992641</c:v>
                </c:pt>
                <c:pt idx="5">
                  <c:v>438904.18637903256</c:v>
                </c:pt>
                <c:pt idx="6">
                  <c:v>552974.98461692187</c:v>
                </c:pt>
                <c:pt idx="7">
                  <c:v>639664.78835458949</c:v>
                </c:pt>
                <c:pt idx="8">
                  <c:v>671123.90211900685</c:v>
                </c:pt>
                <c:pt idx="9">
                  <c:v>703586.76970781432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72-4F61-8DFE-34B643198BBD}"/>
            </c:ext>
          </c:extLst>
        </c:ser>
        <c:ser>
          <c:idx val="2"/>
          <c:order val="2"/>
          <c:tx>
            <c:strRef>
              <c:f>DTE_demand_forecast!$B$64</c:f>
              <c:strCache>
                <c:ptCount val="1"/>
                <c:pt idx="0">
                  <c:v>Near Earth Robotic - GEO and Near Earth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DTE_demand_forecast!$D$61:$M$61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DTE_demand_forecast!$D$64:$M$64</c:f>
              <c:numCache>
                <c:formatCode>0</c:formatCode>
                <c:ptCount val="10"/>
                <c:pt idx="0">
                  <c:v>4128.5626911650788</c:v>
                </c:pt>
                <c:pt idx="1">
                  <c:v>4264.1795788234276</c:v>
                </c:pt>
                <c:pt idx="2">
                  <c:v>4767.8690459006812</c:v>
                </c:pt>
                <c:pt idx="3">
                  <c:v>4934.9908376457042</c:v>
                </c:pt>
                <c:pt idx="4">
                  <c:v>5107.7586358686012</c:v>
                </c:pt>
                <c:pt idx="5">
                  <c:v>5286.3314321117869</c:v>
                </c:pt>
                <c:pt idx="6">
                  <c:v>5470.872319176784</c:v>
                </c:pt>
                <c:pt idx="7">
                  <c:v>5661.5485915779673</c:v>
                </c:pt>
                <c:pt idx="8">
                  <c:v>5858.5318483739602</c:v>
                </c:pt>
                <c:pt idx="9">
                  <c:v>6061.9980984315935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72-4F61-8DFE-34B643198BBD}"/>
            </c:ext>
          </c:extLst>
        </c:ser>
        <c:ser>
          <c:idx val="3"/>
          <c:order val="3"/>
          <c:tx>
            <c:strRef>
              <c:f>DTE_demand_forecast!$B$65</c:f>
              <c:strCache>
                <c:ptCount val="1"/>
                <c:pt idx="0">
                  <c:v>Deep Space Robotic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numRef>
              <c:f>DTE_demand_forecast!$D$61:$M$61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DTE_demand_forecast!$D$65:$M$65</c:f>
              <c:numCache>
                <c:formatCode>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72-4F61-8DFE-34B643198BBD}"/>
            </c:ext>
          </c:extLst>
        </c:ser>
        <c:ser>
          <c:idx val="4"/>
          <c:order val="4"/>
          <c:tx>
            <c:strRef>
              <c:f>DTE_demand_forecast!$B$66</c:f>
              <c:strCache>
                <c:ptCount val="1"/>
                <c:pt idx="0">
                  <c:v>Near Earth Robotic - Low Latency &amp; Complex Needs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numRef>
              <c:f>DTE_demand_forecast!$D$61:$M$61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DTE_demand_forecast!$D$66:$M$66</c:f>
              <c:numCache>
                <c:formatCode>0</c:formatCode>
                <c:ptCount val="10"/>
                <c:pt idx="0">
                  <c:v>7739.6944573611108</c:v>
                </c:pt>
                <c:pt idx="1">
                  <c:v>7739.6944573611108</c:v>
                </c:pt>
                <c:pt idx="2">
                  <c:v>7739.6944573611108</c:v>
                </c:pt>
                <c:pt idx="3">
                  <c:v>7739.6944573611108</c:v>
                </c:pt>
                <c:pt idx="4">
                  <c:v>8377.6941892214145</c:v>
                </c:pt>
                <c:pt idx="5">
                  <c:v>8545.2480730058433</c:v>
                </c:pt>
                <c:pt idx="6">
                  <c:v>8716.1530344659604</c:v>
                </c:pt>
                <c:pt idx="7">
                  <c:v>8890.476095155278</c:v>
                </c:pt>
                <c:pt idx="8">
                  <c:v>9068.2856170583837</c:v>
                </c:pt>
                <c:pt idx="9">
                  <c:v>9249.6513293995522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872-4F61-8DFE-34B643198BBD}"/>
            </c:ext>
          </c:extLst>
        </c:ser>
        <c:ser>
          <c:idx val="5"/>
          <c:order val="5"/>
          <c:tx>
            <c:strRef>
              <c:f>DTE_demand_forecast!$B$67</c:f>
              <c:strCache>
                <c:ptCount val="1"/>
                <c:pt idx="0">
                  <c:v>Mission Operations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DTE_demand_forecast!$D$61:$M$61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DTE_demand_forecast!$D$67:$M$67</c:f>
              <c:numCache>
                <c:formatCode>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872-4F61-8DFE-34B643198BBD}"/>
            </c:ext>
          </c:extLst>
        </c:ser>
        <c:ser>
          <c:idx val="6"/>
          <c:order val="6"/>
          <c:tx>
            <c:strRef>
              <c:f>DTE_demand_forecast!$B$68</c:f>
              <c:strCache>
                <c:ptCount val="1"/>
                <c:pt idx="0">
                  <c:v>Launch Events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DTE_demand_forecast!$D$61:$M$61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DTE_demand_forecast!$D$68:$M$68</c:f>
              <c:numCache>
                <c:formatCode>0</c:formatCode>
                <c:ptCount val="10"/>
                <c:pt idx="0">
                  <c:v>3178.5680889981486</c:v>
                </c:pt>
                <c:pt idx="1">
                  <c:v>3515.4129659680743</c:v>
                </c:pt>
                <c:pt idx="2">
                  <c:v>3773.3487670780059</c:v>
                </c:pt>
                <c:pt idx="3">
                  <c:v>4112.0640482105318</c:v>
                </c:pt>
                <c:pt idx="4">
                  <c:v>5959.559014280374</c:v>
                </c:pt>
                <c:pt idx="5">
                  <c:v>6337.4824118185434</c:v>
                </c:pt>
                <c:pt idx="6">
                  <c:v>6729.2836521515565</c:v>
                </c:pt>
                <c:pt idx="7">
                  <c:v>7135.3666796321904</c:v>
                </c:pt>
                <c:pt idx="8">
                  <c:v>7556.1460452502215</c:v>
                </c:pt>
                <c:pt idx="9">
                  <c:v>7992.0471693201489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872-4F61-8DFE-34B643198BBD}"/>
            </c:ext>
          </c:extLst>
        </c:ser>
        <c:ser>
          <c:idx val="7"/>
          <c:order val="7"/>
          <c:tx>
            <c:strRef>
              <c:f>DTE_demand_forecast!$B$69</c:f>
              <c:strCache>
                <c:ptCount val="1"/>
                <c:pt idx="0">
                  <c:v>Terrestrial &amp; Aerial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DTE_demand_forecast!$D$61:$M$61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DTE_demand_forecast!$D$69:$M$69</c:f>
              <c:numCache>
                <c:formatCode>0</c:formatCode>
                <c:ptCount val="10"/>
                <c:pt idx="0">
                  <c:v>2941.3248278333335</c:v>
                </c:pt>
                <c:pt idx="1">
                  <c:v>4593.4503711022226</c:v>
                </c:pt>
                <c:pt idx="2">
                  <c:v>4711.1558828151783</c:v>
                </c:pt>
                <c:pt idx="3">
                  <c:v>4906.8523437350996</c:v>
                </c:pt>
                <c:pt idx="4">
                  <c:v>5101.832545958915</c:v>
                </c:pt>
                <c:pt idx="5">
                  <c:v>5470.4880428731394</c:v>
                </c:pt>
                <c:pt idx="6">
                  <c:v>5710.7960426317795</c:v>
                </c:pt>
                <c:pt idx="7">
                  <c:v>5959.0935031616145</c:v>
                </c:pt>
                <c:pt idx="8">
                  <c:v>6215.6038796935909</c:v>
                </c:pt>
                <c:pt idx="9">
                  <c:v>6480.5563698835831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872-4F61-8DFE-34B643198B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239023"/>
        <c:axId val="775238351"/>
      </c:areaChart>
      <c:catAx>
        <c:axId val="5562390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238351"/>
        <c:crosses val="autoZero"/>
        <c:auto val="1"/>
        <c:lblAlgn val="ctr"/>
        <c:lblOffset val="100"/>
        <c:noMultiLvlLbl val="0"/>
      </c:catAx>
      <c:valAx>
        <c:axId val="775238351"/>
        <c:scaling>
          <c:orientation val="minMax"/>
          <c:max val="14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Minutes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2390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143537876426872E-2"/>
          <c:y val="0.8041231403269079"/>
          <c:w val="0.90748717991544758"/>
          <c:h val="0.178719999135402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Demand Forecast (Low)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781468523627276"/>
          <c:y val="0.16999583891062464"/>
          <c:w val="0.79973806443103357"/>
          <c:h val="0.57664470395815959"/>
        </c:manualLayout>
      </c:layout>
      <c:areaChart>
        <c:grouping val="stacked"/>
        <c:varyColors val="0"/>
        <c:ser>
          <c:idx val="0"/>
          <c:order val="0"/>
          <c:tx>
            <c:strRef>
              <c:f>DTE_demand_forecast!$B$75</c:f>
              <c:strCache>
                <c:ptCount val="1"/>
                <c:pt idx="0">
                  <c:v>Existing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DTE_demand_forecast!$D$74:$M$74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DTE_demand_forecast!$D$75:$M$75</c:f>
              <c:numCache>
                <c:formatCode>0.00</c:formatCode>
                <c:ptCount val="10"/>
                <c:pt idx="0">
                  <c:v>49488.721502462962</c:v>
                </c:pt>
                <c:pt idx="1">
                  <c:v>46638.83936997089</c:v>
                </c:pt>
                <c:pt idx="2">
                  <c:v>40638.034641665348</c:v>
                </c:pt>
                <c:pt idx="3">
                  <c:v>42502.755543062158</c:v>
                </c:pt>
                <c:pt idx="4">
                  <c:v>32475.325164589947</c:v>
                </c:pt>
                <c:pt idx="5">
                  <c:v>26804.901726955028</c:v>
                </c:pt>
                <c:pt idx="6">
                  <c:v>24278.889173209001</c:v>
                </c:pt>
                <c:pt idx="7">
                  <c:v>20482.037770986775</c:v>
                </c:pt>
                <c:pt idx="8">
                  <c:v>20482.037770986775</c:v>
                </c:pt>
                <c:pt idx="9">
                  <c:v>20482.037770986775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F3-43A7-8CBF-EF47E92E37EE}"/>
            </c:ext>
          </c:extLst>
        </c:ser>
        <c:ser>
          <c:idx val="1"/>
          <c:order val="1"/>
          <c:tx>
            <c:strRef>
              <c:f>DTE_demand_forecast!$B$76</c:f>
              <c:strCache>
                <c:ptCount val="1"/>
                <c:pt idx="0">
                  <c:v>Replacement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DTE_demand_forecast!$D$74:$M$74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DTE_demand_forecast!$D$76:$M$76</c:f>
              <c:numCache>
                <c:formatCode>0</c:formatCode>
                <c:ptCount val="10"/>
                <c:pt idx="0">
                  <c:v>16457.362296300267</c:v>
                </c:pt>
                <c:pt idx="1">
                  <c:v>84658.420617085867</c:v>
                </c:pt>
                <c:pt idx="2">
                  <c:v>114257.05071125133</c:v>
                </c:pt>
                <c:pt idx="3">
                  <c:v>215489.84782001842</c:v>
                </c:pt>
                <c:pt idx="4">
                  <c:v>334171.31749866484</c:v>
                </c:pt>
                <c:pt idx="5">
                  <c:v>448949.19979817723</c:v>
                </c:pt>
                <c:pt idx="6">
                  <c:v>566592.87847465905</c:v>
                </c:pt>
                <c:pt idx="7">
                  <c:v>658160.47387468396</c:v>
                </c:pt>
                <c:pt idx="8">
                  <c:v>690735.54442238284</c:v>
                </c:pt>
                <c:pt idx="9">
                  <c:v>724350.35360243963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F3-43A7-8CBF-EF47E92E37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3470975"/>
        <c:axId val="1043473471"/>
      </c:areaChart>
      <c:catAx>
        <c:axId val="10434709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473471"/>
        <c:crosses val="autoZero"/>
        <c:auto val="1"/>
        <c:lblAlgn val="ctr"/>
        <c:lblOffset val="100"/>
        <c:noMultiLvlLbl val="0"/>
      </c:catAx>
      <c:valAx>
        <c:axId val="1043473471"/>
        <c:scaling>
          <c:orientation val="minMax"/>
          <c:max val="14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Minutes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4709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Demand Forecast (Baseline)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632365848471122"/>
          <c:y val="0.10605799289048519"/>
          <c:w val="0.84171981825667663"/>
          <c:h val="0.61211338044219699"/>
        </c:manualLayout>
      </c:layout>
      <c:areaChart>
        <c:grouping val="stacked"/>
        <c:varyColors val="0"/>
        <c:ser>
          <c:idx val="0"/>
          <c:order val="0"/>
          <c:tx>
            <c:strRef>
              <c:f>DTE_demand_forecast!$B$141</c:f>
              <c:strCache>
                <c:ptCount val="1"/>
                <c:pt idx="0">
                  <c:v>Human Space Flight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DTE_demand_forecast!$D$140:$M$140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DTE_demand_forecast!$D$141:$M$141</c:f>
              <c:numCache>
                <c:formatCode>0</c:formatCode>
                <c:ptCount val="10"/>
                <c:pt idx="0">
                  <c:v>11009.544415066668</c:v>
                </c:pt>
                <c:pt idx="1">
                  <c:v>10932.966082753779</c:v>
                </c:pt>
                <c:pt idx="2">
                  <c:v>9888.5809647655042</c:v>
                </c:pt>
                <c:pt idx="3">
                  <c:v>11306.123927907751</c:v>
                </c:pt>
                <c:pt idx="4">
                  <c:v>11526.161011662938</c:v>
                </c:pt>
                <c:pt idx="5">
                  <c:v>11754.679524828323</c:v>
                </c:pt>
                <c:pt idx="6">
                  <c:v>11991.930709746817</c:v>
                </c:pt>
                <c:pt idx="7">
                  <c:v>12238.172465883272</c:v>
                </c:pt>
                <c:pt idx="8">
                  <c:v>12493.669515612444</c:v>
                </c:pt>
                <c:pt idx="9">
                  <c:v>12758.693573975585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3C-4311-8A91-9296C3F0C1DB}"/>
            </c:ext>
          </c:extLst>
        </c:ser>
        <c:ser>
          <c:idx val="1"/>
          <c:order val="1"/>
          <c:tx>
            <c:strRef>
              <c:f>DTE_demand_forecast!$B$142</c:f>
              <c:strCache>
                <c:ptCount val="1"/>
                <c:pt idx="0">
                  <c:v>Near Earth Robotic - LEO Science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DTE_demand_forecast!$D$140:$M$140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DTE_demand_forecast!$D$142:$M$142</c:f>
              <c:numCache>
                <c:formatCode>0</c:formatCode>
                <c:ptCount val="10"/>
                <c:pt idx="0">
                  <c:v>57747.203194000002</c:v>
                </c:pt>
                <c:pt idx="1">
                  <c:v>141175.93178670792</c:v>
                </c:pt>
                <c:pt idx="2">
                  <c:v>178502.43861072452</c:v>
                </c:pt>
                <c:pt idx="3">
                  <c:v>315670.3733909505</c:v>
                </c:pt>
                <c:pt idx="4">
                  <c:v>446295.30017232674</c:v>
                </c:pt>
                <c:pt idx="5">
                  <c:v>580091.04102077056</c:v>
                </c:pt>
                <c:pt idx="6">
                  <c:v>720987.34164059022</c:v>
                </c:pt>
                <c:pt idx="7">
                  <c:v>835519.19311360852</c:v>
                </c:pt>
                <c:pt idx="8">
                  <c:v>895866.83157998126</c:v>
                </c:pt>
                <c:pt idx="9">
                  <c:v>958295.4230969185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3C-4311-8A91-9296C3F0C1DB}"/>
            </c:ext>
          </c:extLst>
        </c:ser>
        <c:ser>
          <c:idx val="2"/>
          <c:order val="2"/>
          <c:tx>
            <c:strRef>
              <c:f>DTE_demand_forecast!$B$143</c:f>
              <c:strCache>
                <c:ptCount val="1"/>
                <c:pt idx="0">
                  <c:v>Near Earth Robotic - GEO and Near Earth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DTE_demand_forecast!$D$140:$M$140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DTE_demand_forecast!$D$143:$M$143</c:f>
              <c:numCache>
                <c:formatCode>0</c:formatCode>
                <c:ptCount val="10"/>
                <c:pt idx="0">
                  <c:v>4291.3656461210312</c:v>
                </c:pt>
                <c:pt idx="1">
                  <c:v>4596.2976069335709</c:v>
                </c:pt>
                <c:pt idx="2">
                  <c:v>5276.0096289091998</c:v>
                </c:pt>
                <c:pt idx="3">
                  <c:v>5626.0620305372895</c:v>
                </c:pt>
                <c:pt idx="4">
                  <c:v>5988.874406805372</c:v>
                </c:pt>
                <c:pt idx="5">
                  <c:v>6364.8171357383944</c:v>
                </c:pt>
                <c:pt idx="6">
                  <c:v>6754.2703064924481</c:v>
                </c:pt>
                <c:pt idx="7">
                  <c:v>7157.6239596487976</c:v>
                </c:pt>
                <c:pt idx="8">
                  <c:v>7575.2783332352374</c:v>
                </c:pt>
                <c:pt idx="9">
                  <c:v>8007.6441146077086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3C-4311-8A91-9296C3F0C1DB}"/>
            </c:ext>
          </c:extLst>
        </c:ser>
        <c:ser>
          <c:idx val="3"/>
          <c:order val="3"/>
          <c:tx>
            <c:strRef>
              <c:f>DTE_demand_forecast!$B$144</c:f>
              <c:strCache>
                <c:ptCount val="1"/>
                <c:pt idx="0">
                  <c:v>Deep Space Robotic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numRef>
              <c:f>DTE_demand_forecast!$D$140:$M$140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DTE_demand_forecast!$D$144:$M$144</c:f>
              <c:numCache>
                <c:formatCode>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3C-4311-8A91-9296C3F0C1DB}"/>
            </c:ext>
          </c:extLst>
        </c:ser>
        <c:ser>
          <c:idx val="4"/>
          <c:order val="4"/>
          <c:tx>
            <c:strRef>
              <c:f>DTE_demand_forecast!$B$145</c:f>
              <c:strCache>
                <c:ptCount val="1"/>
                <c:pt idx="0">
                  <c:v>Near Earth Robotic - Low Latency &amp; Complex Needs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numRef>
              <c:f>DTE_demand_forecast!$D$140:$M$140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DTE_demand_forecast!$D$145:$M$145</c:f>
              <c:numCache>
                <c:formatCode>0</c:formatCode>
                <c:ptCount val="10"/>
                <c:pt idx="0">
                  <c:v>8513.6639030972219</c:v>
                </c:pt>
                <c:pt idx="1">
                  <c:v>9318.5921266627774</c:v>
                </c:pt>
                <c:pt idx="2">
                  <c:v>10155.407891392661</c:v>
                </c:pt>
                <c:pt idx="3">
                  <c:v>11025.064727644018</c:v>
                </c:pt>
                <c:pt idx="4">
                  <c:v>12566.541283832123</c:v>
                </c:pt>
                <c:pt idx="5">
                  <c:v>13672.39691680935</c:v>
                </c:pt>
                <c:pt idx="6">
                  <c:v>14817.460158592134</c:v>
                </c:pt>
                <c:pt idx="7">
                  <c:v>16002.856971279498</c:v>
                </c:pt>
                <c:pt idx="8">
                  <c:v>17229.742672410932</c:v>
                </c:pt>
                <c:pt idx="9">
                  <c:v>18499.302658799104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13C-4311-8A91-9296C3F0C1DB}"/>
            </c:ext>
          </c:extLst>
        </c:ser>
        <c:ser>
          <c:idx val="5"/>
          <c:order val="5"/>
          <c:tx>
            <c:strRef>
              <c:f>DTE_demand_forecast!$B$146</c:f>
              <c:strCache>
                <c:ptCount val="1"/>
                <c:pt idx="0">
                  <c:v>Mission Operations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DTE_demand_forecast!$D$140:$M$140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DTE_demand_forecast!$D$146:$M$146</c:f>
              <c:numCache>
                <c:formatCode>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13C-4311-8A91-9296C3F0C1DB}"/>
            </c:ext>
          </c:extLst>
        </c:ser>
        <c:ser>
          <c:idx val="6"/>
          <c:order val="6"/>
          <c:tx>
            <c:strRef>
              <c:f>DTE_demand_forecast!$B$147</c:f>
              <c:strCache>
                <c:ptCount val="1"/>
                <c:pt idx="0">
                  <c:v>Launch Events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DTE_demand_forecast!$D$140:$M$140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DTE_demand_forecast!$D$147:$M$147</c:f>
              <c:numCache>
                <c:formatCode>0</c:formatCode>
                <c:ptCount val="10"/>
                <c:pt idx="0">
                  <c:v>3464.7507137555563</c:v>
                </c:pt>
                <c:pt idx="1">
                  <c:v>4099.2255204731855</c:v>
                </c:pt>
                <c:pt idx="2">
                  <c:v>4666.5819754708264</c:v>
                </c:pt>
                <c:pt idx="3">
                  <c:v>5326.8612116247677</c:v>
                </c:pt>
                <c:pt idx="4">
                  <c:v>7508.425397633524</c:v>
                </c:pt>
                <c:pt idx="5">
                  <c:v>8233.2948650427988</c:v>
                </c:pt>
                <c:pt idx="6">
                  <c:v>8985.3004714884191</c:v>
                </c:pt>
                <c:pt idx="7">
                  <c:v>9765.2377147448769</c:v>
                </c:pt>
                <c:pt idx="8">
                  <c:v>10573.92305804203</c:v>
                </c:pt>
                <c:pt idx="9">
                  <c:v>11412.194450484198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13C-4311-8A91-9296C3F0C1DB}"/>
            </c:ext>
          </c:extLst>
        </c:ser>
        <c:ser>
          <c:idx val="7"/>
          <c:order val="7"/>
          <c:tx>
            <c:strRef>
              <c:f>DTE_demand_forecast!$B$148</c:f>
              <c:strCache>
                <c:ptCount val="1"/>
                <c:pt idx="0">
                  <c:v>Terrestrial &amp; Aerial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DTE_demand_forecast!$D$140:$M$140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DTE_demand_forecast!$D$148:$M$148</c:f>
              <c:numCache>
                <c:formatCode>0</c:formatCode>
                <c:ptCount val="10"/>
                <c:pt idx="0">
                  <c:v>3082.6588273333336</c:v>
                </c:pt>
                <c:pt idx="1">
                  <c:v>4881.7717300822223</c:v>
                </c:pt>
                <c:pt idx="2">
                  <c:v>5152.2875620545783</c:v>
                </c:pt>
                <c:pt idx="3">
                  <c:v>5506.7914275006842</c:v>
                </c:pt>
                <c:pt idx="4">
                  <c:v>5866.754877760035</c:v>
                </c:pt>
                <c:pt idx="5">
                  <c:v>6406.75297699771</c:v>
                </c:pt>
                <c:pt idx="6">
                  <c:v>6824.9513142400183</c:v>
                </c:pt>
                <c:pt idx="7">
                  <c:v>7257.8802197792184</c:v>
                </c:pt>
                <c:pt idx="8">
                  <c:v>7705.9616370122922</c:v>
                </c:pt>
                <c:pt idx="9">
                  <c:v>8169.6284948447774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13C-4311-8A91-9296C3F0C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239023"/>
        <c:axId val="775238351"/>
      </c:areaChart>
      <c:catAx>
        <c:axId val="5562390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238351"/>
        <c:crosses val="autoZero"/>
        <c:auto val="1"/>
        <c:lblAlgn val="ctr"/>
        <c:lblOffset val="100"/>
        <c:noMultiLvlLbl val="0"/>
      </c:catAx>
      <c:valAx>
        <c:axId val="775238351"/>
        <c:scaling>
          <c:orientation val="minMax"/>
          <c:max val="14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Minutes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2390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143537876426872E-2"/>
          <c:y val="0.8041231403269079"/>
          <c:w val="0.90748717991544758"/>
          <c:h val="0.178719999135402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Demand Forecast </a:t>
            </a:r>
            <a:r>
              <a:rPr lang="en-US"/>
              <a:t>(Baseline)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74349368027282"/>
          <c:y val="0.16999583891062464"/>
          <c:w val="0.79011781286457805"/>
          <c:h val="0.57664470395815959"/>
        </c:manualLayout>
      </c:layout>
      <c:areaChart>
        <c:grouping val="stacked"/>
        <c:varyColors val="0"/>
        <c:ser>
          <c:idx val="0"/>
          <c:order val="0"/>
          <c:tx>
            <c:strRef>
              <c:f>DTE_demand_forecast!$B$154</c:f>
              <c:strCache>
                <c:ptCount val="1"/>
                <c:pt idx="0">
                  <c:v>Existing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DTE_demand_forecast!$D$153:$M$153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DTE_demand_forecast!$D$154:$M$154</c:f>
              <c:numCache>
                <c:formatCode>0.00</c:formatCode>
                <c:ptCount val="10"/>
                <c:pt idx="0">
                  <c:v>49488.721502462962</c:v>
                </c:pt>
                <c:pt idx="1">
                  <c:v>46638.83936997089</c:v>
                </c:pt>
                <c:pt idx="2">
                  <c:v>40638.034641665348</c:v>
                </c:pt>
                <c:pt idx="3">
                  <c:v>42502.755543062158</c:v>
                </c:pt>
                <c:pt idx="4">
                  <c:v>32475.325164589947</c:v>
                </c:pt>
                <c:pt idx="5">
                  <c:v>26804.901726955028</c:v>
                </c:pt>
                <c:pt idx="6">
                  <c:v>24278.889173209001</c:v>
                </c:pt>
                <c:pt idx="7">
                  <c:v>20482.037770986775</c:v>
                </c:pt>
                <c:pt idx="8">
                  <c:v>20482.037770986775</c:v>
                </c:pt>
                <c:pt idx="9">
                  <c:v>20482.037770986775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19-4046-8665-4C69700F0965}"/>
            </c:ext>
          </c:extLst>
        </c:ser>
        <c:ser>
          <c:idx val="1"/>
          <c:order val="1"/>
          <c:tx>
            <c:strRef>
              <c:f>DTE_demand_forecast!$B$155</c:f>
              <c:strCache>
                <c:ptCount val="1"/>
                <c:pt idx="0">
                  <c:v>Replacement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DTE_demand_forecast!$D$153:$M$153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DTE_demand_forecast!$D$155:$M$155</c:f>
              <c:numCache>
                <c:formatCode>0</c:formatCode>
                <c:ptCount val="10"/>
                <c:pt idx="0">
                  <c:v>39128.605244133068</c:v>
                </c:pt>
                <c:pt idx="1">
                  <c:v>128743.53687253145</c:v>
                </c:pt>
                <c:pt idx="2">
                  <c:v>173310.52060276308</c:v>
                </c:pt>
                <c:pt idx="3">
                  <c:v>312350.72466976946</c:v>
                </c:pt>
                <c:pt idx="4">
                  <c:v>457668.93548209738</c:v>
                </c:pt>
                <c:pt idx="5">
                  <c:v>600110.28420989879</c:v>
                </c:pt>
                <c:pt idx="6">
                  <c:v>746474.56892460771</c:v>
                </c:pt>
                <c:pt idx="7">
                  <c:v>867851.13017062412</c:v>
                </c:pt>
                <c:pt idx="8">
                  <c:v>931355.5725219741</c:v>
                </c:pt>
                <c:pt idx="9">
                  <c:v>997053.05211530987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19-4046-8665-4C69700F09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3470975"/>
        <c:axId val="1043473471"/>
      </c:areaChart>
      <c:catAx>
        <c:axId val="10434709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473471"/>
        <c:crosses val="autoZero"/>
        <c:auto val="1"/>
        <c:lblAlgn val="ctr"/>
        <c:lblOffset val="100"/>
        <c:noMultiLvlLbl val="0"/>
      </c:catAx>
      <c:valAx>
        <c:axId val="1043473471"/>
        <c:scaling>
          <c:orientation val="minMax"/>
          <c:max val="14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Minutes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4709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Demand</a:t>
            </a:r>
            <a:r>
              <a:rPr lang="en-US" baseline="0"/>
              <a:t> Forecast </a:t>
            </a:r>
            <a:r>
              <a:rPr lang="en-US"/>
              <a:t>(High)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055071182579744"/>
          <c:y val="0.10605799289048519"/>
          <c:w val="0.83749276491559022"/>
          <c:h val="0.59813085403477473"/>
        </c:manualLayout>
      </c:layout>
      <c:areaChart>
        <c:grouping val="stacked"/>
        <c:varyColors val="0"/>
        <c:ser>
          <c:idx val="0"/>
          <c:order val="0"/>
          <c:tx>
            <c:strRef>
              <c:f>DTE_demand_forecast!$B$220</c:f>
              <c:strCache>
                <c:ptCount val="1"/>
                <c:pt idx="0">
                  <c:v>Human Space Flight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DTE_demand_forecast!$D$219:$M$219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DTE_demand_forecast!$D$220:$M$220</c:f>
              <c:numCache>
                <c:formatCode>0</c:formatCode>
                <c:ptCount val="10"/>
                <c:pt idx="0">
                  <c:v>11103.792532544447</c:v>
                </c:pt>
                <c:pt idx="1">
                  <c:v>11125.232242408445</c:v>
                </c:pt>
                <c:pt idx="2">
                  <c:v>10182.748189037144</c:v>
                </c:pt>
                <c:pt idx="3">
                  <c:v>11706.191352917182</c:v>
                </c:pt>
                <c:pt idx="4">
                  <c:v>12036.246978549962</c:v>
                </c:pt>
                <c:pt idx="5">
                  <c:v>12379.024748298041</c:v>
                </c:pt>
                <c:pt idx="6">
                  <c:v>12734.901525675781</c:v>
                </c:pt>
                <c:pt idx="7">
                  <c:v>13104.264159880464</c:v>
                </c:pt>
                <c:pt idx="8">
                  <c:v>13487.509734474221</c:v>
                </c:pt>
                <c:pt idx="9">
                  <c:v>13885.045822018932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32-4A95-A67F-761C6DAD399F}"/>
            </c:ext>
          </c:extLst>
        </c:ser>
        <c:ser>
          <c:idx val="1"/>
          <c:order val="1"/>
          <c:tx>
            <c:strRef>
              <c:f>DTE_demand_forecast!$B$221</c:f>
              <c:strCache>
                <c:ptCount val="1"/>
                <c:pt idx="0">
                  <c:v>Near Earth Robotic - LEO Science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DTE_demand_forecast!$D$219:$M$219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DTE_demand_forecast!$D$221:$M$221</c:f>
              <c:numCache>
                <c:formatCode>0</c:formatCode>
                <c:ptCount val="10"/>
                <c:pt idx="0">
                  <c:v>78912.784940666679</c:v>
                </c:pt>
                <c:pt idx="1">
                  <c:v>182189.49919177458</c:v>
                </c:pt>
                <c:pt idx="2">
                  <c:v>232856.43876115658</c:v>
                </c:pt>
                <c:pt idx="3">
                  <c:v>406139.97139283316</c:v>
                </c:pt>
                <c:pt idx="4">
                  <c:v>561644.03762472712</c:v>
                </c:pt>
                <c:pt idx="5">
                  <c:v>721277.89566250867</c:v>
                </c:pt>
                <c:pt idx="6">
                  <c:v>888999.69866425835</c:v>
                </c:pt>
                <c:pt idx="7">
                  <c:v>1031373.5978726272</c:v>
                </c:pt>
                <c:pt idx="8">
                  <c:v>1120609.7610409555</c:v>
                </c:pt>
                <c:pt idx="9">
                  <c:v>1213004.0764860227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32-4A95-A67F-761C6DAD399F}"/>
            </c:ext>
          </c:extLst>
        </c:ser>
        <c:ser>
          <c:idx val="2"/>
          <c:order val="2"/>
          <c:tx>
            <c:strRef>
              <c:f>DTE_demand_forecast!$B$222</c:f>
              <c:strCache>
                <c:ptCount val="1"/>
                <c:pt idx="0">
                  <c:v>Near Earth Robotic - GEO and Near Earth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DTE_demand_forecast!$D$219:$M$219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DTE_demand_forecast!$D$222:$M$222</c:f>
              <c:numCache>
                <c:formatCode>0</c:formatCode>
                <c:ptCount val="10"/>
                <c:pt idx="0">
                  <c:v>4508.4362527289677</c:v>
                </c:pt>
                <c:pt idx="1">
                  <c:v>5039.1216444137608</c:v>
                </c:pt>
                <c:pt idx="2">
                  <c:v>5953.5304062538908</c:v>
                </c:pt>
                <c:pt idx="3">
                  <c:v>6547.4902877260702</c:v>
                </c:pt>
                <c:pt idx="4">
                  <c:v>7163.6954347210667</c:v>
                </c:pt>
                <c:pt idx="5">
                  <c:v>7802.7980739072045</c:v>
                </c:pt>
                <c:pt idx="6">
                  <c:v>8465.4676229133329</c:v>
                </c:pt>
                <c:pt idx="7">
                  <c:v>9152.3911170765714</c:v>
                </c:pt>
                <c:pt idx="8">
                  <c:v>9864.2736463836081</c:v>
                </c:pt>
                <c:pt idx="9">
                  <c:v>10601.838802842529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32-4A95-A67F-761C6DAD399F}"/>
            </c:ext>
          </c:extLst>
        </c:ser>
        <c:ser>
          <c:idx val="3"/>
          <c:order val="3"/>
          <c:tx>
            <c:strRef>
              <c:f>DTE_demand_forecast!$B$223</c:f>
              <c:strCache>
                <c:ptCount val="1"/>
                <c:pt idx="0">
                  <c:v>Deep Space Robotic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numRef>
              <c:f>DTE_demand_forecast!$D$219:$M$219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DTE_demand_forecast!$D$223:$M$223</c:f>
              <c:numCache>
                <c:formatCode>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732-4A95-A67F-761C6DAD399F}"/>
            </c:ext>
          </c:extLst>
        </c:ser>
        <c:ser>
          <c:idx val="4"/>
          <c:order val="4"/>
          <c:tx>
            <c:strRef>
              <c:f>DTE_demand_forecast!$B$224</c:f>
              <c:strCache>
                <c:ptCount val="1"/>
                <c:pt idx="0">
                  <c:v>Near Earth Robotic - Low Latency &amp; Complex Needs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numRef>
              <c:f>DTE_demand_forecast!$D$219:$M$219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DTE_demand_forecast!$D$224:$M$224</c:f>
              <c:numCache>
                <c:formatCode>0</c:formatCode>
                <c:ptCount val="10"/>
                <c:pt idx="0">
                  <c:v>9287.633348833333</c:v>
                </c:pt>
                <c:pt idx="1">
                  <c:v>10897.489795964444</c:v>
                </c:pt>
                <c:pt idx="2">
                  <c:v>12571.12132542421</c:v>
                </c:pt>
                <c:pt idx="3">
                  <c:v>14310.434997926926</c:v>
                </c:pt>
                <c:pt idx="4">
                  <c:v>16755.388378442829</c:v>
                </c:pt>
                <c:pt idx="5">
                  <c:v>18799.545760612855</c:v>
                </c:pt>
                <c:pt idx="6">
                  <c:v>20918.767282718305</c:v>
                </c:pt>
                <c:pt idx="7">
                  <c:v>23115.237847403718</c:v>
                </c:pt>
                <c:pt idx="8">
                  <c:v>25391.199727763476</c:v>
                </c:pt>
                <c:pt idx="9">
                  <c:v>27748.953988198657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32-4A95-A67F-761C6DAD399F}"/>
            </c:ext>
          </c:extLst>
        </c:ser>
        <c:ser>
          <c:idx val="5"/>
          <c:order val="5"/>
          <c:tx>
            <c:strRef>
              <c:f>DTE_demand_forecast!$B$225</c:f>
              <c:strCache>
                <c:ptCount val="1"/>
                <c:pt idx="0">
                  <c:v>Mission Operations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DTE_demand_forecast!$D$219:$M$219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DTE_demand_forecast!$D$225:$M$225</c:f>
              <c:numCache>
                <c:formatCode>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32-4A95-A67F-761C6DAD399F}"/>
            </c:ext>
          </c:extLst>
        </c:ser>
        <c:ser>
          <c:idx val="6"/>
          <c:order val="6"/>
          <c:tx>
            <c:strRef>
              <c:f>DTE_demand_forecast!$B$226</c:f>
              <c:strCache>
                <c:ptCount val="1"/>
                <c:pt idx="0">
                  <c:v>Launch Events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DTE_demand_forecast!$D$219:$M$219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DTE_demand_forecast!$D$226:$M$226</c:f>
              <c:numCache>
                <c:formatCode>0</c:formatCode>
                <c:ptCount val="10"/>
                <c:pt idx="0">
                  <c:v>3607.8420261342599</c:v>
                </c:pt>
                <c:pt idx="1">
                  <c:v>4391.1317977257413</c:v>
                </c:pt>
                <c:pt idx="2">
                  <c:v>5113.1985796672361</c:v>
                </c:pt>
                <c:pt idx="3">
                  <c:v>5934.2597933318848</c:v>
                </c:pt>
                <c:pt idx="4">
                  <c:v>8282.858589310099</c:v>
                </c:pt>
                <c:pt idx="5">
                  <c:v>9181.2010916549261</c:v>
                </c:pt>
                <c:pt idx="6">
                  <c:v>10113.308881156852</c:v>
                </c:pt>
                <c:pt idx="7">
                  <c:v>11080.17323230122</c:v>
                </c:pt>
                <c:pt idx="8">
                  <c:v>12082.811564437934</c:v>
                </c:pt>
                <c:pt idx="9">
                  <c:v>13122.268091066224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732-4A95-A67F-761C6DAD399F}"/>
            </c:ext>
          </c:extLst>
        </c:ser>
        <c:ser>
          <c:idx val="7"/>
          <c:order val="7"/>
          <c:tx>
            <c:strRef>
              <c:f>DTE_demand_forecast!$B$227</c:f>
              <c:strCache>
                <c:ptCount val="1"/>
                <c:pt idx="0">
                  <c:v>Terrestrial &amp; Aerial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DTE_demand_forecast!$D$219:$M$219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DTE_demand_forecast!$D$227:$M$227</c:f>
              <c:numCache>
                <c:formatCode>0</c:formatCode>
                <c:ptCount val="10"/>
                <c:pt idx="0">
                  <c:v>3223.9928268333333</c:v>
                </c:pt>
                <c:pt idx="1">
                  <c:v>5170.093089062223</c:v>
                </c:pt>
                <c:pt idx="2">
                  <c:v>5593.4192412939783</c:v>
                </c:pt>
                <c:pt idx="3">
                  <c:v>6106.7305112662689</c:v>
                </c:pt>
                <c:pt idx="4">
                  <c:v>6631.6772095611541</c:v>
                </c:pt>
                <c:pt idx="5">
                  <c:v>7343.0179111222806</c:v>
                </c:pt>
                <c:pt idx="6">
                  <c:v>7939.1065858482571</c:v>
                </c:pt>
                <c:pt idx="7">
                  <c:v>8556.6669363968231</c:v>
                </c:pt>
                <c:pt idx="8">
                  <c:v>9196.3193943309925</c:v>
                </c:pt>
                <c:pt idx="9">
                  <c:v>9858.7006198059717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732-4A95-A67F-761C6DAD39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239023"/>
        <c:axId val="775238351"/>
      </c:areaChart>
      <c:catAx>
        <c:axId val="5562390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238351"/>
        <c:crosses val="autoZero"/>
        <c:auto val="1"/>
        <c:lblAlgn val="ctr"/>
        <c:lblOffset val="100"/>
        <c:noMultiLvlLbl val="0"/>
      </c:catAx>
      <c:valAx>
        <c:axId val="775238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Minutes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2390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143537876426872E-2"/>
          <c:y val="0.8041231403269079"/>
          <c:w val="0.90748717991544758"/>
          <c:h val="0.178719999135402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Demand Forecast (High)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74349368027282"/>
          <c:y val="0.16999577756044043"/>
          <c:w val="0.79011781286457805"/>
          <c:h val="0.58581152040304452"/>
        </c:manualLayout>
      </c:layout>
      <c:areaChart>
        <c:grouping val="stacked"/>
        <c:varyColors val="0"/>
        <c:ser>
          <c:idx val="0"/>
          <c:order val="0"/>
          <c:tx>
            <c:strRef>
              <c:f>DTE_demand_forecast!$B$233</c:f>
              <c:strCache>
                <c:ptCount val="1"/>
                <c:pt idx="0">
                  <c:v>Existing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DTE_demand_forecast!$D$232:$M$232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DTE_demand_forecast!$D$233:$M$233</c:f>
              <c:numCache>
                <c:formatCode>0.00</c:formatCode>
                <c:ptCount val="10"/>
                <c:pt idx="0">
                  <c:v>49488.721502462962</c:v>
                </c:pt>
                <c:pt idx="1">
                  <c:v>46638.83936997089</c:v>
                </c:pt>
                <c:pt idx="2">
                  <c:v>40638.034641665348</c:v>
                </c:pt>
                <c:pt idx="3">
                  <c:v>42502.755543062158</c:v>
                </c:pt>
                <c:pt idx="4">
                  <c:v>32475.325164589947</c:v>
                </c:pt>
                <c:pt idx="5">
                  <c:v>26804.901726955028</c:v>
                </c:pt>
                <c:pt idx="6">
                  <c:v>24278.889173209001</c:v>
                </c:pt>
                <c:pt idx="7">
                  <c:v>20482.037770986775</c:v>
                </c:pt>
                <c:pt idx="8">
                  <c:v>20482.037770986775</c:v>
                </c:pt>
                <c:pt idx="9">
                  <c:v>20482.037770986775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09-469D-BD4B-6B0516A01A38}"/>
            </c:ext>
          </c:extLst>
        </c:ser>
        <c:ser>
          <c:idx val="1"/>
          <c:order val="1"/>
          <c:tx>
            <c:strRef>
              <c:f>DTE_demand_forecast!$B$234</c:f>
              <c:strCache>
                <c:ptCount val="1"/>
                <c:pt idx="0">
                  <c:v>Replacement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DTE_demand_forecast!$D$232:$M$232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DTE_demand_forecast!$D$234:$M$234</c:f>
              <c:numCache>
                <c:formatCode>0</c:formatCode>
                <c:ptCount val="10"/>
                <c:pt idx="0">
                  <c:v>61663.900472500281</c:v>
                </c:pt>
                <c:pt idx="1">
                  <c:v>172551.31978026716</c:v>
                </c:pt>
                <c:pt idx="2">
                  <c:v>231939.67047227881</c:v>
                </c:pt>
                <c:pt idx="3">
                  <c:v>408634.526289606</c:v>
                </c:pt>
                <c:pt idx="4">
                  <c:v>580430.78254738904</c:v>
                </c:pt>
                <c:pt idx="5">
                  <c:v>750370.78501781553</c:v>
                </c:pt>
                <c:pt idx="6">
                  <c:v>925284.56488602853</c:v>
                </c:pt>
                <c:pt idx="7">
                  <c:v>1076292.4968913659</c:v>
                </c:pt>
                <c:pt idx="8">
                  <c:v>1170542.0408340255</c:v>
                </c:pt>
                <c:pt idx="9">
                  <c:v>1268131.0495356352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09-469D-BD4B-6B0516A01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3470975"/>
        <c:axId val="1043473471"/>
      </c:areaChart>
      <c:catAx>
        <c:axId val="10434709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473471"/>
        <c:crosses val="autoZero"/>
        <c:auto val="1"/>
        <c:lblAlgn val="ctr"/>
        <c:lblOffset val="100"/>
        <c:noMultiLvlLbl val="0"/>
      </c:catAx>
      <c:valAx>
        <c:axId val="1043473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Minutes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4709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Cost Per Minute Forecast</a:t>
            </a:r>
            <a:r>
              <a:rPr lang="en-US" baseline="0"/>
              <a:t> </a:t>
            </a:r>
            <a:r>
              <a:rPr lang="en-US"/>
              <a:t>(Low)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312350950604384"/>
          <c:y val="0.10605799289048519"/>
          <c:w val="0.81491996723534399"/>
          <c:h val="0.60682971253468532"/>
        </c:manualLayout>
      </c:layout>
      <c:areaChart>
        <c:grouping val="stacked"/>
        <c:varyColors val="0"/>
        <c:ser>
          <c:idx val="0"/>
          <c:order val="0"/>
          <c:tx>
            <c:strRef>
              <c:f>DTE_cost_per_minute_forecast!$B$62</c:f>
              <c:strCache>
                <c:ptCount val="1"/>
                <c:pt idx="0">
                  <c:v>Human Space Flight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DTE_cost_per_minute_forecast!$D$61:$M$61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DTE_cost_per_minute_forecast!$D$62:$M$62</c:f>
              <c:numCache>
                <c:formatCode>_(* #,##0_);_(* \(#,##0\);_(* "-"??_);_(@_)</c:formatCode>
                <c:ptCount val="10"/>
                <c:pt idx="0">
                  <c:v>5434086.1194250016</c:v>
                </c:pt>
                <c:pt idx="1">
                  <c:v>5322283.4216358894</c:v>
                </c:pt>
                <c:pt idx="2">
                  <c:v>4723665.0641790219</c:v>
                </c:pt>
                <c:pt idx="3">
                  <c:v>5353011.3951968029</c:v>
                </c:pt>
                <c:pt idx="4">
                  <c:v>5380516.0306662014</c:v>
                </c:pt>
                <c:pt idx="5">
                  <c:v>5409080.8448118744</c:v>
                </c:pt>
                <c:pt idx="6">
                  <c:v>5438737.2429266861</c:v>
                </c:pt>
                <c:pt idx="7">
                  <c:v>5469517.4624437438</c:v>
                </c:pt>
                <c:pt idx="8">
                  <c:v>5501454.5936598899</c:v>
                </c:pt>
                <c:pt idx="9">
                  <c:v>5534582.6009552823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C0-4AFD-9F35-6A7DDBB9965B}"/>
            </c:ext>
          </c:extLst>
        </c:ser>
        <c:ser>
          <c:idx val="1"/>
          <c:order val="1"/>
          <c:tx>
            <c:strRef>
              <c:f>DTE_cost_per_minute_forecast!$B$63</c:f>
              <c:strCache>
                <c:ptCount val="1"/>
                <c:pt idx="0">
                  <c:v>Near Earth Robotic - LEO Science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DTE_cost_per_minute_forecast!$D$61:$M$61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DTE_cost_per_minute_forecast!$D$63:$M$63</c:f>
              <c:numCache>
                <c:formatCode>_(* #,##0_);_(* \(#,##0\);_(* "-"??_);_(@_)</c:formatCode>
                <c:ptCount val="10"/>
                <c:pt idx="0">
                  <c:v>18290810.723666664</c:v>
                </c:pt>
                <c:pt idx="1">
                  <c:v>50081182.190820627</c:v>
                </c:pt>
                <c:pt idx="2">
                  <c:v>62074219.230146281</c:v>
                </c:pt>
                <c:pt idx="3">
                  <c:v>112600387.69453391</c:v>
                </c:pt>
                <c:pt idx="4">
                  <c:v>165473281.35996318</c:v>
                </c:pt>
                <c:pt idx="5">
                  <c:v>219452093.18951628</c:v>
                </c:pt>
                <c:pt idx="6">
                  <c:v>276487492.30846089</c:v>
                </c:pt>
                <c:pt idx="7">
                  <c:v>319832394.17729479</c:v>
                </c:pt>
                <c:pt idx="8">
                  <c:v>335561951.05950344</c:v>
                </c:pt>
                <c:pt idx="9">
                  <c:v>351793384.85390723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C0-4AFD-9F35-6A7DDBB9965B}"/>
            </c:ext>
          </c:extLst>
        </c:ser>
        <c:ser>
          <c:idx val="2"/>
          <c:order val="2"/>
          <c:tx>
            <c:strRef>
              <c:f>DTE_cost_per_minute_forecast!$B$64</c:f>
              <c:strCache>
                <c:ptCount val="1"/>
                <c:pt idx="0">
                  <c:v>Near Earth Robotic - GEO and Near Earth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DTE_cost_per_minute_forecast!$D$61:$M$61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DTE_cost_per_minute_forecast!$D$64:$M$64</c:f>
              <c:numCache>
                <c:formatCode>_(* #,##0_);_(* \(#,##0\);_(* "-"??_);_(@_)</c:formatCode>
                <c:ptCount val="10"/>
                <c:pt idx="0">
                  <c:v>2064281.3455825394</c:v>
                </c:pt>
                <c:pt idx="1">
                  <c:v>2132089.7894117143</c:v>
                </c:pt>
                <c:pt idx="2">
                  <c:v>2383934.5229503401</c:v>
                </c:pt>
                <c:pt idx="3">
                  <c:v>2467495.4188228524</c:v>
                </c:pt>
                <c:pt idx="4">
                  <c:v>2553879.3179343008</c:v>
                </c:pt>
                <c:pt idx="5">
                  <c:v>2643165.7160558933</c:v>
                </c:pt>
                <c:pt idx="6">
                  <c:v>2735436.1595883924</c:v>
                </c:pt>
                <c:pt idx="7">
                  <c:v>2830774.2957889838</c:v>
                </c:pt>
                <c:pt idx="8">
                  <c:v>2929265.9241869804</c:v>
                </c:pt>
                <c:pt idx="9">
                  <c:v>3030999.0492157969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C0-4AFD-9F35-6A7DDBB9965B}"/>
            </c:ext>
          </c:extLst>
        </c:ser>
        <c:ser>
          <c:idx val="3"/>
          <c:order val="3"/>
          <c:tx>
            <c:strRef>
              <c:f>DTE_cost_per_minute_forecast!$B$65</c:f>
              <c:strCache>
                <c:ptCount val="1"/>
                <c:pt idx="0">
                  <c:v>Deep Space Robotic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numRef>
              <c:f>DTE_cost_per_minute_forecast!$D$61:$M$61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DTE_cost_per_minute_forecast!$D$65:$M$65</c:f>
              <c:numCache>
                <c:formatCode>_(* #,##0_);_(* \(#,##0\);_(*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C0-4AFD-9F35-6A7DDBB9965B}"/>
            </c:ext>
          </c:extLst>
        </c:ser>
        <c:ser>
          <c:idx val="4"/>
          <c:order val="4"/>
          <c:tx>
            <c:strRef>
              <c:f>DTE_cost_per_minute_forecast!$B$66</c:f>
              <c:strCache>
                <c:ptCount val="1"/>
                <c:pt idx="0">
                  <c:v>Near Earth Robotic - Low Latency &amp; Complex Needs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numRef>
              <c:f>DTE_cost_per_minute_forecast!$D$61:$M$61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DTE_cost_per_minute_forecast!$D$66:$M$66</c:f>
              <c:numCache>
                <c:formatCode>_(* #,##0_);_(* \(#,##0\);_(* "-"??_);_(@_)</c:formatCode>
                <c:ptCount val="10"/>
                <c:pt idx="0">
                  <c:v>3869847.2286805552</c:v>
                </c:pt>
                <c:pt idx="1">
                  <c:v>3869847.2286805552</c:v>
                </c:pt>
                <c:pt idx="2">
                  <c:v>3869847.2286805552</c:v>
                </c:pt>
                <c:pt idx="3">
                  <c:v>3869847.2286805552</c:v>
                </c:pt>
                <c:pt idx="4">
                  <c:v>4188847.0946107074</c:v>
                </c:pt>
                <c:pt idx="5">
                  <c:v>4272624.036502922</c:v>
                </c:pt>
                <c:pt idx="6">
                  <c:v>4358076.5172329806</c:v>
                </c:pt>
                <c:pt idx="7">
                  <c:v>4445238.0475776391</c:v>
                </c:pt>
                <c:pt idx="8">
                  <c:v>4534142.8085291917</c:v>
                </c:pt>
                <c:pt idx="9">
                  <c:v>4624825.6646997761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EC0-4AFD-9F35-6A7DDBB9965B}"/>
            </c:ext>
          </c:extLst>
        </c:ser>
        <c:ser>
          <c:idx val="5"/>
          <c:order val="5"/>
          <c:tx>
            <c:strRef>
              <c:f>DTE_cost_per_minute_forecast!$B$67</c:f>
              <c:strCache>
                <c:ptCount val="1"/>
                <c:pt idx="0">
                  <c:v>Mission Operations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DTE_cost_per_minute_forecast!$D$61:$M$61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DTE_cost_per_minute_forecast!$D$67:$M$67</c:f>
              <c:numCache>
                <c:formatCode>_(* #,##0_);_(* \(#,##0\);_(*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EC0-4AFD-9F35-6A7DDBB9965B}"/>
            </c:ext>
          </c:extLst>
        </c:ser>
        <c:ser>
          <c:idx val="6"/>
          <c:order val="6"/>
          <c:tx>
            <c:strRef>
              <c:f>DTE_cost_per_minute_forecast!$B$68</c:f>
              <c:strCache>
                <c:ptCount val="1"/>
                <c:pt idx="0">
                  <c:v>Launch Events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DTE_cost_per_minute_forecast!$D$61:$M$61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DTE_cost_per_minute_forecast!$D$68:$M$68</c:f>
              <c:numCache>
                <c:formatCode>_(* #,##0_);_(* \(#,##0\);_(* "-"??_);_(@_)</c:formatCode>
                <c:ptCount val="10"/>
                <c:pt idx="0">
                  <c:v>1589284.0444990741</c:v>
                </c:pt>
                <c:pt idx="1">
                  <c:v>1757706.4829840371</c:v>
                </c:pt>
                <c:pt idx="2">
                  <c:v>1886674.3835390029</c:v>
                </c:pt>
                <c:pt idx="3">
                  <c:v>2056032.0241052657</c:v>
                </c:pt>
                <c:pt idx="4">
                  <c:v>2979779.5071401871</c:v>
                </c:pt>
                <c:pt idx="5">
                  <c:v>3168741.2059092717</c:v>
                </c:pt>
                <c:pt idx="6">
                  <c:v>3364641.8260757779</c:v>
                </c:pt>
                <c:pt idx="7">
                  <c:v>3567683.3398160948</c:v>
                </c:pt>
                <c:pt idx="8">
                  <c:v>3778073.0226251106</c:v>
                </c:pt>
                <c:pt idx="9">
                  <c:v>3996023.5846600747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EC0-4AFD-9F35-6A7DDBB9965B}"/>
            </c:ext>
          </c:extLst>
        </c:ser>
        <c:ser>
          <c:idx val="7"/>
          <c:order val="7"/>
          <c:tx>
            <c:strRef>
              <c:f>DTE_cost_per_minute_forecast!$B$69</c:f>
              <c:strCache>
                <c:ptCount val="1"/>
                <c:pt idx="0">
                  <c:v>Terrestrial &amp; Aerial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DTE_cost_per_minute_forecast!$D$61:$M$61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DTE_cost_per_minute_forecast!$D$69:$M$69</c:f>
              <c:numCache>
                <c:formatCode>_(* #,##0_);_(* \(#,##0\);_(* "-"??_);_(@_)</c:formatCode>
                <c:ptCount val="10"/>
                <c:pt idx="0">
                  <c:v>1470662.4139166668</c:v>
                </c:pt>
                <c:pt idx="1">
                  <c:v>2296725.1855511116</c:v>
                </c:pt>
                <c:pt idx="2">
                  <c:v>2355577.9414075892</c:v>
                </c:pt>
                <c:pt idx="3">
                  <c:v>2453426.1718675504</c:v>
                </c:pt>
                <c:pt idx="4">
                  <c:v>2550916.2729794579</c:v>
                </c:pt>
                <c:pt idx="5">
                  <c:v>2735244.0214365697</c:v>
                </c:pt>
                <c:pt idx="6">
                  <c:v>2855398.0213158899</c:v>
                </c:pt>
                <c:pt idx="7">
                  <c:v>2979546.7515808074</c:v>
                </c:pt>
                <c:pt idx="8">
                  <c:v>3107801.9398467955</c:v>
                </c:pt>
                <c:pt idx="9">
                  <c:v>3240278.1849417915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EC0-4AFD-9F35-6A7DDBB996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239023"/>
        <c:axId val="775238351"/>
      </c:areaChart>
      <c:catAx>
        <c:axId val="5562390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238351"/>
        <c:crosses val="autoZero"/>
        <c:auto val="1"/>
        <c:lblAlgn val="ctr"/>
        <c:lblOffset val="100"/>
        <c:noMultiLvlLbl val="0"/>
      </c:catAx>
      <c:valAx>
        <c:axId val="775238351"/>
        <c:scaling>
          <c:orientation val="minMax"/>
          <c:max val="7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Minutes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2390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143537876426872E-2"/>
          <c:y val="0.8041231403269079"/>
          <c:w val="0.90748717991544758"/>
          <c:h val="0.178719999135402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Cost Per Minute (Low)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781468523627276"/>
          <c:y val="0.16999583891062464"/>
          <c:w val="0.79973806443103357"/>
          <c:h val="0.57664470395815959"/>
        </c:manualLayout>
      </c:layout>
      <c:areaChart>
        <c:grouping val="stacked"/>
        <c:varyColors val="0"/>
        <c:ser>
          <c:idx val="0"/>
          <c:order val="0"/>
          <c:tx>
            <c:strRef>
              <c:f>DTE_cost_per_minute_forecast!$B$75</c:f>
              <c:strCache>
                <c:ptCount val="1"/>
                <c:pt idx="0">
                  <c:v>Existing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DTE_cost_per_minute_forecast!$D$74:$M$74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DTE_cost_per_minute_forecast!$D$75:$M$75</c:f>
              <c:numCache>
                <c:formatCode>_(* #,##0_);_(* \(#,##0\);_(* "-"??_);_(@_)</c:formatCode>
                <c:ptCount val="10"/>
                <c:pt idx="0">
                  <c:v>24744360.751231484</c:v>
                </c:pt>
                <c:pt idx="1">
                  <c:v>23319419.684985455</c:v>
                </c:pt>
                <c:pt idx="2">
                  <c:v>20319017.320832666</c:v>
                </c:pt>
                <c:pt idx="3">
                  <c:v>21251377.771531079</c:v>
                </c:pt>
                <c:pt idx="4">
                  <c:v>16237662.582294973</c:v>
                </c:pt>
                <c:pt idx="5">
                  <c:v>13402450.863477513</c:v>
                </c:pt>
                <c:pt idx="6">
                  <c:v>12139444.586604496</c:v>
                </c:pt>
                <c:pt idx="7">
                  <c:v>10241018.885493387</c:v>
                </c:pt>
                <c:pt idx="8">
                  <c:v>10241018.885493387</c:v>
                </c:pt>
                <c:pt idx="9">
                  <c:v>10241018.885493387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0E-4D7B-8EA3-28E95A7E3740}"/>
            </c:ext>
          </c:extLst>
        </c:ser>
        <c:ser>
          <c:idx val="1"/>
          <c:order val="1"/>
          <c:tx>
            <c:strRef>
              <c:f>DTE_cost_per_minute_forecast!$B$76</c:f>
              <c:strCache>
                <c:ptCount val="1"/>
                <c:pt idx="0">
                  <c:v>Replacement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DTE_cost_per_minute_forecast!$D$74:$M$74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DTE_cost_per_minute_forecast!$D$76:$M$76</c:f>
              <c:numCache>
                <c:formatCode>_(* #,##0_);_(* \(#,##0\);_(* "-"??_);_(@_)</c:formatCode>
                <c:ptCount val="10"/>
                <c:pt idx="0">
                  <c:v>8228681.148150133</c:v>
                </c:pt>
                <c:pt idx="1">
                  <c:v>42329210.308542937</c:v>
                </c:pt>
                <c:pt idx="2">
                  <c:v>57128525.355625667</c:v>
                </c:pt>
                <c:pt idx="3">
                  <c:v>107744923.91000919</c:v>
                </c:pt>
                <c:pt idx="4">
                  <c:v>167085658.7493324</c:v>
                </c:pt>
                <c:pt idx="5">
                  <c:v>224474599.89908865</c:v>
                </c:pt>
                <c:pt idx="6">
                  <c:v>283296439.23732942</c:v>
                </c:pt>
                <c:pt idx="7">
                  <c:v>329080236.93734199</c:v>
                </c:pt>
                <c:pt idx="8">
                  <c:v>345367772.21119142</c:v>
                </c:pt>
                <c:pt idx="9">
                  <c:v>362175176.80121988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0E-4D7B-8EA3-28E95A7E37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3470975"/>
        <c:axId val="1043473471"/>
      </c:areaChart>
      <c:catAx>
        <c:axId val="10434709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473471"/>
        <c:crosses val="autoZero"/>
        <c:auto val="1"/>
        <c:lblAlgn val="ctr"/>
        <c:lblOffset val="100"/>
        <c:noMultiLvlLbl val="0"/>
      </c:catAx>
      <c:valAx>
        <c:axId val="1043473471"/>
        <c:scaling>
          <c:orientation val="minMax"/>
          <c:max val="7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Minutes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4709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Cost Per Minute</a:t>
            </a:r>
            <a:r>
              <a:rPr lang="en-US" baseline="0"/>
              <a:t> </a:t>
            </a:r>
            <a:r>
              <a:rPr lang="en-US"/>
              <a:t>(Baseline)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648066522503069"/>
          <c:y val="0.10605799289048519"/>
          <c:w val="0.80156281151635722"/>
          <c:h val="0.61211338044219699"/>
        </c:manualLayout>
      </c:layout>
      <c:areaChart>
        <c:grouping val="stacked"/>
        <c:varyColors val="0"/>
        <c:ser>
          <c:idx val="0"/>
          <c:order val="0"/>
          <c:tx>
            <c:strRef>
              <c:f>DTE_cost_per_minute_forecast!$B$141</c:f>
              <c:strCache>
                <c:ptCount val="1"/>
                <c:pt idx="0">
                  <c:v>Human Space Flight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DTE_cost_per_minute_forecast!$D$140:$M$140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DTE_cost_per_minute_forecast!$D$141:$M$141</c:f>
              <c:numCache>
                <c:formatCode>_(* #,##0_);_(* \(#,##0\);_(* "-"??_);_(@_)</c:formatCode>
                <c:ptCount val="10"/>
                <c:pt idx="0">
                  <c:v>5504772.2075333344</c:v>
                </c:pt>
                <c:pt idx="1">
                  <c:v>5466483.0413768897</c:v>
                </c:pt>
                <c:pt idx="2">
                  <c:v>4944290.482382752</c:v>
                </c:pt>
                <c:pt idx="3">
                  <c:v>5653061.9639538759</c:v>
                </c:pt>
                <c:pt idx="4">
                  <c:v>5763080.5058314698</c:v>
                </c:pt>
                <c:pt idx="5">
                  <c:v>5877339.762414163</c:v>
                </c:pt>
                <c:pt idx="6">
                  <c:v>5995965.3548734095</c:v>
                </c:pt>
                <c:pt idx="7">
                  <c:v>6119086.2329416368</c:v>
                </c:pt>
                <c:pt idx="8">
                  <c:v>6246834.7578062229</c:v>
                </c:pt>
                <c:pt idx="9">
                  <c:v>6379346.7869877936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3F-4603-8AEF-0667EAFAEBCD}"/>
            </c:ext>
          </c:extLst>
        </c:ser>
        <c:ser>
          <c:idx val="1"/>
          <c:order val="1"/>
          <c:tx>
            <c:strRef>
              <c:f>DTE_cost_per_minute_forecast!$B$142</c:f>
              <c:strCache>
                <c:ptCount val="1"/>
                <c:pt idx="0">
                  <c:v>Near Earth Robotic - LEO Science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DTE_cost_per_minute_forecast!$D$140:$M$140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DTE_cost_per_minute_forecast!$D$142:$M$142</c:f>
              <c:numCache>
                <c:formatCode>_(* #,##0_);_(* \(#,##0\);_(* "-"??_);_(@_)</c:formatCode>
                <c:ptCount val="10"/>
                <c:pt idx="0">
                  <c:v>28873601.596999995</c:v>
                </c:pt>
                <c:pt idx="1">
                  <c:v>70587965.893353969</c:v>
                </c:pt>
                <c:pt idx="2">
                  <c:v>89251219.305362254</c:v>
                </c:pt>
                <c:pt idx="3">
                  <c:v>157835186.69547525</c:v>
                </c:pt>
                <c:pt idx="4">
                  <c:v>223147650.08616334</c:v>
                </c:pt>
                <c:pt idx="5">
                  <c:v>290045520.51038527</c:v>
                </c:pt>
                <c:pt idx="6">
                  <c:v>360493670.8202951</c:v>
                </c:pt>
                <c:pt idx="7">
                  <c:v>417759596.5568043</c:v>
                </c:pt>
                <c:pt idx="8">
                  <c:v>447933415.78999066</c:v>
                </c:pt>
                <c:pt idx="9">
                  <c:v>479147711.54845929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3F-4603-8AEF-0667EAFAEBCD}"/>
            </c:ext>
          </c:extLst>
        </c:ser>
        <c:ser>
          <c:idx val="2"/>
          <c:order val="2"/>
          <c:tx>
            <c:strRef>
              <c:f>DTE_cost_per_minute_forecast!$B$143</c:f>
              <c:strCache>
                <c:ptCount val="1"/>
                <c:pt idx="0">
                  <c:v>Near Earth Robotic - GEO and Near Earth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DTE_cost_per_minute_forecast!$D$140:$M$140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DTE_cost_per_minute_forecast!$D$143:$M$143</c:f>
              <c:numCache>
                <c:formatCode>_(* #,##0_);_(* \(#,##0\);_(* "-"??_);_(@_)</c:formatCode>
                <c:ptCount val="10"/>
                <c:pt idx="0">
                  <c:v>2145682.8230605158</c:v>
                </c:pt>
                <c:pt idx="1">
                  <c:v>2298148.8034667852</c:v>
                </c:pt>
                <c:pt idx="2">
                  <c:v>2638004.8144545997</c:v>
                </c:pt>
                <c:pt idx="3">
                  <c:v>2813031.0152686448</c:v>
                </c:pt>
                <c:pt idx="4">
                  <c:v>2994437.2034026859</c:v>
                </c:pt>
                <c:pt idx="5">
                  <c:v>3182408.5678691971</c:v>
                </c:pt>
                <c:pt idx="6">
                  <c:v>3377135.1532462239</c:v>
                </c:pt>
                <c:pt idx="7">
                  <c:v>3578811.9798243986</c:v>
                </c:pt>
                <c:pt idx="8">
                  <c:v>3787639.1666176189</c:v>
                </c:pt>
                <c:pt idx="9">
                  <c:v>4003822.0573038543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3F-4603-8AEF-0667EAFAEBCD}"/>
            </c:ext>
          </c:extLst>
        </c:ser>
        <c:ser>
          <c:idx val="3"/>
          <c:order val="3"/>
          <c:tx>
            <c:strRef>
              <c:f>DTE_cost_per_minute_forecast!$B$144</c:f>
              <c:strCache>
                <c:ptCount val="1"/>
                <c:pt idx="0">
                  <c:v>Deep Space Robotic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numRef>
              <c:f>DTE_cost_per_minute_forecast!$D$140:$M$140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DTE_cost_per_minute_forecast!$D$144:$M$144</c:f>
              <c:numCache>
                <c:formatCode>_(* #,##0_);_(* \(#,##0\);_(*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33F-4603-8AEF-0667EAFAEBCD}"/>
            </c:ext>
          </c:extLst>
        </c:ser>
        <c:ser>
          <c:idx val="4"/>
          <c:order val="4"/>
          <c:tx>
            <c:strRef>
              <c:f>DTE_cost_per_minute_forecast!$B$145</c:f>
              <c:strCache>
                <c:ptCount val="1"/>
                <c:pt idx="0">
                  <c:v>Near Earth Robotic - Low Latency &amp; Complex Needs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numRef>
              <c:f>DTE_cost_per_minute_forecast!$D$140:$M$140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DTE_cost_per_minute_forecast!$D$145:$M$145</c:f>
              <c:numCache>
                <c:formatCode>_(* #,##0_);_(* \(#,##0\);_(* "-"??_);_(@_)</c:formatCode>
                <c:ptCount val="10"/>
                <c:pt idx="0">
                  <c:v>4256831.9515486108</c:v>
                </c:pt>
                <c:pt idx="1">
                  <c:v>4659296.0633313889</c:v>
                </c:pt>
                <c:pt idx="2">
                  <c:v>5077703.9456963306</c:v>
                </c:pt>
                <c:pt idx="3">
                  <c:v>5512532.3638220094</c:v>
                </c:pt>
                <c:pt idx="4">
                  <c:v>6283270.6419160618</c:v>
                </c:pt>
                <c:pt idx="5">
                  <c:v>6836198.4584046751</c:v>
                </c:pt>
                <c:pt idx="6">
                  <c:v>7408730.0792960664</c:v>
                </c:pt>
                <c:pt idx="7">
                  <c:v>8001428.4856397491</c:v>
                </c:pt>
                <c:pt idx="8">
                  <c:v>8614871.3362054657</c:v>
                </c:pt>
                <c:pt idx="9">
                  <c:v>9249651.3293995522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33F-4603-8AEF-0667EAFAEBCD}"/>
            </c:ext>
          </c:extLst>
        </c:ser>
        <c:ser>
          <c:idx val="5"/>
          <c:order val="5"/>
          <c:tx>
            <c:strRef>
              <c:f>DTE_cost_per_minute_forecast!$B$146</c:f>
              <c:strCache>
                <c:ptCount val="1"/>
                <c:pt idx="0">
                  <c:v>Mission Operations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DTE_cost_per_minute_forecast!$D$140:$M$140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DTE_cost_per_minute_forecast!$D$146:$M$146</c:f>
              <c:numCache>
                <c:formatCode>_(* #,##0_);_(* \(#,##0\);_(*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33F-4603-8AEF-0667EAFAEBCD}"/>
            </c:ext>
          </c:extLst>
        </c:ser>
        <c:ser>
          <c:idx val="6"/>
          <c:order val="6"/>
          <c:tx>
            <c:strRef>
              <c:f>DTE_cost_per_minute_forecast!$B$147</c:f>
              <c:strCache>
                <c:ptCount val="1"/>
                <c:pt idx="0">
                  <c:v>Launch Events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DTE_cost_per_minute_forecast!$D$140:$M$140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DTE_cost_per_minute_forecast!$D$147:$M$147</c:f>
              <c:numCache>
                <c:formatCode>_(* #,##0_);_(* \(#,##0\);_(* "-"??_);_(@_)</c:formatCode>
                <c:ptCount val="10"/>
                <c:pt idx="0">
                  <c:v>1732375.356877778</c:v>
                </c:pt>
                <c:pt idx="1">
                  <c:v>2049612.7602365927</c:v>
                </c:pt>
                <c:pt idx="2">
                  <c:v>2333290.987735413</c:v>
                </c:pt>
                <c:pt idx="3">
                  <c:v>2663430.6058123833</c:v>
                </c:pt>
                <c:pt idx="4">
                  <c:v>3754212.6988167623</c:v>
                </c:pt>
                <c:pt idx="5">
                  <c:v>4116647.4325213991</c:v>
                </c:pt>
                <c:pt idx="6">
                  <c:v>4492650.23574421</c:v>
                </c:pt>
                <c:pt idx="7">
                  <c:v>4882618.8573724385</c:v>
                </c:pt>
                <c:pt idx="8">
                  <c:v>5286961.5290210145</c:v>
                </c:pt>
                <c:pt idx="9">
                  <c:v>5706097.2252420988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33F-4603-8AEF-0667EAFAEBCD}"/>
            </c:ext>
          </c:extLst>
        </c:ser>
        <c:ser>
          <c:idx val="7"/>
          <c:order val="7"/>
          <c:tx>
            <c:strRef>
              <c:f>DTE_cost_per_minute_forecast!$B$148</c:f>
              <c:strCache>
                <c:ptCount val="1"/>
                <c:pt idx="0">
                  <c:v>Terrestrial &amp; Aerial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DTE_cost_per_minute_forecast!$D$140:$M$140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DTE_cost_per_minute_forecast!$D$148:$M$148</c:f>
              <c:numCache>
                <c:formatCode>_(* #,##0_);_(* \(#,##0\);_(* "-"??_);_(@_)</c:formatCode>
                <c:ptCount val="10"/>
                <c:pt idx="0">
                  <c:v>1541329.413666667</c:v>
                </c:pt>
                <c:pt idx="1">
                  <c:v>2440885.8650411116</c:v>
                </c:pt>
                <c:pt idx="2">
                  <c:v>2576143.7810272891</c:v>
                </c:pt>
                <c:pt idx="3">
                  <c:v>2753395.7137503424</c:v>
                </c:pt>
                <c:pt idx="4">
                  <c:v>2933377.4388800175</c:v>
                </c:pt>
                <c:pt idx="5">
                  <c:v>3203376.4884988549</c:v>
                </c:pt>
                <c:pt idx="6">
                  <c:v>3412475.657120009</c:v>
                </c:pt>
                <c:pt idx="7">
                  <c:v>3628940.1098896093</c:v>
                </c:pt>
                <c:pt idx="8">
                  <c:v>3852980.8185061458</c:v>
                </c:pt>
                <c:pt idx="9">
                  <c:v>4084814.2474223888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33F-4603-8AEF-0667EAFAEB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239023"/>
        <c:axId val="775238351"/>
      </c:areaChart>
      <c:catAx>
        <c:axId val="556239023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238351"/>
        <c:crosses val="autoZero"/>
        <c:auto val="1"/>
        <c:lblAlgn val="ctr"/>
        <c:lblOffset val="100"/>
        <c:noMultiLvlLbl val="0"/>
      </c:catAx>
      <c:valAx>
        <c:axId val="775238351"/>
        <c:scaling>
          <c:orientation val="minMax"/>
          <c:max val="7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Minutes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2390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143537876426872E-2"/>
          <c:y val="0.8041231403269079"/>
          <c:w val="0.90748717991544758"/>
          <c:h val="0.178719999135402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Cost Per Minute </a:t>
            </a:r>
            <a:r>
              <a:rPr lang="en-US"/>
              <a:t>(Baseline)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74349368027282"/>
          <c:y val="0.16999583891062464"/>
          <c:w val="0.79011781286457805"/>
          <c:h val="0.57664470395815959"/>
        </c:manualLayout>
      </c:layout>
      <c:areaChart>
        <c:grouping val="stacked"/>
        <c:varyColors val="0"/>
        <c:ser>
          <c:idx val="0"/>
          <c:order val="0"/>
          <c:tx>
            <c:strRef>
              <c:f>DTE_cost_per_minute_forecast!$B$154</c:f>
              <c:strCache>
                <c:ptCount val="1"/>
                <c:pt idx="0">
                  <c:v>Existing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DTE_cost_per_minute_forecast!$D$153:$M$153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DTE_cost_per_minute_forecast!$D$154:$M$154</c:f>
              <c:numCache>
                <c:formatCode>_(* #,##0_);_(* \(#,##0\);_(* "-"??_);_(@_)</c:formatCode>
                <c:ptCount val="10"/>
                <c:pt idx="0">
                  <c:v>24744360.751231484</c:v>
                </c:pt>
                <c:pt idx="1">
                  <c:v>23319419.684985455</c:v>
                </c:pt>
                <c:pt idx="2">
                  <c:v>20319017.320832666</c:v>
                </c:pt>
                <c:pt idx="3">
                  <c:v>21251377.771531079</c:v>
                </c:pt>
                <c:pt idx="4">
                  <c:v>16237662.582294973</c:v>
                </c:pt>
                <c:pt idx="5">
                  <c:v>13402450.863477513</c:v>
                </c:pt>
                <c:pt idx="6">
                  <c:v>12139444.586604496</c:v>
                </c:pt>
                <c:pt idx="7">
                  <c:v>10241018.885493387</c:v>
                </c:pt>
                <c:pt idx="8">
                  <c:v>10241018.885493387</c:v>
                </c:pt>
                <c:pt idx="9">
                  <c:v>10241018.885493387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CF-42D7-86E2-65FFBB0FC5EE}"/>
            </c:ext>
          </c:extLst>
        </c:ser>
        <c:ser>
          <c:idx val="1"/>
          <c:order val="1"/>
          <c:tx>
            <c:strRef>
              <c:f>DTE_cost_per_minute_forecast!$B$155</c:f>
              <c:strCache>
                <c:ptCount val="1"/>
                <c:pt idx="0">
                  <c:v>Replacement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DTE_cost_per_minute_forecast!$D$153:$M$153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DTE_cost_per_minute_forecast!$D$155:$M$155</c:f>
              <c:numCache>
                <c:formatCode>_(* #,##0_);_(* \(#,##0\);_(* "-"??_);_(@_)</c:formatCode>
                <c:ptCount val="10"/>
                <c:pt idx="0">
                  <c:v>19564302.622066535</c:v>
                </c:pt>
                <c:pt idx="1">
                  <c:v>64371768.436265729</c:v>
                </c:pt>
                <c:pt idx="2">
                  <c:v>86655260.301381513</c:v>
                </c:pt>
                <c:pt idx="3">
                  <c:v>156175362.33488476</c:v>
                </c:pt>
                <c:pt idx="4">
                  <c:v>228834467.74104872</c:v>
                </c:pt>
                <c:pt idx="5">
                  <c:v>300055142.10494936</c:v>
                </c:pt>
                <c:pt idx="6">
                  <c:v>373237284.46230382</c:v>
                </c:pt>
                <c:pt idx="7">
                  <c:v>433925565.08531213</c:v>
                </c:pt>
                <c:pt idx="8">
                  <c:v>465677786.26098704</c:v>
                </c:pt>
                <c:pt idx="9">
                  <c:v>498526526.05765486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CF-42D7-86E2-65FFBB0FC5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3470975"/>
        <c:axId val="1043473471"/>
      </c:areaChart>
      <c:catAx>
        <c:axId val="10434709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473471"/>
        <c:crosses val="autoZero"/>
        <c:auto val="1"/>
        <c:lblAlgn val="ctr"/>
        <c:lblOffset val="100"/>
        <c:noMultiLvlLbl val="0"/>
      </c:catAx>
      <c:valAx>
        <c:axId val="1043473471"/>
        <c:scaling>
          <c:orientation val="minMax"/>
          <c:max val="7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Minutes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4709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Cost Per Minute</a:t>
            </a:r>
            <a:r>
              <a:rPr lang="en-US" baseline="0"/>
              <a:t> </a:t>
            </a:r>
            <a:r>
              <a:rPr lang="en-US"/>
              <a:t>(High)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225361188394441"/>
          <c:y val="0.10605799289048519"/>
          <c:w val="0.80578986485744342"/>
          <c:h val="0.59813085403477473"/>
        </c:manualLayout>
      </c:layout>
      <c:areaChart>
        <c:grouping val="stacked"/>
        <c:varyColors val="0"/>
        <c:ser>
          <c:idx val="0"/>
          <c:order val="0"/>
          <c:tx>
            <c:strRef>
              <c:f>DTE_cost_per_minute_forecast!$B$220</c:f>
              <c:strCache>
                <c:ptCount val="1"/>
                <c:pt idx="0">
                  <c:v>Human Space Flight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DTE_cost_per_minute_forecast!$D$219:$M$219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DTE_cost_per_minute_forecast!$D$220:$M$220</c:f>
              <c:numCache>
                <c:formatCode>_(* #,##0_);_(* \(#,##0\);_(* "-"??_);_(@_)</c:formatCode>
                <c:ptCount val="10"/>
                <c:pt idx="0">
                  <c:v>5551896.2662722236</c:v>
                </c:pt>
                <c:pt idx="1">
                  <c:v>5562616.1212042235</c:v>
                </c:pt>
                <c:pt idx="2">
                  <c:v>5091374.0945185721</c:v>
                </c:pt>
                <c:pt idx="3">
                  <c:v>5853095.6764585916</c:v>
                </c:pt>
                <c:pt idx="4">
                  <c:v>6018123.4892749814</c:v>
                </c:pt>
                <c:pt idx="5">
                  <c:v>6189512.3741490217</c:v>
                </c:pt>
                <c:pt idx="6">
                  <c:v>6367450.7628378905</c:v>
                </c:pt>
                <c:pt idx="7">
                  <c:v>6552132.0799402334</c:v>
                </c:pt>
                <c:pt idx="8">
                  <c:v>6743754.8672371116</c:v>
                </c:pt>
                <c:pt idx="9">
                  <c:v>6942522.9110094672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A8-4C84-AC95-3EA4316DFEEE}"/>
            </c:ext>
          </c:extLst>
        </c:ser>
        <c:ser>
          <c:idx val="1"/>
          <c:order val="1"/>
          <c:tx>
            <c:strRef>
              <c:f>DTE_cost_per_minute_forecast!$B$221</c:f>
              <c:strCache>
                <c:ptCount val="1"/>
                <c:pt idx="0">
                  <c:v>Near Earth Robotic - LEO Science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DTE_cost_per_minute_forecast!$D$219:$M$219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DTE_cost_per_minute_forecast!$D$221:$M$221</c:f>
              <c:numCache>
                <c:formatCode>_(* #,##0_);_(* \(#,##0\);_(* "-"??_);_(@_)</c:formatCode>
                <c:ptCount val="10"/>
                <c:pt idx="0">
                  <c:v>39456392.470333338</c:v>
                </c:pt>
                <c:pt idx="1">
                  <c:v>91094749.595887288</c:v>
                </c:pt>
                <c:pt idx="2">
                  <c:v>116428219.38057829</c:v>
                </c:pt>
                <c:pt idx="3">
                  <c:v>203069985.69641659</c:v>
                </c:pt>
                <c:pt idx="4">
                  <c:v>280822018.81236356</c:v>
                </c:pt>
                <c:pt idx="5">
                  <c:v>360638947.83125436</c:v>
                </c:pt>
                <c:pt idx="6">
                  <c:v>444499849.33212912</c:v>
                </c:pt>
                <c:pt idx="7">
                  <c:v>515686798.93631363</c:v>
                </c:pt>
                <c:pt idx="8">
                  <c:v>560304880.52047777</c:v>
                </c:pt>
                <c:pt idx="9">
                  <c:v>606502038.24301136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A8-4C84-AC95-3EA4316DFEEE}"/>
            </c:ext>
          </c:extLst>
        </c:ser>
        <c:ser>
          <c:idx val="2"/>
          <c:order val="2"/>
          <c:tx>
            <c:strRef>
              <c:f>DTE_cost_per_minute_forecast!$B$222</c:f>
              <c:strCache>
                <c:ptCount val="1"/>
                <c:pt idx="0">
                  <c:v>Near Earth Robotic - GEO and Near Earth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DTE_cost_per_minute_forecast!$D$219:$M$219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DTE_cost_per_minute_forecast!$D$222:$M$222</c:f>
              <c:numCache>
                <c:formatCode>_(* #,##0_);_(* \(#,##0\);_(* "-"??_);_(@_)</c:formatCode>
                <c:ptCount val="10"/>
                <c:pt idx="0">
                  <c:v>2254218.126364484</c:v>
                </c:pt>
                <c:pt idx="1">
                  <c:v>2519560.8222068809</c:v>
                </c:pt>
                <c:pt idx="2">
                  <c:v>2976765.2031269455</c:v>
                </c:pt>
                <c:pt idx="3">
                  <c:v>3273745.1438630354</c:v>
                </c:pt>
                <c:pt idx="4">
                  <c:v>3581847.7173605328</c:v>
                </c:pt>
                <c:pt idx="5">
                  <c:v>3901399.0369536029</c:v>
                </c:pt>
                <c:pt idx="6">
                  <c:v>4232733.8114566663</c:v>
                </c:pt>
                <c:pt idx="7">
                  <c:v>4576195.5585382851</c:v>
                </c:pt>
                <c:pt idx="8">
                  <c:v>4932136.8231918048</c:v>
                </c:pt>
                <c:pt idx="9">
                  <c:v>5300919.4014212647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A8-4C84-AC95-3EA4316DFEEE}"/>
            </c:ext>
          </c:extLst>
        </c:ser>
        <c:ser>
          <c:idx val="3"/>
          <c:order val="3"/>
          <c:tx>
            <c:strRef>
              <c:f>DTE_cost_per_minute_forecast!$B$223</c:f>
              <c:strCache>
                <c:ptCount val="1"/>
                <c:pt idx="0">
                  <c:v>Deep Space Robotic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numRef>
              <c:f>DTE_cost_per_minute_forecast!$D$219:$M$219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DTE_cost_per_minute_forecast!$D$223:$M$223</c:f>
              <c:numCache>
                <c:formatCode>_(* #,##0_);_(* \(#,##0\);_(*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A8-4C84-AC95-3EA4316DFEEE}"/>
            </c:ext>
          </c:extLst>
        </c:ser>
        <c:ser>
          <c:idx val="4"/>
          <c:order val="4"/>
          <c:tx>
            <c:strRef>
              <c:f>DTE_cost_per_minute_forecast!$B$224</c:f>
              <c:strCache>
                <c:ptCount val="1"/>
                <c:pt idx="0">
                  <c:v>Near Earth Robotic - Low Latency &amp; Complex Needs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numRef>
              <c:f>DTE_cost_per_minute_forecast!$D$219:$M$219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DTE_cost_per_minute_forecast!$D$224:$M$224</c:f>
              <c:numCache>
                <c:formatCode>_(* #,##0_);_(* \(#,##0\);_(* "-"??_);_(@_)</c:formatCode>
                <c:ptCount val="10"/>
                <c:pt idx="0">
                  <c:v>4643816.6744166669</c:v>
                </c:pt>
                <c:pt idx="1">
                  <c:v>5448744.897982222</c:v>
                </c:pt>
                <c:pt idx="2">
                  <c:v>6285560.6627121055</c:v>
                </c:pt>
                <c:pt idx="3">
                  <c:v>7155217.4989634631</c:v>
                </c:pt>
                <c:pt idx="4">
                  <c:v>8377694.1892214147</c:v>
                </c:pt>
                <c:pt idx="5">
                  <c:v>9399772.8803064283</c:v>
                </c:pt>
                <c:pt idx="6">
                  <c:v>10459383.641359152</c:v>
                </c:pt>
                <c:pt idx="7">
                  <c:v>11557618.923701858</c:v>
                </c:pt>
                <c:pt idx="8">
                  <c:v>12695599.863881739</c:v>
                </c:pt>
                <c:pt idx="9">
                  <c:v>13874476.994099328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5A8-4C84-AC95-3EA4316DFEEE}"/>
            </c:ext>
          </c:extLst>
        </c:ser>
        <c:ser>
          <c:idx val="5"/>
          <c:order val="5"/>
          <c:tx>
            <c:strRef>
              <c:f>DTE_cost_per_minute_forecast!$B$225</c:f>
              <c:strCache>
                <c:ptCount val="1"/>
                <c:pt idx="0">
                  <c:v>Mission Operations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DTE_cost_per_minute_forecast!$D$219:$M$219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DTE_cost_per_minute_forecast!$D$225:$M$225</c:f>
              <c:numCache>
                <c:formatCode>_(* #,##0_);_(* \(#,##0\);_(*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5A8-4C84-AC95-3EA4316DFEEE}"/>
            </c:ext>
          </c:extLst>
        </c:ser>
        <c:ser>
          <c:idx val="6"/>
          <c:order val="6"/>
          <c:tx>
            <c:strRef>
              <c:f>DTE_cost_per_minute_forecast!$B$226</c:f>
              <c:strCache>
                <c:ptCount val="1"/>
                <c:pt idx="0">
                  <c:v>Launch Events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DTE_cost_per_minute_forecast!$D$219:$M$219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DTE_cost_per_minute_forecast!$D$226:$M$226</c:f>
              <c:numCache>
                <c:formatCode>_(* #,##0_);_(* \(#,##0\);_(* "-"??_);_(@_)</c:formatCode>
                <c:ptCount val="10"/>
                <c:pt idx="0">
                  <c:v>1803921.0130671298</c:v>
                </c:pt>
                <c:pt idx="1">
                  <c:v>2195565.8988628704</c:v>
                </c:pt>
                <c:pt idx="2">
                  <c:v>2556599.2898336179</c:v>
                </c:pt>
                <c:pt idx="3">
                  <c:v>2967129.8966659419</c:v>
                </c:pt>
                <c:pt idx="4">
                  <c:v>4141429.2946550497</c:v>
                </c:pt>
                <c:pt idx="5">
                  <c:v>4590600.5458274633</c:v>
                </c:pt>
                <c:pt idx="6">
                  <c:v>5056654.4405784262</c:v>
                </c:pt>
                <c:pt idx="7">
                  <c:v>5540086.6161506101</c:v>
                </c:pt>
                <c:pt idx="8">
                  <c:v>6041405.7822189676</c:v>
                </c:pt>
                <c:pt idx="9">
                  <c:v>6561134.0455331123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5A8-4C84-AC95-3EA4316DFEEE}"/>
            </c:ext>
          </c:extLst>
        </c:ser>
        <c:ser>
          <c:idx val="7"/>
          <c:order val="7"/>
          <c:tx>
            <c:strRef>
              <c:f>DTE_cost_per_minute_forecast!$B$227</c:f>
              <c:strCache>
                <c:ptCount val="1"/>
                <c:pt idx="0">
                  <c:v>Terrestrial &amp; Aerial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DTE_cost_per_minute_forecast!$D$219:$M$219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DTE_cost_per_minute_forecast!$D$227:$M$227</c:f>
              <c:numCache>
                <c:formatCode>_(* #,##0_);_(* \(#,##0\);_(* "-"??_);_(@_)</c:formatCode>
                <c:ptCount val="10"/>
                <c:pt idx="0">
                  <c:v>1611996.4134166669</c:v>
                </c:pt>
                <c:pt idx="1">
                  <c:v>2585046.5445311116</c:v>
                </c:pt>
                <c:pt idx="2">
                  <c:v>2796709.620646989</c:v>
                </c:pt>
                <c:pt idx="3">
                  <c:v>3053365.2556331344</c:v>
                </c:pt>
                <c:pt idx="4">
                  <c:v>3315838.6047805771</c:v>
                </c:pt>
                <c:pt idx="5">
                  <c:v>3671508.9555611401</c:v>
                </c:pt>
                <c:pt idx="6">
                  <c:v>3969553.2929241285</c:v>
                </c:pt>
                <c:pt idx="7">
                  <c:v>4278333.4681984121</c:v>
                </c:pt>
                <c:pt idx="8">
                  <c:v>4598159.6971654966</c:v>
                </c:pt>
                <c:pt idx="9">
                  <c:v>4929350.3099029865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5A8-4C84-AC95-3EA4316DFE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239023"/>
        <c:axId val="775238351"/>
      </c:areaChart>
      <c:catAx>
        <c:axId val="5562390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238351"/>
        <c:crosses val="autoZero"/>
        <c:auto val="1"/>
        <c:lblAlgn val="ctr"/>
        <c:lblOffset val="100"/>
        <c:noMultiLvlLbl val="0"/>
      </c:catAx>
      <c:valAx>
        <c:axId val="775238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Minutes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2390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143537876426872E-2"/>
          <c:y val="0.8041231403269079"/>
          <c:w val="0.90748717991544758"/>
          <c:h val="0.178719999135402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Cost Per Minute (High)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74349368027282"/>
          <c:y val="0.16999577756044043"/>
          <c:w val="0.79011781286457805"/>
          <c:h val="0.58581152040304452"/>
        </c:manualLayout>
      </c:layout>
      <c:areaChart>
        <c:grouping val="stacked"/>
        <c:varyColors val="0"/>
        <c:ser>
          <c:idx val="0"/>
          <c:order val="0"/>
          <c:tx>
            <c:strRef>
              <c:f>DTE_cost_per_minute_forecast!$B$233</c:f>
              <c:strCache>
                <c:ptCount val="1"/>
                <c:pt idx="0">
                  <c:v>Existing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DTE_cost_per_minute_forecast!$D$232:$M$232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DTE_cost_per_minute_forecast!$D$233:$M$233</c:f>
              <c:numCache>
                <c:formatCode>_(* #,##0_);_(* \(#,##0\);_(* "-"??_);_(@_)</c:formatCode>
                <c:ptCount val="10"/>
                <c:pt idx="0">
                  <c:v>24744360.751231484</c:v>
                </c:pt>
                <c:pt idx="1">
                  <c:v>23319419.684985455</c:v>
                </c:pt>
                <c:pt idx="2">
                  <c:v>20319017.320832666</c:v>
                </c:pt>
                <c:pt idx="3">
                  <c:v>21251377.771531079</c:v>
                </c:pt>
                <c:pt idx="4">
                  <c:v>16237662.582294973</c:v>
                </c:pt>
                <c:pt idx="5">
                  <c:v>13402450.863477513</c:v>
                </c:pt>
                <c:pt idx="6">
                  <c:v>12139444.586604496</c:v>
                </c:pt>
                <c:pt idx="7">
                  <c:v>10241018.885493387</c:v>
                </c:pt>
                <c:pt idx="8">
                  <c:v>10241018.885493387</c:v>
                </c:pt>
                <c:pt idx="9">
                  <c:v>10241018.885493387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AC-4B08-8C43-B4B4FF3031D8}"/>
            </c:ext>
          </c:extLst>
        </c:ser>
        <c:ser>
          <c:idx val="1"/>
          <c:order val="1"/>
          <c:tx>
            <c:strRef>
              <c:f>DTE_cost_per_minute_forecast!$B$234</c:f>
              <c:strCache>
                <c:ptCount val="1"/>
                <c:pt idx="0">
                  <c:v>Replacement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DTE_cost_per_minute_forecast!$D$232:$M$232</c:f>
              <c:numCache>
                <c:formatCode>General</c:formatCod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DTE_cost_per_minute_forecast!$D$234:$M$234</c:f>
              <c:numCache>
                <c:formatCode>_(* #,##0_);_(* \(#,##0\);_(* "-"??_);_(@_)</c:formatCode>
                <c:ptCount val="10"/>
                <c:pt idx="0">
                  <c:v>30831950.236250132</c:v>
                </c:pt>
                <c:pt idx="1">
                  <c:v>86275659.890133604</c:v>
                </c:pt>
                <c:pt idx="2">
                  <c:v>115969835.2361394</c:v>
                </c:pt>
                <c:pt idx="3">
                  <c:v>204317263.14480299</c:v>
                </c:pt>
                <c:pt idx="4">
                  <c:v>290215391.27369457</c:v>
                </c:pt>
                <c:pt idx="5">
                  <c:v>375185392.50890785</c:v>
                </c:pt>
                <c:pt idx="6">
                  <c:v>462642282.44301426</c:v>
                </c:pt>
                <c:pt idx="7">
                  <c:v>538146248.445683</c:v>
                </c:pt>
                <c:pt idx="8">
                  <c:v>585271020.41701269</c:v>
                </c:pt>
                <c:pt idx="9">
                  <c:v>634065524.7678175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AC-4B08-8C43-B4B4FF3031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3470975"/>
        <c:axId val="1043473471"/>
      </c:areaChart>
      <c:catAx>
        <c:axId val="10434709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473471"/>
        <c:crosses val="autoZero"/>
        <c:auto val="1"/>
        <c:lblAlgn val="ctr"/>
        <c:lblOffset val="100"/>
        <c:noMultiLvlLbl val="0"/>
      </c:catAx>
      <c:valAx>
        <c:axId val="1043473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Minutes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4709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6" Type="http://schemas.openxmlformats.org/officeDocument/2006/relationships/chart" Target="../charts/chart36.xml"/><Relationship Id="rId5" Type="http://schemas.openxmlformats.org/officeDocument/2006/relationships/chart" Target="../charts/chart35.xml"/><Relationship Id="rId4" Type="http://schemas.openxmlformats.org/officeDocument/2006/relationships/chart" Target="../charts/chart3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540812</xdr:colOff>
      <xdr:row>5</xdr:row>
      <xdr:rowOff>147470</xdr:rowOff>
    </xdr:from>
    <xdr:to>
      <xdr:col>3</xdr:col>
      <xdr:colOff>253346</xdr:colOff>
      <xdr:row>13</xdr:row>
      <xdr:rowOff>34602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24BD08B-F7B5-47B2-A205-BB28BC10F3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812" y="1191410"/>
          <a:ext cx="1541334" cy="12892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257657</xdr:colOff>
      <xdr:row>5</xdr:row>
      <xdr:rowOff>153955</xdr:rowOff>
    </xdr:from>
    <xdr:to>
      <xdr:col>7</xdr:col>
      <xdr:colOff>289560</xdr:colOff>
      <xdr:row>12</xdr:row>
      <xdr:rowOff>153434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52B9A8F-7EAE-47A6-A370-13C96F6BC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86457" y="1197895"/>
          <a:ext cx="2470303" cy="122629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2</xdr:col>
      <xdr:colOff>34507</xdr:colOff>
      <xdr:row>6</xdr:row>
      <xdr:rowOff>2876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3992871-862B-494F-8C73-AFEA6A4FFAD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253" b="3871"/>
        <a:stretch/>
      </xdr:blipFill>
      <xdr:spPr bwMode="auto">
        <a:xfrm>
          <a:off x="1" y="0"/>
          <a:ext cx="1253706" cy="1063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376007</xdr:colOff>
      <xdr:row>0</xdr:row>
      <xdr:rowOff>11506</xdr:rowOff>
    </xdr:from>
    <xdr:to>
      <xdr:col>17</xdr:col>
      <xdr:colOff>1</xdr:colOff>
      <xdr:row>5</xdr:row>
      <xdr:rowOff>175115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123F857-80C1-4A7A-B725-6B77D81B18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3184" r="4800"/>
        <a:stretch/>
      </xdr:blipFill>
      <xdr:spPr>
        <a:xfrm>
          <a:off x="8300807" y="11506"/>
          <a:ext cx="2062394" cy="1049254"/>
        </a:xfrm>
        <a:prstGeom prst="rect">
          <a:avLst/>
        </a:prstGeom>
      </xdr:spPr>
    </xdr:pic>
    <xdr:clientData/>
  </xdr:twoCellAnchor>
  <xdr:twoCellAnchor editAs="oneCell">
    <xdr:from>
      <xdr:col>0</xdr:col>
      <xdr:colOff>97973</xdr:colOff>
      <xdr:row>16</xdr:row>
      <xdr:rowOff>159026</xdr:rowOff>
    </xdr:from>
    <xdr:to>
      <xdr:col>16</xdr:col>
      <xdr:colOff>174166</xdr:colOff>
      <xdr:row>58</xdr:row>
      <xdr:rowOff>165193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6AEE191-FE68-42CF-9882-E1C6DBB953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973" y="2956655"/>
          <a:ext cx="9829793" cy="73322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990</xdr:colOff>
      <xdr:row>44</xdr:row>
      <xdr:rowOff>36615</xdr:rowOff>
    </xdr:from>
    <xdr:to>
      <xdr:col>33</xdr:col>
      <xdr:colOff>523504</xdr:colOff>
      <xdr:row>68</xdr:row>
      <xdr:rowOff>14845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90EA90-C992-4FE9-B2E6-CF7223016A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13855</xdr:colOff>
      <xdr:row>119</xdr:row>
      <xdr:rowOff>0</xdr:rowOff>
    </xdr:from>
    <xdr:to>
      <xdr:col>33</xdr:col>
      <xdr:colOff>536369</xdr:colOff>
      <xdr:row>145</xdr:row>
      <xdr:rowOff>190995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5D9C3C-F507-49CE-B144-10CF03A9C0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595745</xdr:colOff>
      <xdr:row>199</xdr:row>
      <xdr:rowOff>178130</xdr:rowOff>
    </xdr:from>
    <xdr:to>
      <xdr:col>33</xdr:col>
      <xdr:colOff>508659</xdr:colOff>
      <xdr:row>223</xdr:row>
      <xdr:rowOff>184068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D8141A-AC28-4B78-90D1-D40DA5841D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588817</xdr:colOff>
      <xdr:row>70</xdr:row>
      <xdr:rowOff>152399</xdr:rowOff>
    </xdr:from>
    <xdr:to>
      <xdr:col>33</xdr:col>
      <xdr:colOff>512618</xdr:colOff>
      <xdr:row>86</xdr:row>
      <xdr:rowOff>27708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AFEFE66-FB9C-47C2-B5F0-7EA7E3FC73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6926</xdr:colOff>
      <xdr:row>148</xdr:row>
      <xdr:rowOff>124690</xdr:rowOff>
    </xdr:from>
    <xdr:to>
      <xdr:col>33</xdr:col>
      <xdr:colOff>540327</xdr:colOff>
      <xdr:row>163</xdr:row>
      <xdr:rowOff>180108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14E422B-5077-4F51-A148-EDA1F91665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0</xdr:colOff>
      <xdr:row>227</xdr:row>
      <xdr:rowOff>180108</xdr:rowOff>
    </xdr:from>
    <xdr:to>
      <xdr:col>33</xdr:col>
      <xdr:colOff>533401</xdr:colOff>
      <xdr:row>243</xdr:row>
      <xdr:rowOff>55418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836D621-2377-4156-9FE2-7327450007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598716</xdr:colOff>
      <xdr:row>43</xdr:row>
      <xdr:rowOff>87086</xdr:rowOff>
    </xdr:from>
    <xdr:to>
      <xdr:col>33</xdr:col>
      <xdr:colOff>511630</xdr:colOff>
      <xdr:row>69</xdr:row>
      <xdr:rowOff>6928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EFED371-B948-4558-9728-4A2F1BF503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1981</xdr:colOff>
      <xdr:row>127</xdr:row>
      <xdr:rowOff>14844</xdr:rowOff>
    </xdr:from>
    <xdr:to>
      <xdr:col>33</xdr:col>
      <xdr:colOff>524495</xdr:colOff>
      <xdr:row>154</xdr:row>
      <xdr:rowOff>167245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B8A71E6-582B-4955-ADDC-D7C8C18DC3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605642</xdr:colOff>
      <xdr:row>201</xdr:row>
      <xdr:rowOff>56408</xdr:rowOff>
    </xdr:from>
    <xdr:to>
      <xdr:col>33</xdr:col>
      <xdr:colOff>518556</xdr:colOff>
      <xdr:row>227</xdr:row>
      <xdr:rowOff>22762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18D2FA-6617-4BFF-BD00-56699DE492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576943</xdr:colOff>
      <xdr:row>71</xdr:row>
      <xdr:rowOff>134586</xdr:rowOff>
    </xdr:from>
    <xdr:to>
      <xdr:col>33</xdr:col>
      <xdr:colOff>500744</xdr:colOff>
      <xdr:row>88</xdr:row>
      <xdr:rowOff>42552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F5133920-0C95-476B-9EB4-B84280DB8D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23</xdr:col>
      <xdr:colOff>604652</xdr:colOff>
      <xdr:row>157</xdr:row>
      <xdr:rowOff>99950</xdr:rowOff>
    </xdr:from>
    <xdr:to>
      <xdr:col>33</xdr:col>
      <xdr:colOff>528453</xdr:colOff>
      <xdr:row>175</xdr:row>
      <xdr:rowOff>95002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3761D90E-860E-445D-A5A4-F957BCF349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9897</xdr:colOff>
      <xdr:row>231</xdr:row>
      <xdr:rowOff>1979</xdr:rowOff>
    </xdr:from>
    <xdr:to>
      <xdr:col>33</xdr:col>
      <xdr:colOff>543298</xdr:colOff>
      <xdr:row>245</xdr:row>
      <xdr:rowOff>182089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238D0CCC-5F8E-4C1D-9665-01F30D6314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598716</xdr:colOff>
      <xdr:row>43</xdr:row>
      <xdr:rowOff>87086</xdr:rowOff>
    </xdr:from>
    <xdr:to>
      <xdr:col>33</xdr:col>
      <xdr:colOff>511630</xdr:colOff>
      <xdr:row>69</xdr:row>
      <xdr:rowOff>6928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D5BD66-C13E-4AE3-8BF6-43662B789F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1981</xdr:colOff>
      <xdr:row>127</xdr:row>
      <xdr:rowOff>14844</xdr:rowOff>
    </xdr:from>
    <xdr:to>
      <xdr:col>33</xdr:col>
      <xdr:colOff>524495</xdr:colOff>
      <xdr:row>154</xdr:row>
      <xdr:rowOff>167245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BB3131-C857-4BE1-8E49-71400274A2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605642</xdr:colOff>
      <xdr:row>201</xdr:row>
      <xdr:rowOff>56408</xdr:rowOff>
    </xdr:from>
    <xdr:to>
      <xdr:col>33</xdr:col>
      <xdr:colOff>518556</xdr:colOff>
      <xdr:row>227</xdr:row>
      <xdr:rowOff>22762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132AA24-80BC-4F65-AFAE-CD33F4A85F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576943</xdr:colOff>
      <xdr:row>71</xdr:row>
      <xdr:rowOff>134586</xdr:rowOff>
    </xdr:from>
    <xdr:to>
      <xdr:col>33</xdr:col>
      <xdr:colOff>500744</xdr:colOff>
      <xdr:row>88</xdr:row>
      <xdr:rowOff>42552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5E504FB-1901-4D22-BFC3-822E872BD9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23</xdr:col>
      <xdr:colOff>604652</xdr:colOff>
      <xdr:row>157</xdr:row>
      <xdr:rowOff>99950</xdr:rowOff>
    </xdr:from>
    <xdr:to>
      <xdr:col>33</xdr:col>
      <xdr:colOff>528453</xdr:colOff>
      <xdr:row>175</xdr:row>
      <xdr:rowOff>95002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63B6BDD-EF2B-4346-9F3D-E052D9DCCC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9897</xdr:colOff>
      <xdr:row>231</xdr:row>
      <xdr:rowOff>1979</xdr:rowOff>
    </xdr:from>
    <xdr:to>
      <xdr:col>33</xdr:col>
      <xdr:colOff>543298</xdr:colOff>
      <xdr:row>245</xdr:row>
      <xdr:rowOff>182089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E6B829A-7F61-4194-97C4-D12BA45074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594360</xdr:colOff>
      <xdr:row>0</xdr:row>
      <xdr:rowOff>144780</xdr:rowOff>
    </xdr:from>
    <xdr:to>
      <xdr:col>10</xdr:col>
      <xdr:colOff>507274</xdr:colOff>
      <xdr:row>25</xdr:row>
      <xdr:rowOff>14152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69BE20-00A8-4B5A-AEEE-33C05E2A4C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564968</xdr:colOff>
      <xdr:row>0</xdr:row>
      <xdr:rowOff>127363</xdr:rowOff>
    </xdr:from>
    <xdr:to>
      <xdr:col>20</xdr:col>
      <xdr:colOff>477882</xdr:colOff>
      <xdr:row>24</xdr:row>
      <xdr:rowOff>179615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8A20FF-F6F0-4FAF-9669-AC5EB8A146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542108</xdr:colOff>
      <xdr:row>0</xdr:row>
      <xdr:rowOff>120832</xdr:rowOff>
    </xdr:from>
    <xdr:to>
      <xdr:col>30</xdr:col>
      <xdr:colOff>455022</xdr:colOff>
      <xdr:row>24</xdr:row>
      <xdr:rowOff>173084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E3B220-0D75-4FF2-924A-3F6F31F24A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600636</xdr:colOff>
      <xdr:row>28</xdr:row>
      <xdr:rowOff>8965</xdr:rowOff>
    </xdr:from>
    <xdr:to>
      <xdr:col>10</xdr:col>
      <xdr:colOff>475130</xdr:colOff>
      <xdr:row>43</xdr:row>
      <xdr:rowOff>36674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877A952-9A66-4CBB-95C0-62BEBFA4A8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584642</xdr:colOff>
      <xdr:row>27</xdr:row>
      <xdr:rowOff>176931</xdr:rowOff>
    </xdr:from>
    <xdr:to>
      <xdr:col>20</xdr:col>
      <xdr:colOff>475129</xdr:colOff>
      <xdr:row>43</xdr:row>
      <xdr:rowOff>71718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590EA32-72E4-441D-A121-90216851E4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8965</xdr:colOff>
      <xdr:row>28</xdr:row>
      <xdr:rowOff>0</xdr:rowOff>
    </xdr:from>
    <xdr:to>
      <xdr:col>30</xdr:col>
      <xdr:colOff>542366</xdr:colOff>
      <xdr:row>43</xdr:row>
      <xdr:rowOff>81498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1A60499-A74F-447F-83BD-0BF11D6711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577585</xdr:colOff>
      <xdr:row>0</xdr:row>
      <xdr:rowOff>181214</xdr:rowOff>
    </xdr:from>
    <xdr:to>
      <xdr:col>10</xdr:col>
      <xdr:colOff>490499</xdr:colOff>
      <xdr:row>25</xdr:row>
      <xdr:rowOff>21655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904AF29-D334-4C67-A1B4-0642A88972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555812</xdr:colOff>
      <xdr:row>28</xdr:row>
      <xdr:rowOff>3317</xdr:rowOff>
    </xdr:from>
    <xdr:to>
      <xdr:col>10</xdr:col>
      <xdr:colOff>479613</xdr:colOff>
      <xdr:row>43</xdr:row>
      <xdr:rowOff>84814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168F85F-CEA4-4716-BEB5-614DA6E35F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598599</xdr:colOff>
      <xdr:row>1</xdr:row>
      <xdr:rowOff>8965</xdr:rowOff>
    </xdr:from>
    <xdr:to>
      <xdr:col>20</xdr:col>
      <xdr:colOff>511513</xdr:colOff>
      <xdr:row>25</xdr:row>
      <xdr:rowOff>74279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279C3005-605A-4A54-B130-62E79B7312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573741</xdr:colOff>
      <xdr:row>28</xdr:row>
      <xdr:rowOff>5705</xdr:rowOff>
    </xdr:from>
    <xdr:to>
      <xdr:col>20</xdr:col>
      <xdr:colOff>497542</xdr:colOff>
      <xdr:row>43</xdr:row>
      <xdr:rowOff>87202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3342A562-DA6A-4395-A62B-1C81221163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600635</xdr:colOff>
      <xdr:row>1</xdr:row>
      <xdr:rowOff>0</xdr:rowOff>
    </xdr:from>
    <xdr:to>
      <xdr:col>30</xdr:col>
      <xdr:colOff>513549</xdr:colOff>
      <xdr:row>25</xdr:row>
      <xdr:rowOff>39352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C99192F4-D590-45BB-B74E-F9644A834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596561</xdr:colOff>
      <xdr:row>27</xdr:row>
      <xdr:rowOff>160083</xdr:rowOff>
    </xdr:from>
    <xdr:to>
      <xdr:col>30</xdr:col>
      <xdr:colOff>520362</xdr:colOff>
      <xdr:row>43</xdr:row>
      <xdr:rowOff>62287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E84A4319-F3CA-4427-85C3-D227A71858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85423</xdr:colOff>
      <xdr:row>0</xdr:row>
      <xdr:rowOff>82923</xdr:rowOff>
    </xdr:from>
    <xdr:to>
      <xdr:col>9</xdr:col>
      <xdr:colOff>607937</xdr:colOff>
      <xdr:row>24</xdr:row>
      <xdr:rowOff>46448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16A5670-3C42-476B-B42B-F21B0E76D6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90544</xdr:colOff>
      <xdr:row>24</xdr:row>
      <xdr:rowOff>152428</xdr:rowOff>
    </xdr:from>
    <xdr:to>
      <xdr:col>10</xdr:col>
      <xdr:colOff>14345</xdr:colOff>
      <xdr:row>40</xdr:row>
      <xdr:rowOff>18015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1CF90241-877F-4992-BAEB-292F5C996A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43685</xdr:colOff>
      <xdr:row>0</xdr:row>
      <xdr:rowOff>73959</xdr:rowOff>
    </xdr:from>
    <xdr:to>
      <xdr:col>19</xdr:col>
      <xdr:colOff>566199</xdr:colOff>
      <xdr:row>24</xdr:row>
      <xdr:rowOff>54365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F51595DC-AEFF-402E-B2EA-28B245E945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65186</xdr:colOff>
      <xdr:row>24</xdr:row>
      <xdr:rowOff>158832</xdr:rowOff>
    </xdr:from>
    <xdr:to>
      <xdr:col>19</xdr:col>
      <xdr:colOff>598587</xdr:colOff>
      <xdr:row>40</xdr:row>
      <xdr:rowOff>52501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768BD7DD-FC7F-484E-BF16-7C4EAEAADF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25871</xdr:colOff>
      <xdr:row>0</xdr:row>
      <xdr:rowOff>73959</xdr:rowOff>
    </xdr:from>
    <xdr:to>
      <xdr:col>29</xdr:col>
      <xdr:colOff>548385</xdr:colOff>
      <xdr:row>24</xdr:row>
      <xdr:rowOff>56286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A972AB9A-AA5C-4CDD-BAF2-4A57439165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48177</xdr:colOff>
      <xdr:row>24</xdr:row>
      <xdr:rowOff>158978</xdr:rowOff>
    </xdr:from>
    <xdr:to>
      <xdr:col>29</xdr:col>
      <xdr:colOff>581578</xdr:colOff>
      <xdr:row>40</xdr:row>
      <xdr:rowOff>44823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7EAADB87-50EB-48B5-93A2-083BF6E755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212121"/>
  </sheetPr>
  <dimension ref="A1:AZ1003"/>
  <sheetViews>
    <sheetView showGridLines="0" zoomScale="130" zoomScaleNormal="130" workbookViewId="0">
      <selection activeCell="D20" sqref="D20"/>
    </sheetView>
  </sheetViews>
  <sheetFormatPr defaultColWidth="8.88671875" defaultRowHeight="13.8" x14ac:dyDescent="0.25"/>
  <cols>
    <col min="1" max="16384" width="8.88671875" style="59"/>
  </cols>
  <sheetData>
    <row r="1" spans="1:52" s="63" customFormat="1" ht="16.5" customHeight="1" x14ac:dyDescent="0.25">
      <c r="A1" s="62"/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  <c r="AA1" s="62"/>
      <c r="AB1" s="62"/>
      <c r="AC1" s="62"/>
      <c r="AD1" s="62"/>
      <c r="AE1" s="62"/>
      <c r="AF1" s="62"/>
      <c r="AG1" s="62"/>
      <c r="AH1" s="62"/>
      <c r="AI1" s="62"/>
      <c r="AJ1" s="62"/>
      <c r="AK1" s="62"/>
      <c r="AL1" s="62"/>
      <c r="AM1" s="62"/>
      <c r="AN1" s="62"/>
      <c r="AO1" s="62"/>
      <c r="AP1" s="62"/>
      <c r="AQ1" s="62"/>
      <c r="AR1" s="62"/>
      <c r="AS1" s="62"/>
      <c r="AT1" s="62"/>
      <c r="AU1" s="62"/>
      <c r="AV1" s="62"/>
      <c r="AW1" s="62"/>
      <c r="AX1" s="62"/>
      <c r="AY1" s="62"/>
      <c r="AZ1" s="62"/>
    </row>
    <row r="2" spans="1:52" s="65" customFormat="1" ht="14.25" customHeight="1" x14ac:dyDescent="0.25">
      <c r="A2" s="64"/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  <c r="AP2" s="64"/>
      <c r="AQ2" s="64"/>
      <c r="AR2" s="64"/>
      <c r="AS2" s="64"/>
      <c r="AT2" s="64"/>
      <c r="AU2" s="64"/>
      <c r="AV2" s="64"/>
      <c r="AW2" s="64"/>
      <c r="AX2" s="64"/>
      <c r="AY2" s="64"/>
      <c r="AZ2" s="64"/>
    </row>
    <row r="3" spans="1:52" x14ac:dyDescent="0.25">
      <c r="A3" s="58"/>
      <c r="B3" s="58"/>
      <c r="C3" s="58"/>
      <c r="D3" s="58"/>
      <c r="E3" s="58"/>
      <c r="F3" s="58"/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8"/>
      <c r="AA3" s="58"/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8"/>
      <c r="AY3" s="58"/>
      <c r="AZ3" s="58"/>
    </row>
    <row r="4" spans="1:52" ht="24.6" x14ac:dyDescent="0.4">
      <c r="A4" s="58"/>
      <c r="B4" s="66" t="s">
        <v>73</v>
      </c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8"/>
      <c r="AK4" s="58"/>
      <c r="AL4" s="58"/>
      <c r="AM4" s="58"/>
      <c r="AN4" s="58"/>
      <c r="AO4" s="58"/>
      <c r="AP4" s="58"/>
      <c r="AQ4" s="58"/>
      <c r="AR4" s="58"/>
      <c r="AS4" s="58"/>
      <c r="AT4" s="58"/>
      <c r="AU4" s="58"/>
      <c r="AV4" s="58"/>
      <c r="AW4" s="58"/>
      <c r="AX4" s="58"/>
      <c r="AY4" s="58"/>
      <c r="AZ4" s="58"/>
    </row>
    <row r="5" spans="1:52" x14ac:dyDescent="0.25">
      <c r="A5" s="58"/>
      <c r="B5" s="58" t="s">
        <v>66</v>
      </c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58"/>
      <c r="Z5" s="58"/>
      <c r="AA5" s="58"/>
      <c r="AB5" s="58"/>
      <c r="AC5" s="58"/>
      <c r="AD5" s="58"/>
      <c r="AE5" s="58"/>
      <c r="AF5" s="58"/>
      <c r="AG5" s="58"/>
      <c r="AH5" s="58"/>
      <c r="AI5" s="58"/>
      <c r="AJ5" s="58"/>
      <c r="AK5" s="58"/>
      <c r="AL5" s="58"/>
      <c r="AM5" s="58"/>
      <c r="AN5" s="58"/>
      <c r="AO5" s="58"/>
      <c r="AP5" s="58"/>
      <c r="AQ5" s="58"/>
      <c r="AR5" s="58"/>
      <c r="AS5" s="58"/>
      <c r="AT5" s="58"/>
      <c r="AU5" s="58"/>
      <c r="AV5" s="58"/>
      <c r="AW5" s="58"/>
      <c r="AX5" s="58"/>
      <c r="AY5" s="58"/>
      <c r="AZ5" s="58"/>
    </row>
    <row r="6" spans="1:52" x14ac:dyDescent="0.25">
      <c r="A6" s="58"/>
      <c r="B6" s="58"/>
      <c r="C6" s="58"/>
      <c r="D6" s="58"/>
      <c r="E6" s="58"/>
      <c r="F6" s="58"/>
      <c r="G6" s="58"/>
      <c r="H6" s="58"/>
      <c r="I6" s="58"/>
      <c r="J6" s="58"/>
      <c r="K6" s="58"/>
      <c r="L6" s="58"/>
      <c r="M6" s="58"/>
      <c r="N6" s="58"/>
      <c r="O6" s="58"/>
      <c r="P6" s="58"/>
      <c r="Q6" s="58"/>
      <c r="R6" s="58"/>
      <c r="S6" s="58"/>
      <c r="T6" s="58"/>
      <c r="U6" s="58"/>
      <c r="V6" s="58"/>
      <c r="W6" s="58"/>
      <c r="X6" s="58"/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58"/>
      <c r="AJ6" s="58"/>
      <c r="AK6" s="58"/>
      <c r="AL6" s="58"/>
      <c r="AM6" s="58"/>
      <c r="AN6" s="58"/>
      <c r="AO6" s="58"/>
      <c r="AP6" s="58"/>
      <c r="AQ6" s="58"/>
      <c r="AR6" s="58"/>
      <c r="AS6" s="58"/>
      <c r="AT6" s="58"/>
      <c r="AU6" s="58"/>
      <c r="AV6" s="58"/>
      <c r="AW6" s="58"/>
      <c r="AX6" s="58"/>
      <c r="AY6" s="58"/>
      <c r="AZ6" s="58"/>
    </row>
    <row r="7" spans="1:52" x14ac:dyDescent="0.25">
      <c r="A7" s="58"/>
      <c r="C7" s="58"/>
      <c r="D7" s="58"/>
      <c r="E7" s="58"/>
      <c r="F7" s="58"/>
      <c r="G7" s="58"/>
      <c r="H7" s="58"/>
      <c r="I7" s="58"/>
      <c r="J7" s="58"/>
      <c r="K7" s="58"/>
      <c r="L7" s="58"/>
      <c r="M7" s="58"/>
      <c r="N7" s="58"/>
      <c r="O7" s="58"/>
      <c r="P7" s="58"/>
      <c r="Q7" s="58"/>
      <c r="R7" s="58"/>
      <c r="S7" s="58"/>
      <c r="T7" s="58"/>
      <c r="U7" s="58"/>
      <c r="V7" s="58"/>
      <c r="W7" s="58"/>
      <c r="X7" s="58"/>
      <c r="Y7" s="58"/>
      <c r="Z7" s="58"/>
      <c r="AA7" s="58"/>
      <c r="AB7" s="58"/>
      <c r="AC7" s="58"/>
      <c r="AD7" s="58"/>
      <c r="AE7" s="58"/>
      <c r="AF7" s="58"/>
      <c r="AG7" s="58"/>
      <c r="AH7" s="58"/>
      <c r="AI7" s="58"/>
      <c r="AJ7" s="58"/>
      <c r="AK7" s="58"/>
      <c r="AL7" s="58"/>
      <c r="AM7" s="58"/>
      <c r="AN7" s="58"/>
      <c r="AO7" s="58"/>
      <c r="AP7" s="58"/>
      <c r="AQ7" s="58"/>
      <c r="AR7" s="58"/>
      <c r="AS7" s="58"/>
      <c r="AT7" s="58"/>
      <c r="AU7" s="58"/>
      <c r="AV7" s="58"/>
      <c r="AW7" s="58"/>
      <c r="AX7" s="58"/>
      <c r="AY7" s="58"/>
      <c r="AZ7" s="58"/>
    </row>
    <row r="8" spans="1:52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  <c r="AM8" s="58"/>
      <c r="AN8" s="58"/>
      <c r="AO8" s="58"/>
      <c r="AP8" s="58"/>
      <c r="AQ8" s="58"/>
      <c r="AR8" s="58"/>
      <c r="AS8" s="58"/>
      <c r="AT8" s="58"/>
      <c r="AU8" s="58"/>
      <c r="AV8" s="58"/>
      <c r="AW8" s="58"/>
      <c r="AX8" s="58"/>
      <c r="AY8" s="58"/>
      <c r="AZ8" s="58"/>
    </row>
    <row r="9" spans="1:52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  <c r="P9" s="58"/>
      <c r="Q9" s="58"/>
      <c r="R9" s="58"/>
      <c r="S9" s="58"/>
      <c r="T9" s="58"/>
      <c r="U9" s="58"/>
      <c r="V9" s="58"/>
      <c r="W9" s="58"/>
      <c r="X9" s="58"/>
      <c r="Y9" s="58"/>
      <c r="Z9" s="58"/>
      <c r="AA9" s="58"/>
      <c r="AB9" s="58"/>
      <c r="AC9" s="58"/>
      <c r="AD9" s="58"/>
      <c r="AE9" s="58"/>
      <c r="AF9" s="58"/>
      <c r="AG9" s="58"/>
      <c r="AH9" s="58"/>
      <c r="AI9" s="58"/>
      <c r="AJ9" s="58"/>
      <c r="AK9" s="58"/>
      <c r="AL9" s="58"/>
      <c r="AM9" s="58"/>
      <c r="AN9" s="58"/>
      <c r="AO9" s="58"/>
      <c r="AP9" s="58"/>
      <c r="AQ9" s="58"/>
      <c r="AR9" s="58"/>
      <c r="AS9" s="58"/>
      <c r="AT9" s="58"/>
      <c r="AU9" s="58"/>
      <c r="AV9" s="58"/>
      <c r="AW9" s="58"/>
      <c r="AX9" s="58"/>
      <c r="AY9" s="58"/>
      <c r="AZ9" s="58"/>
    </row>
    <row r="10" spans="1:52" x14ac:dyDescent="0.25">
      <c r="A10" s="58"/>
      <c r="B10" s="58"/>
      <c r="C10" s="58"/>
      <c r="D10" s="58"/>
      <c r="E10" s="58"/>
      <c r="F10" s="58"/>
      <c r="G10" s="58"/>
      <c r="I10" s="58"/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  <c r="AA10" s="58"/>
      <c r="AB10" s="58"/>
      <c r="AC10" s="58"/>
      <c r="AD10" s="58"/>
      <c r="AE10" s="58"/>
      <c r="AF10" s="58"/>
      <c r="AG10" s="58"/>
      <c r="AH10" s="58"/>
      <c r="AI10" s="58"/>
      <c r="AJ10" s="58"/>
      <c r="AK10" s="58"/>
      <c r="AL10" s="58"/>
      <c r="AM10" s="58"/>
      <c r="AN10" s="58"/>
      <c r="AO10" s="58"/>
      <c r="AP10" s="58"/>
      <c r="AQ10" s="58"/>
      <c r="AR10" s="58"/>
      <c r="AS10" s="58"/>
      <c r="AT10" s="58"/>
      <c r="AU10" s="58"/>
      <c r="AV10" s="58"/>
      <c r="AW10" s="58"/>
      <c r="AX10" s="58"/>
      <c r="AY10" s="58"/>
      <c r="AZ10" s="58"/>
    </row>
    <row r="11" spans="1:52" x14ac:dyDescent="0.2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  <c r="AM11" s="58"/>
      <c r="AN11" s="58"/>
      <c r="AO11" s="58"/>
      <c r="AP11" s="58"/>
      <c r="AQ11" s="58"/>
      <c r="AR11" s="58"/>
      <c r="AS11" s="58"/>
      <c r="AT11" s="58"/>
      <c r="AU11" s="58"/>
      <c r="AV11" s="58"/>
      <c r="AW11" s="58"/>
      <c r="AX11" s="58"/>
      <c r="AY11" s="58"/>
      <c r="AZ11" s="58"/>
    </row>
    <row r="12" spans="1:52" x14ac:dyDescent="0.2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  <c r="AL12" s="58"/>
      <c r="AM12" s="58"/>
      <c r="AN12" s="58"/>
      <c r="AO12" s="58"/>
      <c r="AP12" s="58"/>
      <c r="AQ12" s="58"/>
      <c r="AR12" s="58"/>
      <c r="AS12" s="58"/>
      <c r="AT12" s="58"/>
      <c r="AU12" s="58"/>
      <c r="AV12" s="58"/>
      <c r="AW12" s="58"/>
      <c r="AX12" s="58"/>
      <c r="AY12" s="58"/>
      <c r="AZ12" s="58"/>
    </row>
    <row r="13" spans="1:52" x14ac:dyDescent="0.2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  <c r="AA13" s="58"/>
      <c r="AB13" s="58"/>
      <c r="AC13" s="58"/>
      <c r="AD13" s="58"/>
      <c r="AE13" s="58"/>
      <c r="AF13" s="58"/>
      <c r="AG13" s="58"/>
      <c r="AH13" s="58"/>
      <c r="AI13" s="58"/>
      <c r="AJ13" s="58"/>
      <c r="AK13" s="58"/>
      <c r="AL13" s="58"/>
      <c r="AM13" s="58"/>
      <c r="AN13" s="58"/>
      <c r="AO13" s="58"/>
      <c r="AP13" s="58"/>
      <c r="AQ13" s="58"/>
      <c r="AR13" s="58"/>
      <c r="AS13" s="58"/>
      <c r="AT13" s="58"/>
      <c r="AU13" s="58"/>
      <c r="AV13" s="58"/>
      <c r="AW13" s="58"/>
      <c r="AX13" s="58"/>
      <c r="AY13" s="58"/>
      <c r="AZ13" s="58"/>
    </row>
    <row r="14" spans="1:52" x14ac:dyDescent="0.2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  <c r="AM14" s="58"/>
      <c r="AN14" s="58"/>
      <c r="AO14" s="58"/>
      <c r="AP14" s="58"/>
      <c r="AQ14" s="58"/>
      <c r="AR14" s="58"/>
      <c r="AS14" s="58"/>
      <c r="AT14" s="58"/>
      <c r="AU14" s="58"/>
      <c r="AV14" s="58"/>
      <c r="AW14" s="58"/>
      <c r="AX14" s="58"/>
      <c r="AY14" s="58"/>
      <c r="AZ14" s="58"/>
    </row>
    <row r="15" spans="1:52" x14ac:dyDescent="0.25">
      <c r="A15" s="58"/>
      <c r="B15" s="58" t="s">
        <v>65</v>
      </c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  <c r="AA15" s="58"/>
      <c r="AB15" s="58"/>
      <c r="AC15" s="58"/>
      <c r="AD15" s="58"/>
      <c r="AE15" s="58"/>
      <c r="AF15" s="58"/>
      <c r="AG15" s="58"/>
      <c r="AH15" s="58"/>
      <c r="AI15" s="58"/>
      <c r="AJ15" s="58"/>
      <c r="AK15" s="58"/>
      <c r="AL15" s="58"/>
      <c r="AM15" s="58"/>
      <c r="AN15" s="58"/>
      <c r="AO15" s="58"/>
      <c r="AP15" s="58"/>
      <c r="AQ15" s="58"/>
      <c r="AR15" s="58"/>
      <c r="AS15" s="58"/>
      <c r="AT15" s="58"/>
      <c r="AU15" s="58"/>
      <c r="AV15" s="58"/>
      <c r="AW15" s="58"/>
      <c r="AX15" s="58"/>
      <c r="AY15" s="58"/>
      <c r="AZ15" s="58"/>
    </row>
    <row r="16" spans="1:52" x14ac:dyDescent="0.25">
      <c r="A16" s="58"/>
      <c r="B16" s="67" t="str">
        <f>HYPERLINK("https://github.com/edwardoughton/ascend")</f>
        <v>https://github.com/edwardoughton/ascend</v>
      </c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  <c r="AM16" s="58"/>
      <c r="AN16" s="58"/>
      <c r="AO16" s="58"/>
      <c r="AP16" s="58"/>
      <c r="AQ16" s="58"/>
      <c r="AR16" s="58"/>
      <c r="AS16" s="58"/>
      <c r="AT16" s="58"/>
      <c r="AU16" s="58"/>
      <c r="AV16" s="58"/>
      <c r="AW16" s="58"/>
      <c r="AX16" s="58"/>
      <c r="AY16" s="58"/>
      <c r="AZ16" s="58"/>
    </row>
    <row r="17" spans="1:52" x14ac:dyDescent="0.2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  <c r="AM17" s="58"/>
      <c r="AN17" s="58"/>
      <c r="AO17" s="58"/>
      <c r="AP17" s="58"/>
      <c r="AQ17" s="58"/>
      <c r="AR17" s="58"/>
      <c r="AS17" s="58"/>
      <c r="AT17" s="58"/>
      <c r="AU17" s="58"/>
      <c r="AV17" s="58"/>
      <c r="AW17" s="58"/>
      <c r="AX17" s="58"/>
      <c r="AY17" s="58"/>
      <c r="AZ17" s="58"/>
    </row>
    <row r="18" spans="1:52" x14ac:dyDescent="0.25">
      <c r="A18" s="58"/>
      <c r="B18" s="60" t="s">
        <v>0</v>
      </c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  <c r="AM18" s="58"/>
      <c r="AN18" s="58"/>
      <c r="AO18" s="58"/>
      <c r="AP18" s="58"/>
      <c r="AQ18" s="58"/>
      <c r="AR18" s="58"/>
      <c r="AS18" s="58"/>
      <c r="AT18" s="58"/>
      <c r="AU18" s="58"/>
      <c r="AV18" s="58"/>
      <c r="AW18" s="58"/>
      <c r="AX18" s="58"/>
      <c r="AY18" s="58"/>
      <c r="AZ18" s="58"/>
    </row>
    <row r="19" spans="1:52" x14ac:dyDescent="0.25">
      <c r="A19" s="58"/>
      <c r="B19" s="58" t="s">
        <v>68</v>
      </c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  <c r="AM19" s="58"/>
      <c r="AN19" s="58"/>
      <c r="AO19" s="58"/>
      <c r="AP19" s="58"/>
      <c r="AQ19" s="58"/>
      <c r="AR19" s="58"/>
      <c r="AS19" s="58"/>
      <c r="AT19" s="58"/>
      <c r="AU19" s="58"/>
      <c r="AV19" s="58"/>
      <c r="AW19" s="58"/>
      <c r="AX19" s="58"/>
      <c r="AY19" s="58"/>
      <c r="AZ19" s="58"/>
    </row>
    <row r="20" spans="1:52" x14ac:dyDescent="0.25">
      <c r="A20" s="58"/>
      <c r="B20" s="58" t="s">
        <v>67</v>
      </c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  <c r="AQ20" s="58"/>
      <c r="AR20" s="58"/>
      <c r="AS20" s="58"/>
      <c r="AT20" s="58"/>
      <c r="AU20" s="58"/>
      <c r="AV20" s="58"/>
      <c r="AW20" s="58"/>
      <c r="AX20" s="58"/>
      <c r="AY20" s="58"/>
      <c r="AZ20" s="58"/>
    </row>
    <row r="21" spans="1:52" x14ac:dyDescent="0.25">
      <c r="A21" s="58"/>
      <c r="B21" s="61" t="s">
        <v>69</v>
      </c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  <c r="AM21" s="58"/>
      <c r="AN21" s="58"/>
      <c r="AO21" s="58"/>
      <c r="AP21" s="58"/>
      <c r="AQ21" s="58"/>
      <c r="AR21" s="58"/>
      <c r="AS21" s="58"/>
      <c r="AT21" s="58"/>
      <c r="AU21" s="58"/>
      <c r="AV21" s="58"/>
      <c r="AW21" s="58"/>
      <c r="AX21" s="58"/>
      <c r="AY21" s="58"/>
      <c r="AZ21" s="58"/>
    </row>
    <row r="22" spans="1:52" x14ac:dyDescent="0.25">
      <c r="A22" s="58"/>
      <c r="B22" s="61" t="s">
        <v>70</v>
      </c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58"/>
      <c r="AJ22" s="58"/>
      <c r="AK22" s="58"/>
      <c r="AL22" s="58"/>
      <c r="AM22" s="58"/>
      <c r="AN22" s="58"/>
      <c r="AO22" s="58"/>
      <c r="AP22" s="58"/>
      <c r="AQ22" s="58"/>
      <c r="AR22" s="58"/>
      <c r="AS22" s="58"/>
      <c r="AT22" s="58"/>
      <c r="AU22" s="58"/>
      <c r="AV22" s="58"/>
      <c r="AW22" s="58"/>
      <c r="AX22" s="58"/>
      <c r="AY22" s="58"/>
      <c r="AZ22" s="58"/>
    </row>
    <row r="23" spans="1:52" x14ac:dyDescent="0.25">
      <c r="A23" s="58"/>
      <c r="B23" s="61" t="s">
        <v>71</v>
      </c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  <c r="AM23" s="58"/>
      <c r="AN23" s="58"/>
      <c r="AO23" s="58"/>
      <c r="AP23" s="58"/>
      <c r="AQ23" s="58"/>
      <c r="AR23" s="58"/>
      <c r="AS23" s="58"/>
      <c r="AT23" s="58"/>
      <c r="AU23" s="58"/>
      <c r="AV23" s="58"/>
      <c r="AW23" s="58"/>
      <c r="AX23" s="58"/>
      <c r="AY23" s="58"/>
      <c r="AZ23" s="58"/>
    </row>
    <row r="24" spans="1:52" x14ac:dyDescent="0.25">
      <c r="A24" s="58"/>
      <c r="B24" s="58"/>
      <c r="C24" s="58"/>
      <c r="D24" s="58"/>
      <c r="E24" s="58"/>
      <c r="F24" s="58"/>
      <c r="G24" s="58"/>
      <c r="H24" s="58"/>
      <c r="I24" s="58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  <c r="AM24" s="58"/>
      <c r="AN24" s="58"/>
      <c r="AO24" s="58"/>
      <c r="AP24" s="58"/>
      <c r="AQ24" s="58"/>
      <c r="AR24" s="58"/>
      <c r="AS24" s="58"/>
      <c r="AT24" s="58"/>
      <c r="AU24" s="58"/>
      <c r="AV24" s="58"/>
      <c r="AW24" s="58"/>
      <c r="AX24" s="58"/>
      <c r="AY24" s="58"/>
      <c r="AZ24" s="58"/>
    </row>
    <row r="25" spans="1:52" x14ac:dyDescent="0.25">
      <c r="A25" s="58"/>
      <c r="B25" s="60" t="s">
        <v>72</v>
      </c>
      <c r="C25" s="58"/>
      <c r="D25" s="58"/>
      <c r="E25" s="58"/>
      <c r="F25" s="58"/>
      <c r="G25" s="58"/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8"/>
      <c r="AN25" s="58"/>
      <c r="AO25" s="58"/>
      <c r="AP25" s="58"/>
      <c r="AQ25" s="58"/>
      <c r="AR25" s="58"/>
      <c r="AS25" s="58"/>
      <c r="AT25" s="58"/>
      <c r="AU25" s="58"/>
      <c r="AV25" s="58"/>
      <c r="AW25" s="58"/>
      <c r="AX25" s="58"/>
      <c r="AY25" s="58"/>
      <c r="AZ25" s="58"/>
    </row>
    <row r="26" spans="1:52" x14ac:dyDescent="0.25">
      <c r="A26" s="58"/>
      <c r="B26" s="58" t="s">
        <v>74</v>
      </c>
      <c r="C26" s="58"/>
      <c r="D26" s="58"/>
      <c r="E26" s="58"/>
      <c r="F26" s="58"/>
      <c r="G26" s="58"/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8"/>
      <c r="AN26" s="58"/>
      <c r="AO26" s="58"/>
      <c r="AP26" s="58"/>
      <c r="AQ26" s="58"/>
      <c r="AR26" s="58"/>
      <c r="AS26" s="58"/>
      <c r="AT26" s="58"/>
      <c r="AU26" s="58"/>
      <c r="AV26" s="58"/>
      <c r="AW26" s="58"/>
      <c r="AX26" s="58"/>
      <c r="AY26" s="58"/>
      <c r="AZ26" s="58"/>
    </row>
    <row r="27" spans="1:52" x14ac:dyDescent="0.25">
      <c r="A27" s="58"/>
      <c r="B27" s="58" t="s">
        <v>75</v>
      </c>
      <c r="C27" s="58"/>
      <c r="D27" s="58"/>
      <c r="E27" s="58"/>
      <c r="F27" s="58"/>
      <c r="G27" s="58"/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  <c r="AM27" s="58"/>
      <c r="AN27" s="58"/>
      <c r="AO27" s="58"/>
      <c r="AP27" s="58"/>
      <c r="AQ27" s="58"/>
      <c r="AR27" s="58"/>
      <c r="AS27" s="58"/>
      <c r="AT27" s="58"/>
      <c r="AU27" s="58"/>
      <c r="AV27" s="58"/>
      <c r="AW27" s="58"/>
      <c r="AX27" s="58"/>
      <c r="AY27" s="58"/>
      <c r="AZ27" s="58"/>
    </row>
    <row r="28" spans="1:52" x14ac:dyDescent="0.25">
      <c r="A28" s="58"/>
      <c r="B28" s="58" t="s">
        <v>76</v>
      </c>
      <c r="C28" s="58"/>
      <c r="D28" s="58"/>
      <c r="E28" s="58"/>
      <c r="F28" s="58"/>
      <c r="G28" s="58"/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</row>
    <row r="29" spans="1:52" x14ac:dyDescent="0.25">
      <c r="A29" s="58"/>
      <c r="B29" s="61"/>
      <c r="C29" s="58"/>
      <c r="D29" s="58"/>
      <c r="E29" s="58"/>
      <c r="F29" s="58"/>
      <c r="G29" s="58"/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  <c r="AM29" s="58"/>
      <c r="AN29" s="58"/>
      <c r="AO29" s="58"/>
      <c r="AP29" s="58"/>
      <c r="AQ29" s="58"/>
      <c r="AR29" s="58"/>
      <c r="AS29" s="58"/>
      <c r="AT29" s="58"/>
      <c r="AU29" s="58"/>
      <c r="AV29" s="58"/>
      <c r="AW29" s="58"/>
      <c r="AX29" s="58"/>
      <c r="AY29" s="58"/>
      <c r="AZ29" s="58"/>
    </row>
    <row r="30" spans="1:52" x14ac:dyDescent="0.25">
      <c r="A30" s="58"/>
      <c r="B30" s="60" t="s">
        <v>1</v>
      </c>
      <c r="C30" s="58"/>
      <c r="D30" s="58"/>
      <c r="E30" s="58"/>
      <c r="F30" s="58"/>
      <c r="G30" s="58"/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  <c r="AM30" s="58"/>
      <c r="AN30" s="58"/>
      <c r="AO30" s="58"/>
      <c r="AP30" s="58"/>
      <c r="AQ30" s="58"/>
      <c r="AR30" s="58"/>
      <c r="AS30" s="58"/>
      <c r="AT30" s="58"/>
      <c r="AU30" s="58"/>
      <c r="AV30" s="58"/>
      <c r="AW30" s="58"/>
      <c r="AX30" s="58"/>
      <c r="AY30" s="58"/>
      <c r="AZ30" s="58"/>
    </row>
    <row r="31" spans="1:52" x14ac:dyDescent="0.25">
      <c r="A31" s="58"/>
      <c r="B31" s="58" t="s">
        <v>77</v>
      </c>
      <c r="C31" s="58"/>
      <c r="D31" s="58"/>
      <c r="E31" s="58"/>
      <c r="F31" s="58"/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  <c r="AM31" s="58"/>
      <c r="AN31" s="58"/>
      <c r="AO31" s="58"/>
      <c r="AP31" s="58"/>
      <c r="AQ31" s="58"/>
      <c r="AR31" s="58"/>
      <c r="AS31" s="58"/>
      <c r="AT31" s="58"/>
      <c r="AU31" s="58"/>
      <c r="AV31" s="58"/>
      <c r="AW31" s="58"/>
      <c r="AX31" s="58"/>
      <c r="AY31" s="58"/>
      <c r="AZ31" s="58"/>
    </row>
    <row r="32" spans="1:52" x14ac:dyDescent="0.25">
      <c r="A32" s="58"/>
      <c r="B32" s="58"/>
      <c r="C32" s="58"/>
      <c r="D32" s="58"/>
      <c r="E32" s="58"/>
      <c r="F32" s="58"/>
      <c r="G32" s="58"/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  <c r="AM32" s="58"/>
      <c r="AN32" s="58"/>
      <c r="AO32" s="58"/>
      <c r="AP32" s="58"/>
      <c r="AQ32" s="58"/>
      <c r="AR32" s="58"/>
      <c r="AS32" s="58"/>
      <c r="AT32" s="58"/>
      <c r="AU32" s="58"/>
      <c r="AV32" s="58"/>
      <c r="AW32" s="58"/>
      <c r="AX32" s="58"/>
      <c r="AY32" s="58"/>
      <c r="AZ32" s="58"/>
    </row>
    <row r="33" spans="1:52" x14ac:dyDescent="0.25">
      <c r="A33" s="58"/>
      <c r="B33" s="60" t="s">
        <v>2</v>
      </c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  <c r="AM33" s="58"/>
      <c r="AN33" s="58"/>
      <c r="AO33" s="58"/>
      <c r="AP33" s="58"/>
      <c r="AQ33" s="58"/>
      <c r="AR33" s="58"/>
      <c r="AS33" s="58"/>
      <c r="AT33" s="58"/>
      <c r="AU33" s="58"/>
      <c r="AV33" s="58"/>
      <c r="AW33" s="58"/>
      <c r="AX33" s="58"/>
      <c r="AY33" s="58"/>
      <c r="AZ33" s="58"/>
    </row>
    <row r="34" spans="1:52" x14ac:dyDescent="0.25">
      <c r="A34" s="58"/>
      <c r="B34" s="58" t="s">
        <v>78</v>
      </c>
      <c r="C34" s="58"/>
      <c r="D34" s="58"/>
      <c r="E34" s="58"/>
      <c r="F34" s="58"/>
      <c r="G34" s="5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8"/>
      <c r="AN34" s="58"/>
      <c r="AO34" s="58"/>
      <c r="AP34" s="58"/>
      <c r="AQ34" s="58"/>
      <c r="AR34" s="58"/>
      <c r="AS34" s="58"/>
      <c r="AT34" s="58"/>
      <c r="AU34" s="58"/>
      <c r="AV34" s="58"/>
      <c r="AW34" s="58"/>
      <c r="AX34" s="58"/>
      <c r="AY34" s="58"/>
      <c r="AZ34" s="58"/>
    </row>
    <row r="35" spans="1:52" x14ac:dyDescent="0.25">
      <c r="A35" s="58"/>
      <c r="B35" s="58"/>
      <c r="C35" s="58"/>
      <c r="D35" s="58"/>
      <c r="E35" s="58"/>
      <c r="F35" s="58"/>
      <c r="G35" s="58"/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8"/>
      <c r="AN35" s="58"/>
      <c r="AO35" s="58"/>
      <c r="AP35" s="58"/>
      <c r="AQ35" s="58"/>
      <c r="AR35" s="58"/>
      <c r="AS35" s="58"/>
      <c r="AT35" s="58"/>
      <c r="AU35" s="58"/>
      <c r="AV35" s="58"/>
      <c r="AW35" s="58"/>
      <c r="AX35" s="58"/>
      <c r="AY35" s="58"/>
      <c r="AZ35" s="58"/>
    </row>
    <row r="36" spans="1:52" x14ac:dyDescent="0.25">
      <c r="A36" s="58"/>
      <c r="B36" s="58"/>
      <c r="C36" s="58"/>
      <c r="D36" s="58"/>
      <c r="E36" s="58"/>
      <c r="F36" s="58"/>
      <c r="G36" s="58"/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8"/>
      <c r="AN36" s="58"/>
      <c r="AO36" s="58"/>
      <c r="AP36" s="58"/>
      <c r="AQ36" s="58"/>
      <c r="AR36" s="58"/>
      <c r="AS36" s="58"/>
      <c r="AT36" s="58"/>
      <c r="AU36" s="58"/>
      <c r="AV36" s="58"/>
      <c r="AW36" s="58"/>
      <c r="AX36" s="58"/>
      <c r="AY36" s="58"/>
      <c r="AZ36" s="58"/>
    </row>
    <row r="37" spans="1:52" x14ac:dyDescent="0.25">
      <c r="A37" s="58"/>
      <c r="B37" s="58"/>
      <c r="C37" s="58"/>
      <c r="D37" s="58"/>
      <c r="E37" s="58"/>
      <c r="F37" s="58"/>
      <c r="G37" s="58"/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8"/>
      <c r="AN37" s="58"/>
      <c r="AO37" s="58"/>
      <c r="AP37" s="58"/>
      <c r="AQ37" s="58"/>
      <c r="AR37" s="58"/>
      <c r="AS37" s="58"/>
      <c r="AT37" s="58"/>
      <c r="AU37" s="58"/>
      <c r="AV37" s="58"/>
      <c r="AW37" s="58"/>
      <c r="AX37" s="58"/>
      <c r="AY37" s="58"/>
      <c r="AZ37" s="58"/>
    </row>
    <row r="38" spans="1:52" x14ac:dyDescent="0.25">
      <c r="A38" s="58"/>
      <c r="B38" s="58"/>
      <c r="C38" s="58"/>
      <c r="D38" s="58"/>
      <c r="E38" s="58"/>
      <c r="F38" s="58"/>
      <c r="G38" s="58"/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  <c r="AN38" s="58"/>
      <c r="AO38" s="58"/>
      <c r="AP38" s="58"/>
      <c r="AQ38" s="58"/>
      <c r="AR38" s="58"/>
      <c r="AS38" s="58"/>
      <c r="AT38" s="58"/>
      <c r="AU38" s="58"/>
      <c r="AV38" s="58"/>
      <c r="AW38" s="58"/>
      <c r="AX38" s="58"/>
      <c r="AY38" s="58"/>
      <c r="AZ38" s="58"/>
    </row>
    <row r="39" spans="1:52" x14ac:dyDescent="0.25">
      <c r="A39" s="58"/>
      <c r="B39" s="58"/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8"/>
      <c r="AN39" s="58"/>
      <c r="AO39" s="58"/>
      <c r="AP39" s="58"/>
      <c r="AQ39" s="58"/>
      <c r="AR39" s="58"/>
      <c r="AS39" s="58"/>
      <c r="AT39" s="58"/>
      <c r="AU39" s="58"/>
      <c r="AV39" s="58"/>
      <c r="AW39" s="58"/>
      <c r="AX39" s="58"/>
      <c r="AY39" s="58"/>
      <c r="AZ39" s="58"/>
    </row>
    <row r="40" spans="1:52" x14ac:dyDescent="0.25">
      <c r="A40" s="58"/>
      <c r="B40" s="58"/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  <c r="AU40" s="58"/>
      <c r="AV40" s="58"/>
      <c r="AW40" s="58"/>
      <c r="AX40" s="58"/>
      <c r="AY40" s="58"/>
      <c r="AZ40" s="58"/>
    </row>
    <row r="41" spans="1:52" x14ac:dyDescent="0.25">
      <c r="A41" s="58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8"/>
      <c r="AU41" s="58"/>
      <c r="AV41" s="58"/>
      <c r="AW41" s="58"/>
      <c r="AX41" s="58"/>
      <c r="AY41" s="58"/>
      <c r="AZ41" s="58"/>
    </row>
    <row r="42" spans="1:52" x14ac:dyDescent="0.25">
      <c r="A42" s="58"/>
      <c r="B42" s="58"/>
      <c r="C42" s="58"/>
      <c r="D42" s="58"/>
      <c r="E42" s="58"/>
      <c r="F42" s="58"/>
      <c r="G42" s="58"/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  <c r="AM42" s="58"/>
      <c r="AN42" s="58"/>
      <c r="AO42" s="58"/>
      <c r="AP42" s="58"/>
      <c r="AQ42" s="58"/>
      <c r="AR42" s="58"/>
      <c r="AS42" s="58"/>
      <c r="AT42" s="58"/>
      <c r="AU42" s="58"/>
      <c r="AV42" s="58"/>
      <c r="AW42" s="58"/>
      <c r="AX42" s="58"/>
      <c r="AY42" s="58"/>
      <c r="AZ42" s="58"/>
    </row>
    <row r="43" spans="1:52" x14ac:dyDescent="0.25">
      <c r="A43" s="58"/>
      <c r="B43" s="58"/>
      <c r="C43" s="58"/>
      <c r="D43" s="58"/>
      <c r="E43" s="58"/>
      <c r="F43" s="58"/>
      <c r="G43" s="58"/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  <c r="AM43" s="58"/>
      <c r="AN43" s="58"/>
      <c r="AO43" s="58"/>
      <c r="AP43" s="58"/>
      <c r="AQ43" s="58"/>
      <c r="AR43" s="58"/>
      <c r="AS43" s="58"/>
      <c r="AT43" s="58"/>
      <c r="AU43" s="58"/>
      <c r="AV43" s="58"/>
      <c r="AW43" s="58"/>
      <c r="AX43" s="58"/>
      <c r="AY43" s="58"/>
      <c r="AZ43" s="58"/>
    </row>
    <row r="44" spans="1:52" x14ac:dyDescent="0.25">
      <c r="A44" s="58"/>
      <c r="B44" s="58"/>
      <c r="C44" s="58"/>
      <c r="D44" s="58"/>
      <c r="E44" s="58"/>
      <c r="F44" s="58"/>
      <c r="G44" s="58"/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  <c r="AM44" s="58"/>
      <c r="AN44" s="58"/>
      <c r="AO44" s="58"/>
      <c r="AP44" s="58"/>
      <c r="AQ44" s="58"/>
      <c r="AR44" s="58"/>
      <c r="AS44" s="58"/>
      <c r="AT44" s="58"/>
      <c r="AU44" s="58"/>
      <c r="AV44" s="58"/>
      <c r="AW44" s="58"/>
      <c r="AX44" s="58"/>
      <c r="AY44" s="58"/>
      <c r="AZ44" s="58"/>
    </row>
    <row r="45" spans="1:52" x14ac:dyDescent="0.25">
      <c r="A45" s="58"/>
      <c r="B45" s="58"/>
      <c r="C45" s="58"/>
      <c r="D45" s="58"/>
      <c r="E45" s="58"/>
      <c r="F45" s="58"/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  <c r="AM45" s="58"/>
      <c r="AN45" s="58"/>
      <c r="AO45" s="58"/>
      <c r="AP45" s="58"/>
      <c r="AQ45" s="58"/>
      <c r="AR45" s="58"/>
      <c r="AS45" s="58"/>
      <c r="AT45" s="58"/>
      <c r="AU45" s="58"/>
      <c r="AV45" s="58"/>
      <c r="AW45" s="58"/>
      <c r="AX45" s="58"/>
      <c r="AY45" s="58"/>
      <c r="AZ45" s="58"/>
    </row>
    <row r="46" spans="1:52" x14ac:dyDescent="0.25">
      <c r="A46" s="58"/>
      <c r="B46" s="58"/>
      <c r="C46" s="58"/>
      <c r="D46" s="58"/>
      <c r="E46" s="58"/>
      <c r="F46" s="58"/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  <c r="AA46" s="58"/>
      <c r="AB46" s="58"/>
      <c r="AC46" s="58"/>
      <c r="AD46" s="58"/>
      <c r="AE46" s="58"/>
      <c r="AF46" s="58"/>
      <c r="AG46" s="58"/>
      <c r="AH46" s="58"/>
      <c r="AI46" s="58"/>
      <c r="AJ46" s="58"/>
      <c r="AK46" s="58"/>
      <c r="AL46" s="58"/>
      <c r="AM46" s="58"/>
      <c r="AN46" s="58"/>
      <c r="AO46" s="58"/>
      <c r="AP46" s="58"/>
      <c r="AQ46" s="58"/>
      <c r="AR46" s="58"/>
      <c r="AS46" s="58"/>
      <c r="AT46" s="58"/>
      <c r="AU46" s="58"/>
      <c r="AV46" s="58"/>
      <c r="AW46" s="58"/>
      <c r="AX46" s="58"/>
      <c r="AY46" s="58"/>
      <c r="AZ46" s="58"/>
    </row>
    <row r="47" spans="1:52" x14ac:dyDescent="0.25">
      <c r="A47" s="58"/>
      <c r="B47" s="58"/>
      <c r="C47" s="58"/>
      <c r="D47" s="58"/>
      <c r="E47" s="58"/>
      <c r="F47" s="58"/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  <c r="AA47" s="58"/>
      <c r="AB47" s="58"/>
      <c r="AC47" s="58"/>
      <c r="AD47" s="58"/>
      <c r="AE47" s="58"/>
      <c r="AF47" s="58"/>
      <c r="AG47" s="58"/>
      <c r="AH47" s="58"/>
      <c r="AI47" s="58"/>
      <c r="AJ47" s="58"/>
      <c r="AK47" s="58"/>
      <c r="AL47" s="58"/>
      <c r="AM47" s="58"/>
      <c r="AN47" s="58"/>
      <c r="AO47" s="58"/>
      <c r="AP47" s="58"/>
      <c r="AQ47" s="58"/>
      <c r="AR47" s="58"/>
      <c r="AS47" s="58"/>
      <c r="AT47" s="58"/>
      <c r="AU47" s="58"/>
      <c r="AV47" s="58"/>
      <c r="AW47" s="58"/>
      <c r="AX47" s="58"/>
      <c r="AY47" s="58"/>
      <c r="AZ47" s="58"/>
    </row>
    <row r="48" spans="1:52" x14ac:dyDescent="0.25">
      <c r="A48" s="58"/>
      <c r="B48" s="58"/>
      <c r="C48" s="58"/>
      <c r="D48" s="58"/>
      <c r="E48" s="58"/>
      <c r="F48" s="58"/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  <c r="AA48" s="58"/>
      <c r="AB48" s="58"/>
      <c r="AC48" s="58"/>
      <c r="AD48" s="58"/>
      <c r="AE48" s="58"/>
      <c r="AF48" s="58"/>
      <c r="AG48" s="58"/>
      <c r="AH48" s="58"/>
      <c r="AI48" s="58"/>
      <c r="AJ48" s="58"/>
      <c r="AK48" s="58"/>
      <c r="AL48" s="58"/>
      <c r="AM48" s="58"/>
      <c r="AN48" s="58"/>
      <c r="AO48" s="58"/>
      <c r="AP48" s="58"/>
      <c r="AQ48" s="58"/>
      <c r="AR48" s="58"/>
      <c r="AS48" s="58"/>
      <c r="AT48" s="58"/>
      <c r="AU48" s="58"/>
      <c r="AV48" s="58"/>
      <c r="AW48" s="58"/>
      <c r="AX48" s="58"/>
      <c r="AY48" s="58"/>
      <c r="AZ48" s="58"/>
    </row>
    <row r="49" spans="1:52" x14ac:dyDescent="0.25">
      <c r="A49" s="58"/>
      <c r="B49" s="58"/>
      <c r="C49" s="58"/>
      <c r="D49" s="58"/>
      <c r="E49" s="58"/>
      <c r="F49" s="58"/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  <c r="AA49" s="58"/>
      <c r="AB49" s="58"/>
      <c r="AC49" s="58"/>
      <c r="AD49" s="58"/>
      <c r="AE49" s="58"/>
      <c r="AF49" s="58"/>
      <c r="AG49" s="58"/>
      <c r="AH49" s="58"/>
      <c r="AI49" s="58"/>
      <c r="AJ49" s="58"/>
      <c r="AK49" s="58"/>
      <c r="AL49" s="58"/>
      <c r="AM49" s="58"/>
      <c r="AN49" s="58"/>
      <c r="AO49" s="58"/>
      <c r="AP49" s="58"/>
      <c r="AQ49" s="58"/>
      <c r="AR49" s="58"/>
      <c r="AS49" s="58"/>
      <c r="AT49" s="58"/>
      <c r="AU49" s="58"/>
      <c r="AV49" s="58"/>
      <c r="AW49" s="58"/>
      <c r="AX49" s="58"/>
      <c r="AY49" s="58"/>
      <c r="AZ49" s="58"/>
    </row>
    <row r="50" spans="1:52" x14ac:dyDescent="0.25">
      <c r="A50" s="58"/>
      <c r="B50" s="58"/>
      <c r="C50" s="58"/>
      <c r="D50" s="58"/>
      <c r="E50" s="58"/>
      <c r="F50" s="58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  <c r="AA50" s="58"/>
      <c r="AB50" s="58"/>
      <c r="AC50" s="58"/>
      <c r="AD50" s="58"/>
      <c r="AE50" s="58"/>
      <c r="AF50" s="58"/>
      <c r="AG50" s="58"/>
      <c r="AH50" s="58"/>
      <c r="AI50" s="58"/>
      <c r="AJ50" s="58"/>
      <c r="AK50" s="58"/>
      <c r="AL50" s="58"/>
      <c r="AM50" s="58"/>
      <c r="AN50" s="58"/>
      <c r="AO50" s="58"/>
      <c r="AP50" s="58"/>
      <c r="AQ50" s="58"/>
      <c r="AR50" s="58"/>
      <c r="AS50" s="58"/>
      <c r="AT50" s="58"/>
      <c r="AU50" s="58"/>
      <c r="AV50" s="58"/>
      <c r="AW50" s="58"/>
      <c r="AX50" s="58"/>
      <c r="AY50" s="58"/>
      <c r="AZ50" s="58"/>
    </row>
    <row r="51" spans="1:52" x14ac:dyDescent="0.25">
      <c r="A51" s="58"/>
      <c r="B51" s="58"/>
      <c r="C51" s="58"/>
      <c r="D51" s="58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  <c r="AB51" s="58"/>
      <c r="AC51" s="58"/>
      <c r="AD51" s="58"/>
      <c r="AE51" s="58"/>
      <c r="AF51" s="58"/>
      <c r="AG51" s="58"/>
      <c r="AH51" s="58"/>
      <c r="AI51" s="58"/>
      <c r="AJ51" s="58"/>
      <c r="AK51" s="58"/>
      <c r="AL51" s="58"/>
      <c r="AM51" s="58"/>
      <c r="AN51" s="58"/>
      <c r="AO51" s="58"/>
      <c r="AP51" s="58"/>
      <c r="AQ51" s="58"/>
      <c r="AR51" s="58"/>
      <c r="AS51" s="58"/>
      <c r="AT51" s="58"/>
      <c r="AU51" s="58"/>
      <c r="AV51" s="58"/>
      <c r="AW51" s="58"/>
      <c r="AX51" s="58"/>
      <c r="AY51" s="58"/>
      <c r="AZ51" s="58"/>
    </row>
    <row r="52" spans="1:52" x14ac:dyDescent="0.25">
      <c r="A52" s="58"/>
      <c r="B52" s="58"/>
      <c r="C52" s="58"/>
      <c r="D52" s="58"/>
      <c r="E52" s="58"/>
      <c r="F52" s="58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  <c r="AC52" s="58"/>
      <c r="AD52" s="58"/>
      <c r="AE52" s="58"/>
      <c r="AF52" s="58"/>
      <c r="AG52" s="58"/>
      <c r="AH52" s="58"/>
      <c r="AI52" s="58"/>
      <c r="AJ52" s="58"/>
      <c r="AK52" s="58"/>
      <c r="AL52" s="58"/>
      <c r="AM52" s="58"/>
      <c r="AN52" s="58"/>
      <c r="AO52" s="58"/>
      <c r="AP52" s="58"/>
      <c r="AQ52" s="58"/>
      <c r="AR52" s="58"/>
      <c r="AS52" s="58"/>
      <c r="AT52" s="58"/>
      <c r="AU52" s="58"/>
      <c r="AV52" s="58"/>
      <c r="AW52" s="58"/>
      <c r="AX52" s="58"/>
      <c r="AY52" s="58"/>
      <c r="AZ52" s="58"/>
    </row>
    <row r="53" spans="1:52" x14ac:dyDescent="0.25">
      <c r="A53" s="58"/>
      <c r="B53" s="58"/>
      <c r="C53" s="58"/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  <c r="AJ53" s="58"/>
      <c r="AK53" s="58"/>
      <c r="AL53" s="58"/>
      <c r="AM53" s="58"/>
      <c r="AN53" s="58"/>
      <c r="AO53" s="58"/>
      <c r="AP53" s="58"/>
      <c r="AQ53" s="58"/>
      <c r="AR53" s="58"/>
      <c r="AS53" s="58"/>
      <c r="AT53" s="58"/>
      <c r="AU53" s="58"/>
      <c r="AV53" s="58"/>
      <c r="AW53" s="58"/>
      <c r="AX53" s="58"/>
      <c r="AY53" s="58"/>
      <c r="AZ53" s="58"/>
    </row>
    <row r="54" spans="1:52" x14ac:dyDescent="0.25">
      <c r="A54" s="58"/>
      <c r="B54" s="58"/>
      <c r="C54" s="58"/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58"/>
      <c r="AE54" s="58"/>
      <c r="AF54" s="58"/>
      <c r="AG54" s="58"/>
      <c r="AH54" s="58"/>
      <c r="AI54" s="58"/>
      <c r="AJ54" s="58"/>
      <c r="AK54" s="58"/>
      <c r="AL54" s="58"/>
      <c r="AM54" s="58"/>
      <c r="AN54" s="58"/>
      <c r="AO54" s="58"/>
      <c r="AP54" s="58"/>
      <c r="AQ54" s="58"/>
      <c r="AR54" s="58"/>
      <c r="AS54" s="58"/>
      <c r="AT54" s="58"/>
      <c r="AU54" s="58"/>
      <c r="AV54" s="58"/>
      <c r="AW54" s="58"/>
      <c r="AX54" s="58"/>
      <c r="AY54" s="58"/>
      <c r="AZ54" s="58"/>
    </row>
    <row r="55" spans="1:52" x14ac:dyDescent="0.25">
      <c r="A55" s="58"/>
      <c r="B55" s="58"/>
      <c r="C55" s="58"/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58"/>
      <c r="AE55" s="58"/>
      <c r="AF55" s="58"/>
      <c r="AG55" s="58"/>
      <c r="AH55" s="58"/>
      <c r="AI55" s="58"/>
      <c r="AJ55" s="58"/>
      <c r="AK55" s="58"/>
      <c r="AL55" s="58"/>
      <c r="AM55" s="58"/>
      <c r="AN55" s="58"/>
      <c r="AO55" s="58"/>
      <c r="AP55" s="58"/>
      <c r="AQ55" s="58"/>
      <c r="AR55" s="58"/>
      <c r="AS55" s="58"/>
      <c r="AT55" s="58"/>
      <c r="AU55" s="58"/>
      <c r="AV55" s="58"/>
      <c r="AW55" s="58"/>
      <c r="AX55" s="58"/>
      <c r="AY55" s="58"/>
      <c r="AZ55" s="58"/>
    </row>
    <row r="56" spans="1:52" x14ac:dyDescent="0.25">
      <c r="A56" s="58"/>
      <c r="B56" s="58"/>
      <c r="C56" s="58"/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58"/>
      <c r="AE56" s="58"/>
      <c r="AF56" s="58"/>
      <c r="AG56" s="58"/>
      <c r="AH56" s="58"/>
      <c r="AI56" s="58"/>
      <c r="AJ56" s="58"/>
      <c r="AK56" s="58"/>
      <c r="AL56" s="58"/>
      <c r="AM56" s="58"/>
      <c r="AN56" s="58"/>
      <c r="AO56" s="58"/>
      <c r="AP56" s="58"/>
      <c r="AQ56" s="58"/>
      <c r="AR56" s="58"/>
      <c r="AS56" s="58"/>
      <c r="AT56" s="58"/>
      <c r="AU56" s="58"/>
      <c r="AV56" s="58"/>
      <c r="AW56" s="58"/>
      <c r="AX56" s="58"/>
      <c r="AY56" s="58"/>
      <c r="AZ56" s="58"/>
    </row>
    <row r="57" spans="1:52" x14ac:dyDescent="0.25">
      <c r="A57" s="58"/>
      <c r="B57" s="58"/>
      <c r="C57" s="58"/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  <c r="AC57" s="58"/>
      <c r="AD57" s="58"/>
      <c r="AE57" s="58"/>
      <c r="AF57" s="58"/>
      <c r="AG57" s="58"/>
      <c r="AH57" s="58"/>
      <c r="AI57" s="58"/>
      <c r="AJ57" s="58"/>
      <c r="AK57" s="58"/>
      <c r="AL57" s="58"/>
      <c r="AM57" s="58"/>
      <c r="AN57" s="58"/>
      <c r="AO57" s="58"/>
      <c r="AP57" s="58"/>
      <c r="AQ57" s="58"/>
      <c r="AR57" s="58"/>
      <c r="AS57" s="58"/>
      <c r="AT57" s="58"/>
      <c r="AU57" s="58"/>
      <c r="AV57" s="58"/>
      <c r="AW57" s="58"/>
      <c r="AX57" s="58"/>
      <c r="AY57" s="58"/>
      <c r="AZ57" s="58"/>
    </row>
    <row r="58" spans="1:52" x14ac:dyDescent="0.25">
      <c r="A58" s="58"/>
      <c r="B58" s="58"/>
      <c r="C58" s="58"/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  <c r="AC58" s="58"/>
      <c r="AD58" s="58"/>
      <c r="AE58" s="58"/>
      <c r="AF58" s="58"/>
      <c r="AG58" s="58"/>
      <c r="AH58" s="58"/>
      <c r="AI58" s="58"/>
      <c r="AJ58" s="58"/>
      <c r="AK58" s="58"/>
      <c r="AL58" s="58"/>
      <c r="AM58" s="58"/>
      <c r="AN58" s="58"/>
      <c r="AO58" s="58"/>
      <c r="AP58" s="58"/>
      <c r="AQ58" s="58"/>
      <c r="AR58" s="58"/>
      <c r="AS58" s="58"/>
      <c r="AT58" s="58"/>
      <c r="AU58" s="58"/>
      <c r="AV58" s="58"/>
      <c r="AW58" s="58"/>
      <c r="AX58" s="58"/>
      <c r="AY58" s="58"/>
      <c r="AZ58" s="58"/>
    </row>
    <row r="59" spans="1:52" x14ac:dyDescent="0.25">
      <c r="A59" s="58"/>
      <c r="B59" s="58"/>
      <c r="C59" s="58"/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  <c r="AC59" s="58"/>
      <c r="AD59" s="58"/>
      <c r="AE59" s="58"/>
      <c r="AF59" s="58"/>
      <c r="AG59" s="58"/>
      <c r="AH59" s="58"/>
      <c r="AI59" s="58"/>
      <c r="AJ59" s="58"/>
      <c r="AK59" s="58"/>
      <c r="AL59" s="58"/>
      <c r="AM59" s="58"/>
      <c r="AN59" s="58"/>
      <c r="AO59" s="58"/>
      <c r="AP59" s="58"/>
      <c r="AQ59" s="58"/>
      <c r="AR59" s="58"/>
      <c r="AS59" s="58"/>
      <c r="AT59" s="58"/>
      <c r="AU59" s="58"/>
      <c r="AV59" s="58"/>
      <c r="AW59" s="58"/>
      <c r="AX59" s="58"/>
      <c r="AY59" s="58"/>
      <c r="AZ59" s="58"/>
    </row>
    <row r="60" spans="1:52" x14ac:dyDescent="0.25">
      <c r="A60" s="58"/>
      <c r="B60" s="58"/>
      <c r="C60" s="58"/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  <c r="AC60" s="58"/>
      <c r="AD60" s="58"/>
      <c r="AE60" s="58"/>
      <c r="AF60" s="58"/>
      <c r="AG60" s="58"/>
      <c r="AH60" s="58"/>
      <c r="AI60" s="58"/>
      <c r="AJ60" s="58"/>
      <c r="AK60" s="58"/>
      <c r="AL60" s="58"/>
      <c r="AM60" s="58"/>
      <c r="AN60" s="58"/>
      <c r="AO60" s="58"/>
      <c r="AP60" s="58"/>
      <c r="AQ60" s="58"/>
      <c r="AR60" s="58"/>
      <c r="AS60" s="58"/>
      <c r="AT60" s="58"/>
      <c r="AU60" s="58"/>
      <c r="AV60" s="58"/>
      <c r="AW60" s="58"/>
      <c r="AX60" s="58"/>
      <c r="AY60" s="58"/>
      <c r="AZ60" s="58"/>
    </row>
    <row r="61" spans="1:52" x14ac:dyDescent="0.25">
      <c r="A61" s="58"/>
      <c r="B61" s="58"/>
      <c r="C61" s="58"/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  <c r="AC61" s="58"/>
      <c r="AD61" s="58"/>
      <c r="AE61" s="58"/>
      <c r="AF61" s="58"/>
      <c r="AG61" s="58"/>
      <c r="AH61" s="58"/>
      <c r="AI61" s="58"/>
      <c r="AJ61" s="58"/>
      <c r="AK61" s="58"/>
      <c r="AL61" s="58"/>
      <c r="AM61" s="58"/>
      <c r="AN61" s="58"/>
      <c r="AO61" s="58"/>
      <c r="AP61" s="58"/>
      <c r="AQ61" s="58"/>
      <c r="AR61" s="58"/>
      <c r="AS61" s="58"/>
      <c r="AT61" s="58"/>
      <c r="AU61" s="58"/>
      <c r="AV61" s="58"/>
      <c r="AW61" s="58"/>
      <c r="AX61" s="58"/>
      <c r="AY61" s="58"/>
      <c r="AZ61" s="58"/>
    </row>
    <row r="62" spans="1:52" x14ac:dyDescent="0.25">
      <c r="A62" s="58"/>
      <c r="B62" s="58"/>
      <c r="C62" s="58"/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  <c r="AC62" s="58"/>
      <c r="AD62" s="58"/>
      <c r="AE62" s="58"/>
      <c r="AF62" s="58"/>
      <c r="AG62" s="58"/>
      <c r="AH62" s="58"/>
      <c r="AI62" s="58"/>
      <c r="AJ62" s="58"/>
      <c r="AK62" s="58"/>
      <c r="AL62" s="58"/>
      <c r="AM62" s="58"/>
      <c r="AN62" s="58"/>
      <c r="AO62" s="58"/>
      <c r="AP62" s="58"/>
      <c r="AQ62" s="58"/>
      <c r="AR62" s="58"/>
      <c r="AS62" s="58"/>
      <c r="AT62" s="58"/>
      <c r="AU62" s="58"/>
      <c r="AV62" s="58"/>
      <c r="AW62" s="58"/>
      <c r="AX62" s="58"/>
      <c r="AY62" s="58"/>
      <c r="AZ62" s="58"/>
    </row>
    <row r="63" spans="1:52" x14ac:dyDescent="0.25">
      <c r="A63" s="58"/>
      <c r="B63" s="58"/>
      <c r="C63" s="58"/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  <c r="AC63" s="58"/>
      <c r="AD63" s="58"/>
      <c r="AE63" s="58"/>
      <c r="AF63" s="58"/>
      <c r="AG63" s="58"/>
      <c r="AH63" s="58"/>
      <c r="AI63" s="58"/>
      <c r="AJ63" s="58"/>
      <c r="AK63" s="58"/>
      <c r="AL63" s="58"/>
      <c r="AM63" s="58"/>
      <c r="AN63" s="58"/>
      <c r="AO63" s="58"/>
      <c r="AP63" s="58"/>
      <c r="AQ63" s="58"/>
      <c r="AR63" s="58"/>
      <c r="AS63" s="58"/>
      <c r="AT63" s="58"/>
      <c r="AU63" s="58"/>
      <c r="AV63" s="58"/>
      <c r="AW63" s="58"/>
      <c r="AX63" s="58"/>
      <c r="AY63" s="58"/>
      <c r="AZ63" s="58"/>
    </row>
    <row r="64" spans="1:52" x14ac:dyDescent="0.25">
      <c r="A64" s="58"/>
      <c r="B64" s="58"/>
      <c r="C64" s="58"/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  <c r="AD64" s="58"/>
      <c r="AE64" s="58"/>
      <c r="AF64" s="58"/>
      <c r="AG64" s="58"/>
      <c r="AH64" s="58"/>
      <c r="AI64" s="58"/>
      <c r="AJ64" s="58"/>
      <c r="AK64" s="58"/>
      <c r="AL64" s="58"/>
      <c r="AM64" s="58"/>
      <c r="AN64" s="58"/>
      <c r="AO64" s="58"/>
      <c r="AP64" s="58"/>
      <c r="AQ64" s="58"/>
      <c r="AR64" s="58"/>
      <c r="AS64" s="58"/>
      <c r="AT64" s="58"/>
      <c r="AU64" s="58"/>
      <c r="AV64" s="58"/>
      <c r="AW64" s="58"/>
      <c r="AX64" s="58"/>
      <c r="AY64" s="58"/>
      <c r="AZ64" s="58"/>
    </row>
    <row r="65" spans="1:52" x14ac:dyDescent="0.25">
      <c r="A65" s="58"/>
      <c r="B65" s="58"/>
      <c r="C65" s="58"/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  <c r="AC65" s="58"/>
      <c r="AD65" s="58"/>
      <c r="AE65" s="58"/>
      <c r="AF65" s="58"/>
      <c r="AG65" s="58"/>
      <c r="AH65" s="58"/>
      <c r="AI65" s="58"/>
      <c r="AJ65" s="58"/>
      <c r="AK65" s="58"/>
      <c r="AL65" s="58"/>
      <c r="AM65" s="58"/>
      <c r="AN65" s="58"/>
      <c r="AO65" s="58"/>
      <c r="AP65" s="58"/>
      <c r="AQ65" s="58"/>
      <c r="AR65" s="58"/>
      <c r="AS65" s="58"/>
      <c r="AT65" s="58"/>
      <c r="AU65" s="58"/>
      <c r="AV65" s="58"/>
      <c r="AW65" s="58"/>
      <c r="AX65" s="58"/>
      <c r="AY65" s="58"/>
      <c r="AZ65" s="58"/>
    </row>
    <row r="66" spans="1:52" x14ac:dyDescent="0.25">
      <c r="A66" s="58"/>
      <c r="B66" s="58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  <c r="AC66" s="58"/>
      <c r="AD66" s="58"/>
      <c r="AE66" s="58"/>
      <c r="AF66" s="58"/>
      <c r="AG66" s="58"/>
      <c r="AH66" s="58"/>
      <c r="AI66" s="58"/>
      <c r="AJ66" s="58"/>
      <c r="AK66" s="58"/>
      <c r="AL66" s="58"/>
      <c r="AM66" s="58"/>
      <c r="AN66" s="58"/>
      <c r="AO66" s="58"/>
      <c r="AP66" s="58"/>
      <c r="AQ66" s="58"/>
      <c r="AR66" s="58"/>
      <c r="AS66" s="58"/>
      <c r="AT66" s="58"/>
      <c r="AU66" s="58"/>
      <c r="AV66" s="58"/>
      <c r="AW66" s="58"/>
      <c r="AX66" s="58"/>
      <c r="AY66" s="58"/>
      <c r="AZ66" s="58"/>
    </row>
    <row r="67" spans="1:52" x14ac:dyDescent="0.25">
      <c r="A67" s="58"/>
      <c r="B67" s="58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  <c r="AB67" s="58"/>
      <c r="AC67" s="58"/>
      <c r="AD67" s="58"/>
      <c r="AE67" s="58"/>
      <c r="AF67" s="58"/>
      <c r="AG67" s="58"/>
      <c r="AH67" s="58"/>
      <c r="AI67" s="58"/>
      <c r="AJ67" s="58"/>
      <c r="AK67" s="58"/>
      <c r="AL67" s="58"/>
      <c r="AM67" s="58"/>
      <c r="AN67" s="58"/>
      <c r="AO67" s="58"/>
      <c r="AP67" s="58"/>
      <c r="AQ67" s="58"/>
      <c r="AR67" s="58"/>
      <c r="AS67" s="58"/>
      <c r="AT67" s="58"/>
      <c r="AU67" s="58"/>
      <c r="AV67" s="58"/>
      <c r="AW67" s="58"/>
      <c r="AX67" s="58"/>
      <c r="AY67" s="58"/>
      <c r="AZ67" s="58"/>
    </row>
    <row r="68" spans="1:52" x14ac:dyDescent="0.25">
      <c r="A68" s="58"/>
      <c r="B68" s="58"/>
      <c r="C68" s="58"/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58"/>
      <c r="AE68" s="58"/>
      <c r="AF68" s="58"/>
      <c r="AG68" s="58"/>
      <c r="AH68" s="58"/>
      <c r="AI68" s="58"/>
      <c r="AJ68" s="58"/>
      <c r="AK68" s="58"/>
      <c r="AL68" s="58"/>
      <c r="AM68" s="58"/>
      <c r="AN68" s="58"/>
      <c r="AO68" s="58"/>
      <c r="AP68" s="58"/>
      <c r="AQ68" s="58"/>
      <c r="AR68" s="58"/>
      <c r="AS68" s="58"/>
      <c r="AT68" s="58"/>
      <c r="AU68" s="58"/>
      <c r="AV68" s="58"/>
      <c r="AW68" s="58"/>
      <c r="AX68" s="58"/>
      <c r="AY68" s="58"/>
      <c r="AZ68" s="58"/>
    </row>
    <row r="69" spans="1:52" x14ac:dyDescent="0.25">
      <c r="A69" s="58"/>
      <c r="B69" s="58"/>
      <c r="C69" s="58"/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58"/>
      <c r="AC69" s="58"/>
      <c r="AD69" s="58"/>
      <c r="AE69" s="58"/>
      <c r="AF69" s="58"/>
      <c r="AG69" s="58"/>
      <c r="AH69" s="58"/>
      <c r="AI69" s="58"/>
      <c r="AJ69" s="58"/>
      <c r="AK69" s="58"/>
      <c r="AL69" s="58"/>
      <c r="AM69" s="58"/>
      <c r="AN69" s="58"/>
      <c r="AO69" s="58"/>
      <c r="AP69" s="58"/>
      <c r="AQ69" s="58"/>
      <c r="AR69" s="58"/>
      <c r="AS69" s="58"/>
      <c r="AT69" s="58"/>
      <c r="AU69" s="58"/>
      <c r="AV69" s="58"/>
      <c r="AW69" s="58"/>
      <c r="AX69" s="58"/>
      <c r="AY69" s="58"/>
      <c r="AZ69" s="58"/>
    </row>
    <row r="70" spans="1:52" x14ac:dyDescent="0.25">
      <c r="A70" s="58"/>
      <c r="B70" s="58"/>
      <c r="C70" s="58"/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58"/>
      <c r="AC70" s="58"/>
      <c r="AD70" s="58"/>
      <c r="AE70" s="58"/>
      <c r="AF70" s="58"/>
      <c r="AG70" s="58"/>
      <c r="AH70" s="58"/>
      <c r="AI70" s="58"/>
      <c r="AJ70" s="58"/>
      <c r="AK70" s="58"/>
      <c r="AL70" s="58"/>
      <c r="AM70" s="58"/>
      <c r="AN70" s="58"/>
      <c r="AO70" s="58"/>
      <c r="AP70" s="58"/>
      <c r="AQ70" s="58"/>
      <c r="AR70" s="58"/>
      <c r="AS70" s="58"/>
      <c r="AT70" s="58"/>
      <c r="AU70" s="58"/>
      <c r="AV70" s="58"/>
      <c r="AW70" s="58"/>
      <c r="AX70" s="58"/>
      <c r="AY70" s="58"/>
      <c r="AZ70" s="58"/>
    </row>
    <row r="71" spans="1:52" x14ac:dyDescent="0.25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  <c r="AD71" s="58"/>
      <c r="AE71" s="58"/>
      <c r="AF71" s="58"/>
      <c r="AG71" s="58"/>
      <c r="AH71" s="58"/>
      <c r="AI71" s="58"/>
      <c r="AJ71" s="58"/>
      <c r="AK71" s="58"/>
      <c r="AL71" s="58"/>
      <c r="AM71" s="58"/>
      <c r="AN71" s="58"/>
      <c r="AO71" s="58"/>
      <c r="AP71" s="58"/>
      <c r="AQ71" s="58"/>
      <c r="AR71" s="58"/>
      <c r="AS71" s="58"/>
      <c r="AT71" s="58"/>
      <c r="AU71" s="58"/>
      <c r="AV71" s="58"/>
      <c r="AW71" s="58"/>
      <c r="AX71" s="58"/>
      <c r="AY71" s="58"/>
      <c r="AZ71" s="58"/>
    </row>
    <row r="72" spans="1:52" x14ac:dyDescent="0.25">
      <c r="A72" s="58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  <c r="AD72" s="58"/>
      <c r="AE72" s="58"/>
      <c r="AF72" s="58"/>
      <c r="AG72" s="58"/>
      <c r="AH72" s="58"/>
      <c r="AI72" s="58"/>
      <c r="AJ72" s="58"/>
      <c r="AK72" s="58"/>
      <c r="AL72" s="58"/>
      <c r="AM72" s="58"/>
      <c r="AN72" s="58"/>
      <c r="AO72" s="58"/>
      <c r="AP72" s="58"/>
      <c r="AQ72" s="58"/>
      <c r="AR72" s="58"/>
      <c r="AS72" s="58"/>
      <c r="AT72" s="58"/>
      <c r="AU72" s="58"/>
      <c r="AV72" s="58"/>
      <c r="AW72" s="58"/>
      <c r="AX72" s="58"/>
      <c r="AY72" s="58"/>
      <c r="AZ72" s="58"/>
    </row>
    <row r="73" spans="1:52" x14ac:dyDescent="0.25">
      <c r="A73" s="58"/>
      <c r="B73" s="58"/>
      <c r="C73" s="58"/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  <c r="AD73" s="58"/>
      <c r="AE73" s="58"/>
      <c r="AF73" s="58"/>
      <c r="AG73" s="58"/>
      <c r="AH73" s="58"/>
      <c r="AI73" s="58"/>
      <c r="AJ73" s="58"/>
      <c r="AK73" s="58"/>
      <c r="AL73" s="58"/>
      <c r="AM73" s="58"/>
      <c r="AN73" s="58"/>
      <c r="AO73" s="58"/>
      <c r="AP73" s="58"/>
      <c r="AQ73" s="58"/>
      <c r="AR73" s="58"/>
      <c r="AS73" s="58"/>
      <c r="AT73" s="58"/>
      <c r="AU73" s="58"/>
      <c r="AV73" s="58"/>
      <c r="AW73" s="58"/>
      <c r="AX73" s="58"/>
      <c r="AY73" s="58"/>
      <c r="AZ73" s="58"/>
    </row>
    <row r="74" spans="1:52" x14ac:dyDescent="0.25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  <c r="AJ74" s="58"/>
      <c r="AK74" s="58"/>
      <c r="AL74" s="58"/>
      <c r="AM74" s="58"/>
      <c r="AN74" s="58"/>
      <c r="AO74" s="58"/>
      <c r="AP74" s="58"/>
      <c r="AQ74" s="58"/>
      <c r="AR74" s="58"/>
      <c r="AS74" s="58"/>
      <c r="AT74" s="58"/>
      <c r="AU74" s="58"/>
      <c r="AV74" s="58"/>
      <c r="AW74" s="58"/>
      <c r="AX74" s="58"/>
      <c r="AY74" s="58"/>
      <c r="AZ74" s="58"/>
    </row>
    <row r="75" spans="1:52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58"/>
      <c r="AM75" s="58"/>
      <c r="AN75" s="58"/>
      <c r="AO75" s="58"/>
      <c r="AP75" s="58"/>
      <c r="AQ75" s="58"/>
      <c r="AR75" s="58"/>
      <c r="AS75" s="58"/>
      <c r="AT75" s="58"/>
      <c r="AU75" s="58"/>
      <c r="AV75" s="58"/>
      <c r="AW75" s="58"/>
      <c r="AX75" s="58"/>
      <c r="AY75" s="58"/>
      <c r="AZ75" s="58"/>
    </row>
    <row r="76" spans="1:52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58"/>
      <c r="AM76" s="58"/>
      <c r="AN76" s="58"/>
      <c r="AO76" s="58"/>
      <c r="AP76" s="58"/>
      <c r="AQ76" s="58"/>
      <c r="AR76" s="58"/>
      <c r="AS76" s="58"/>
      <c r="AT76" s="58"/>
      <c r="AU76" s="58"/>
      <c r="AV76" s="58"/>
      <c r="AW76" s="58"/>
      <c r="AX76" s="58"/>
      <c r="AY76" s="58"/>
      <c r="AZ76" s="58"/>
    </row>
    <row r="77" spans="1:52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  <c r="AJ77" s="58"/>
      <c r="AK77" s="58"/>
      <c r="AL77" s="58"/>
      <c r="AM77" s="58"/>
      <c r="AN77" s="58"/>
      <c r="AO77" s="58"/>
      <c r="AP77" s="58"/>
      <c r="AQ77" s="58"/>
      <c r="AR77" s="58"/>
      <c r="AS77" s="58"/>
      <c r="AT77" s="58"/>
      <c r="AU77" s="58"/>
      <c r="AV77" s="58"/>
      <c r="AW77" s="58"/>
      <c r="AX77" s="58"/>
      <c r="AY77" s="58"/>
      <c r="AZ77" s="58"/>
    </row>
    <row r="78" spans="1:52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58"/>
      <c r="AM78" s="58"/>
      <c r="AN78" s="58"/>
      <c r="AO78" s="58"/>
      <c r="AP78" s="58"/>
      <c r="AQ78" s="58"/>
      <c r="AR78" s="58"/>
      <c r="AS78" s="58"/>
      <c r="AT78" s="58"/>
      <c r="AU78" s="58"/>
      <c r="AV78" s="58"/>
      <c r="AW78" s="58"/>
      <c r="AX78" s="58"/>
      <c r="AY78" s="58"/>
      <c r="AZ78" s="58"/>
    </row>
    <row r="79" spans="1:52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  <c r="AJ79" s="58"/>
      <c r="AK79" s="58"/>
      <c r="AL79" s="58"/>
      <c r="AM79" s="58"/>
      <c r="AN79" s="58"/>
      <c r="AO79" s="58"/>
      <c r="AP79" s="58"/>
      <c r="AQ79" s="58"/>
      <c r="AR79" s="58"/>
      <c r="AS79" s="58"/>
      <c r="AT79" s="58"/>
      <c r="AU79" s="58"/>
      <c r="AV79" s="58"/>
      <c r="AW79" s="58"/>
      <c r="AX79" s="58"/>
      <c r="AY79" s="58"/>
      <c r="AZ79" s="58"/>
    </row>
    <row r="80" spans="1:52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58"/>
      <c r="AH80" s="58"/>
      <c r="AI80" s="58"/>
      <c r="AJ80" s="58"/>
      <c r="AK80" s="58"/>
      <c r="AL80" s="58"/>
      <c r="AM80" s="58"/>
      <c r="AN80" s="58"/>
      <c r="AO80" s="58"/>
      <c r="AP80" s="58"/>
      <c r="AQ80" s="58"/>
      <c r="AR80" s="58"/>
      <c r="AS80" s="58"/>
      <c r="AT80" s="58"/>
      <c r="AU80" s="58"/>
      <c r="AV80" s="58"/>
      <c r="AW80" s="58"/>
      <c r="AX80" s="58"/>
      <c r="AY80" s="58"/>
      <c r="AZ80" s="58"/>
    </row>
    <row r="81" spans="1:52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58"/>
      <c r="AH81" s="58"/>
      <c r="AI81" s="58"/>
      <c r="AJ81" s="58"/>
      <c r="AK81" s="58"/>
      <c r="AL81" s="58"/>
      <c r="AM81" s="58"/>
      <c r="AN81" s="58"/>
      <c r="AO81" s="58"/>
      <c r="AP81" s="58"/>
      <c r="AQ81" s="58"/>
      <c r="AR81" s="58"/>
      <c r="AS81" s="58"/>
      <c r="AT81" s="58"/>
      <c r="AU81" s="58"/>
      <c r="AV81" s="58"/>
      <c r="AW81" s="58"/>
      <c r="AX81" s="58"/>
      <c r="AY81" s="58"/>
      <c r="AZ81" s="58"/>
    </row>
    <row r="82" spans="1:52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58"/>
      <c r="AM82" s="58"/>
      <c r="AN82" s="58"/>
      <c r="AO82" s="58"/>
      <c r="AP82" s="58"/>
      <c r="AQ82" s="58"/>
      <c r="AR82" s="58"/>
      <c r="AS82" s="58"/>
      <c r="AT82" s="58"/>
      <c r="AU82" s="58"/>
      <c r="AV82" s="58"/>
      <c r="AW82" s="58"/>
      <c r="AX82" s="58"/>
      <c r="AY82" s="58"/>
      <c r="AZ82" s="58"/>
    </row>
    <row r="83" spans="1:52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58"/>
      <c r="AM83" s="58"/>
      <c r="AN83" s="58"/>
      <c r="AO83" s="58"/>
      <c r="AP83" s="58"/>
      <c r="AQ83" s="58"/>
      <c r="AR83" s="58"/>
      <c r="AS83" s="58"/>
      <c r="AT83" s="58"/>
      <c r="AU83" s="58"/>
      <c r="AV83" s="58"/>
      <c r="AW83" s="58"/>
      <c r="AX83" s="58"/>
      <c r="AY83" s="58"/>
      <c r="AZ83" s="58"/>
    </row>
    <row r="84" spans="1:52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  <c r="AC84" s="58"/>
      <c r="AD84" s="58"/>
      <c r="AE84" s="58"/>
      <c r="AF84" s="58"/>
      <c r="AG84" s="58"/>
      <c r="AH84" s="58"/>
      <c r="AI84" s="58"/>
      <c r="AJ84" s="58"/>
      <c r="AK84" s="58"/>
      <c r="AL84" s="58"/>
      <c r="AM84" s="58"/>
      <c r="AN84" s="58"/>
      <c r="AO84" s="58"/>
      <c r="AP84" s="58"/>
      <c r="AQ84" s="58"/>
      <c r="AR84" s="58"/>
      <c r="AS84" s="58"/>
      <c r="AT84" s="58"/>
      <c r="AU84" s="58"/>
      <c r="AV84" s="58"/>
      <c r="AW84" s="58"/>
      <c r="AX84" s="58"/>
      <c r="AY84" s="58"/>
      <c r="AZ84" s="58"/>
    </row>
    <row r="85" spans="1:52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H85" s="58"/>
      <c r="AI85" s="58"/>
      <c r="AJ85" s="58"/>
      <c r="AK85" s="58"/>
      <c r="AL85" s="58"/>
      <c r="AM85" s="58"/>
      <c r="AN85" s="58"/>
      <c r="AO85" s="58"/>
      <c r="AP85" s="58"/>
      <c r="AQ85" s="58"/>
      <c r="AR85" s="58"/>
      <c r="AS85" s="58"/>
      <c r="AT85" s="58"/>
      <c r="AU85" s="58"/>
      <c r="AV85" s="58"/>
      <c r="AW85" s="58"/>
      <c r="AX85" s="58"/>
      <c r="AY85" s="58"/>
      <c r="AZ85" s="58"/>
    </row>
    <row r="86" spans="1:52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  <c r="AM86" s="58"/>
      <c r="AN86" s="58"/>
      <c r="AO86" s="58"/>
      <c r="AP86" s="58"/>
      <c r="AQ86" s="58"/>
      <c r="AR86" s="58"/>
      <c r="AS86" s="58"/>
      <c r="AT86" s="58"/>
      <c r="AU86" s="58"/>
      <c r="AV86" s="58"/>
      <c r="AW86" s="58"/>
      <c r="AX86" s="58"/>
      <c r="AY86" s="58"/>
      <c r="AZ86" s="58"/>
    </row>
    <row r="87" spans="1:52" x14ac:dyDescent="0.25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  <c r="AM87" s="58"/>
      <c r="AN87" s="58"/>
      <c r="AO87" s="58"/>
      <c r="AP87" s="58"/>
      <c r="AQ87" s="58"/>
      <c r="AR87" s="58"/>
      <c r="AS87" s="58"/>
      <c r="AT87" s="58"/>
      <c r="AU87" s="58"/>
      <c r="AV87" s="58"/>
      <c r="AW87" s="58"/>
      <c r="AX87" s="58"/>
      <c r="AY87" s="58"/>
      <c r="AZ87" s="58"/>
    </row>
    <row r="88" spans="1:52" x14ac:dyDescent="0.25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  <c r="AI88" s="58"/>
      <c r="AJ88" s="58"/>
      <c r="AK88" s="58"/>
      <c r="AL88" s="58"/>
      <c r="AM88" s="58"/>
      <c r="AN88" s="58"/>
      <c r="AO88" s="58"/>
      <c r="AP88" s="58"/>
      <c r="AQ88" s="58"/>
      <c r="AR88" s="58"/>
      <c r="AS88" s="58"/>
      <c r="AT88" s="58"/>
      <c r="AU88" s="58"/>
      <c r="AV88" s="58"/>
      <c r="AW88" s="58"/>
      <c r="AX88" s="58"/>
      <c r="AY88" s="58"/>
      <c r="AZ88" s="58"/>
    </row>
    <row r="89" spans="1:52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  <c r="AJ89" s="58"/>
      <c r="AK89" s="58"/>
      <c r="AL89" s="58"/>
      <c r="AM89" s="58"/>
      <c r="AN89" s="58"/>
      <c r="AO89" s="58"/>
      <c r="AP89" s="58"/>
      <c r="AQ89" s="58"/>
      <c r="AR89" s="58"/>
      <c r="AS89" s="58"/>
      <c r="AT89" s="58"/>
      <c r="AU89" s="58"/>
      <c r="AV89" s="58"/>
      <c r="AW89" s="58"/>
      <c r="AX89" s="58"/>
      <c r="AY89" s="58"/>
      <c r="AZ89" s="58"/>
    </row>
    <row r="90" spans="1:52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  <c r="AJ90" s="58"/>
      <c r="AK90" s="58"/>
      <c r="AL90" s="58"/>
      <c r="AM90" s="58"/>
      <c r="AN90" s="58"/>
      <c r="AO90" s="58"/>
      <c r="AP90" s="58"/>
      <c r="AQ90" s="58"/>
      <c r="AR90" s="58"/>
      <c r="AS90" s="58"/>
      <c r="AT90" s="58"/>
      <c r="AU90" s="58"/>
      <c r="AV90" s="58"/>
      <c r="AW90" s="58"/>
      <c r="AX90" s="58"/>
      <c r="AY90" s="58"/>
      <c r="AZ90" s="58"/>
    </row>
    <row r="91" spans="1:52" x14ac:dyDescent="0.25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  <c r="AJ91" s="58"/>
      <c r="AK91" s="58"/>
      <c r="AL91" s="58"/>
      <c r="AM91" s="58"/>
      <c r="AN91" s="58"/>
      <c r="AO91" s="58"/>
      <c r="AP91" s="58"/>
      <c r="AQ91" s="58"/>
      <c r="AR91" s="58"/>
      <c r="AS91" s="58"/>
      <c r="AT91" s="58"/>
      <c r="AU91" s="58"/>
      <c r="AV91" s="58"/>
      <c r="AW91" s="58"/>
      <c r="AX91" s="58"/>
      <c r="AY91" s="58"/>
      <c r="AZ91" s="58"/>
    </row>
    <row r="92" spans="1:52" x14ac:dyDescent="0.25">
      <c r="A92" s="58"/>
      <c r="B92" s="58"/>
      <c r="C92" s="58"/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  <c r="AJ92" s="58"/>
      <c r="AK92" s="58"/>
      <c r="AL92" s="58"/>
      <c r="AM92" s="58"/>
      <c r="AN92" s="58"/>
      <c r="AO92" s="58"/>
      <c r="AP92" s="58"/>
      <c r="AQ92" s="58"/>
      <c r="AR92" s="58"/>
      <c r="AS92" s="58"/>
      <c r="AT92" s="58"/>
      <c r="AU92" s="58"/>
      <c r="AV92" s="58"/>
      <c r="AW92" s="58"/>
      <c r="AX92" s="58"/>
      <c r="AY92" s="58"/>
      <c r="AZ92" s="58"/>
    </row>
    <row r="93" spans="1:52" x14ac:dyDescent="0.25">
      <c r="A93" s="58"/>
      <c r="B93" s="58"/>
      <c r="C93" s="58"/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58"/>
      <c r="AM93" s="58"/>
      <c r="AN93" s="58"/>
      <c r="AO93" s="58"/>
      <c r="AP93" s="58"/>
      <c r="AQ93" s="58"/>
      <c r="AR93" s="58"/>
      <c r="AS93" s="58"/>
      <c r="AT93" s="58"/>
      <c r="AU93" s="58"/>
      <c r="AV93" s="58"/>
      <c r="AW93" s="58"/>
      <c r="AX93" s="58"/>
      <c r="AY93" s="58"/>
      <c r="AZ93" s="58"/>
    </row>
    <row r="94" spans="1:52" x14ac:dyDescent="0.25">
      <c r="A94" s="58"/>
      <c r="B94" s="58"/>
      <c r="C94" s="58"/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  <c r="AJ94" s="58"/>
      <c r="AK94" s="58"/>
      <c r="AL94" s="58"/>
      <c r="AM94" s="58"/>
      <c r="AN94" s="58"/>
      <c r="AO94" s="58"/>
      <c r="AP94" s="58"/>
      <c r="AQ94" s="58"/>
      <c r="AR94" s="58"/>
      <c r="AS94" s="58"/>
      <c r="AT94" s="58"/>
      <c r="AU94" s="58"/>
      <c r="AV94" s="58"/>
      <c r="AW94" s="58"/>
      <c r="AX94" s="58"/>
      <c r="AY94" s="58"/>
      <c r="AZ94" s="58"/>
    </row>
    <row r="95" spans="1:52" x14ac:dyDescent="0.25">
      <c r="A95" s="58"/>
      <c r="B95" s="58"/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  <c r="AJ95" s="58"/>
      <c r="AK95" s="58"/>
      <c r="AL95" s="58"/>
      <c r="AM95" s="58"/>
      <c r="AN95" s="58"/>
      <c r="AO95" s="58"/>
      <c r="AP95" s="58"/>
      <c r="AQ95" s="58"/>
      <c r="AR95" s="58"/>
      <c r="AS95" s="58"/>
      <c r="AT95" s="58"/>
      <c r="AU95" s="58"/>
      <c r="AV95" s="58"/>
      <c r="AW95" s="58"/>
      <c r="AX95" s="58"/>
      <c r="AY95" s="58"/>
      <c r="AZ95" s="58"/>
    </row>
    <row r="96" spans="1:52" x14ac:dyDescent="0.25">
      <c r="A96" s="58"/>
      <c r="B96" s="58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  <c r="AJ96" s="58"/>
      <c r="AK96" s="58"/>
      <c r="AL96" s="58"/>
      <c r="AM96" s="58"/>
      <c r="AN96" s="58"/>
      <c r="AO96" s="58"/>
      <c r="AP96" s="58"/>
      <c r="AQ96" s="58"/>
      <c r="AR96" s="58"/>
      <c r="AS96" s="58"/>
      <c r="AT96" s="58"/>
      <c r="AU96" s="58"/>
      <c r="AV96" s="58"/>
      <c r="AW96" s="58"/>
      <c r="AX96" s="58"/>
      <c r="AY96" s="58"/>
      <c r="AZ96" s="58"/>
    </row>
    <row r="97" spans="1:52" x14ac:dyDescent="0.25">
      <c r="A97" s="58"/>
      <c r="B97" s="58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  <c r="AJ97" s="58"/>
      <c r="AK97" s="58"/>
      <c r="AL97" s="58"/>
      <c r="AM97" s="58"/>
      <c r="AN97" s="58"/>
      <c r="AO97" s="58"/>
      <c r="AP97" s="58"/>
      <c r="AQ97" s="58"/>
      <c r="AR97" s="58"/>
      <c r="AS97" s="58"/>
      <c r="AT97" s="58"/>
      <c r="AU97" s="58"/>
      <c r="AV97" s="58"/>
      <c r="AW97" s="58"/>
      <c r="AX97" s="58"/>
      <c r="AY97" s="58"/>
      <c r="AZ97" s="58"/>
    </row>
    <row r="98" spans="1:52" x14ac:dyDescent="0.25">
      <c r="A98" s="58"/>
      <c r="B98" s="58"/>
      <c r="C98" s="58"/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  <c r="AJ98" s="58"/>
      <c r="AK98" s="58"/>
      <c r="AL98" s="58"/>
      <c r="AM98" s="58"/>
      <c r="AN98" s="58"/>
      <c r="AO98" s="58"/>
      <c r="AP98" s="58"/>
      <c r="AQ98" s="58"/>
      <c r="AR98" s="58"/>
      <c r="AS98" s="58"/>
      <c r="AT98" s="58"/>
      <c r="AU98" s="58"/>
      <c r="AV98" s="58"/>
      <c r="AW98" s="58"/>
      <c r="AX98" s="58"/>
      <c r="AY98" s="58"/>
      <c r="AZ98" s="58"/>
    </row>
    <row r="99" spans="1:52" x14ac:dyDescent="0.25">
      <c r="A99" s="58"/>
      <c r="B99" s="58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  <c r="AJ99" s="58"/>
      <c r="AK99" s="58"/>
      <c r="AL99" s="58"/>
      <c r="AM99" s="58"/>
      <c r="AN99" s="58"/>
      <c r="AO99" s="58"/>
      <c r="AP99" s="58"/>
      <c r="AQ99" s="58"/>
      <c r="AR99" s="58"/>
      <c r="AS99" s="58"/>
      <c r="AT99" s="58"/>
      <c r="AU99" s="58"/>
      <c r="AV99" s="58"/>
      <c r="AW99" s="58"/>
      <c r="AX99" s="58"/>
      <c r="AY99" s="58"/>
      <c r="AZ99" s="58"/>
    </row>
    <row r="100" spans="1:52" x14ac:dyDescent="0.25">
      <c r="A100" s="58"/>
      <c r="B100" s="58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  <c r="AJ100" s="58"/>
      <c r="AK100" s="58"/>
      <c r="AL100" s="58"/>
      <c r="AM100" s="58"/>
      <c r="AN100" s="58"/>
      <c r="AO100" s="58"/>
      <c r="AP100" s="58"/>
      <c r="AQ100" s="58"/>
      <c r="AR100" s="58"/>
      <c r="AS100" s="58"/>
      <c r="AT100" s="58"/>
      <c r="AU100" s="58"/>
      <c r="AV100" s="58"/>
      <c r="AW100" s="58"/>
      <c r="AX100" s="58"/>
      <c r="AY100" s="58"/>
      <c r="AZ100" s="58"/>
    </row>
    <row r="101" spans="1:52" x14ac:dyDescent="0.25">
      <c r="A101" s="58"/>
      <c r="B101" s="58"/>
      <c r="C101" s="58"/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  <c r="AJ101" s="58"/>
      <c r="AK101" s="58"/>
      <c r="AL101" s="58"/>
      <c r="AM101" s="58"/>
      <c r="AN101" s="58"/>
      <c r="AO101" s="58"/>
      <c r="AP101" s="58"/>
      <c r="AQ101" s="58"/>
      <c r="AR101" s="58"/>
      <c r="AS101" s="58"/>
      <c r="AT101" s="58"/>
      <c r="AU101" s="58"/>
      <c r="AV101" s="58"/>
      <c r="AW101" s="58"/>
      <c r="AX101" s="58"/>
      <c r="AY101" s="58"/>
      <c r="AZ101" s="58"/>
    </row>
    <row r="102" spans="1:52" x14ac:dyDescent="0.25">
      <c r="A102" s="58"/>
      <c r="B102" s="58"/>
      <c r="C102" s="58"/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  <c r="AJ102" s="58"/>
      <c r="AK102" s="58"/>
      <c r="AL102" s="58"/>
      <c r="AM102" s="58"/>
      <c r="AN102" s="58"/>
      <c r="AO102" s="58"/>
      <c r="AP102" s="58"/>
      <c r="AQ102" s="58"/>
      <c r="AR102" s="58"/>
      <c r="AS102" s="58"/>
      <c r="AT102" s="58"/>
      <c r="AU102" s="58"/>
      <c r="AV102" s="58"/>
      <c r="AW102" s="58"/>
      <c r="AX102" s="58"/>
      <c r="AY102" s="58"/>
      <c r="AZ102" s="58"/>
    </row>
    <row r="103" spans="1:52" x14ac:dyDescent="0.25">
      <c r="A103" s="58"/>
      <c r="B103" s="58"/>
      <c r="C103" s="58"/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  <c r="AJ103" s="58"/>
      <c r="AK103" s="58"/>
      <c r="AL103" s="58"/>
      <c r="AM103" s="58"/>
      <c r="AN103" s="58"/>
      <c r="AO103" s="58"/>
      <c r="AP103" s="58"/>
      <c r="AQ103" s="58"/>
      <c r="AR103" s="58"/>
      <c r="AS103" s="58"/>
      <c r="AT103" s="58"/>
      <c r="AU103" s="58"/>
      <c r="AV103" s="58"/>
      <c r="AW103" s="58"/>
      <c r="AX103" s="58"/>
      <c r="AY103" s="58"/>
      <c r="AZ103" s="58"/>
    </row>
    <row r="104" spans="1:52" x14ac:dyDescent="0.25">
      <c r="A104" s="58"/>
      <c r="B104" s="58"/>
      <c r="C104" s="58"/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  <c r="AJ104" s="58"/>
      <c r="AK104" s="58"/>
      <c r="AL104" s="58"/>
      <c r="AM104" s="58"/>
      <c r="AN104" s="58"/>
      <c r="AO104" s="58"/>
      <c r="AP104" s="58"/>
      <c r="AQ104" s="58"/>
      <c r="AR104" s="58"/>
      <c r="AS104" s="58"/>
      <c r="AT104" s="58"/>
      <c r="AU104" s="58"/>
      <c r="AV104" s="58"/>
      <c r="AW104" s="58"/>
      <c r="AX104" s="58"/>
      <c r="AY104" s="58"/>
      <c r="AZ104" s="58"/>
    </row>
    <row r="105" spans="1:52" x14ac:dyDescent="0.25">
      <c r="A105" s="58"/>
      <c r="B105" s="58"/>
      <c r="C105" s="58"/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58"/>
      <c r="AM105" s="58"/>
      <c r="AN105" s="58"/>
      <c r="AO105" s="58"/>
      <c r="AP105" s="58"/>
      <c r="AQ105" s="58"/>
      <c r="AR105" s="58"/>
      <c r="AS105" s="58"/>
      <c r="AT105" s="58"/>
      <c r="AU105" s="58"/>
      <c r="AV105" s="58"/>
      <c r="AW105" s="58"/>
      <c r="AX105" s="58"/>
      <c r="AY105" s="58"/>
      <c r="AZ105" s="58"/>
    </row>
    <row r="106" spans="1:52" x14ac:dyDescent="0.25">
      <c r="A106" s="58"/>
      <c r="B106" s="58"/>
      <c r="C106" s="58"/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  <c r="AJ106" s="58"/>
      <c r="AK106" s="58"/>
      <c r="AL106" s="58"/>
      <c r="AM106" s="58"/>
      <c r="AN106" s="58"/>
      <c r="AO106" s="58"/>
      <c r="AP106" s="58"/>
      <c r="AQ106" s="58"/>
      <c r="AR106" s="58"/>
      <c r="AS106" s="58"/>
      <c r="AT106" s="58"/>
      <c r="AU106" s="58"/>
      <c r="AV106" s="58"/>
      <c r="AW106" s="58"/>
      <c r="AX106" s="58"/>
      <c r="AY106" s="58"/>
      <c r="AZ106" s="58"/>
    </row>
    <row r="107" spans="1:52" x14ac:dyDescent="0.25">
      <c r="A107" s="58"/>
      <c r="B107" s="58"/>
      <c r="C107" s="58"/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  <c r="AJ107" s="58"/>
      <c r="AK107" s="58"/>
      <c r="AL107" s="58"/>
      <c r="AM107" s="58"/>
      <c r="AN107" s="58"/>
      <c r="AO107" s="58"/>
      <c r="AP107" s="58"/>
      <c r="AQ107" s="58"/>
      <c r="AR107" s="58"/>
      <c r="AS107" s="58"/>
      <c r="AT107" s="58"/>
      <c r="AU107" s="58"/>
      <c r="AV107" s="58"/>
      <c r="AW107" s="58"/>
      <c r="AX107" s="58"/>
      <c r="AY107" s="58"/>
      <c r="AZ107" s="58"/>
    </row>
    <row r="108" spans="1:52" x14ac:dyDescent="0.25">
      <c r="A108" s="58"/>
      <c r="B108" s="58"/>
      <c r="C108" s="58"/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  <c r="AJ108" s="58"/>
      <c r="AK108" s="58"/>
      <c r="AL108" s="58"/>
      <c r="AM108" s="58"/>
      <c r="AN108" s="58"/>
      <c r="AO108" s="58"/>
      <c r="AP108" s="58"/>
      <c r="AQ108" s="58"/>
      <c r="AR108" s="58"/>
      <c r="AS108" s="58"/>
      <c r="AT108" s="58"/>
      <c r="AU108" s="58"/>
      <c r="AV108" s="58"/>
      <c r="AW108" s="58"/>
      <c r="AX108" s="58"/>
      <c r="AY108" s="58"/>
      <c r="AZ108" s="58"/>
    </row>
    <row r="109" spans="1:52" x14ac:dyDescent="0.25">
      <c r="A109" s="58"/>
      <c r="B109" s="58"/>
      <c r="C109" s="58"/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  <c r="AJ109" s="58"/>
      <c r="AK109" s="58"/>
      <c r="AL109" s="58"/>
      <c r="AM109" s="58"/>
      <c r="AN109" s="58"/>
      <c r="AO109" s="58"/>
      <c r="AP109" s="58"/>
      <c r="AQ109" s="58"/>
      <c r="AR109" s="58"/>
      <c r="AS109" s="58"/>
      <c r="AT109" s="58"/>
      <c r="AU109" s="58"/>
      <c r="AV109" s="58"/>
      <c r="AW109" s="58"/>
      <c r="AX109" s="58"/>
      <c r="AY109" s="58"/>
      <c r="AZ109" s="58"/>
    </row>
    <row r="110" spans="1:52" x14ac:dyDescent="0.25">
      <c r="A110" s="58"/>
      <c r="B110" s="58"/>
      <c r="C110" s="58"/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  <c r="AJ110" s="58"/>
      <c r="AK110" s="58"/>
      <c r="AL110" s="58"/>
      <c r="AM110" s="58"/>
      <c r="AN110" s="58"/>
      <c r="AO110" s="58"/>
      <c r="AP110" s="58"/>
      <c r="AQ110" s="58"/>
      <c r="AR110" s="58"/>
      <c r="AS110" s="58"/>
      <c r="AT110" s="58"/>
      <c r="AU110" s="58"/>
      <c r="AV110" s="58"/>
      <c r="AW110" s="58"/>
      <c r="AX110" s="58"/>
      <c r="AY110" s="58"/>
      <c r="AZ110" s="58"/>
    </row>
    <row r="111" spans="1:52" x14ac:dyDescent="0.25">
      <c r="A111" s="58"/>
      <c r="B111" s="58"/>
      <c r="C111" s="58"/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  <c r="AJ111" s="58"/>
      <c r="AK111" s="58"/>
      <c r="AL111" s="58"/>
      <c r="AM111" s="58"/>
      <c r="AN111" s="58"/>
      <c r="AO111" s="58"/>
      <c r="AP111" s="58"/>
      <c r="AQ111" s="58"/>
      <c r="AR111" s="58"/>
      <c r="AS111" s="58"/>
      <c r="AT111" s="58"/>
      <c r="AU111" s="58"/>
      <c r="AV111" s="58"/>
      <c r="AW111" s="58"/>
      <c r="AX111" s="58"/>
      <c r="AY111" s="58"/>
      <c r="AZ111" s="58"/>
    </row>
    <row r="112" spans="1:52" x14ac:dyDescent="0.25">
      <c r="A112" s="58"/>
      <c r="B112" s="58"/>
      <c r="C112" s="58"/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  <c r="AN112" s="58"/>
      <c r="AO112" s="58"/>
      <c r="AP112" s="58"/>
      <c r="AQ112" s="58"/>
      <c r="AR112" s="58"/>
      <c r="AS112" s="58"/>
      <c r="AT112" s="58"/>
      <c r="AU112" s="58"/>
      <c r="AV112" s="58"/>
      <c r="AW112" s="58"/>
      <c r="AX112" s="58"/>
      <c r="AY112" s="58"/>
      <c r="AZ112" s="58"/>
    </row>
    <row r="113" spans="1:52" x14ac:dyDescent="0.25">
      <c r="A113" s="58"/>
      <c r="B113" s="58"/>
      <c r="C113" s="58"/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  <c r="AN113" s="58"/>
      <c r="AO113" s="58"/>
      <c r="AP113" s="58"/>
      <c r="AQ113" s="58"/>
      <c r="AR113" s="58"/>
      <c r="AS113" s="58"/>
      <c r="AT113" s="58"/>
      <c r="AU113" s="58"/>
      <c r="AV113" s="58"/>
      <c r="AW113" s="58"/>
      <c r="AX113" s="58"/>
      <c r="AY113" s="58"/>
      <c r="AZ113" s="58"/>
    </row>
    <row r="114" spans="1:52" x14ac:dyDescent="0.25">
      <c r="A114" s="58"/>
      <c r="B114" s="58"/>
      <c r="C114" s="58"/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58"/>
      <c r="AK114" s="58"/>
      <c r="AL114" s="58"/>
      <c r="AM114" s="58"/>
      <c r="AN114" s="58"/>
      <c r="AO114" s="58"/>
      <c r="AP114" s="58"/>
      <c r="AQ114" s="58"/>
      <c r="AR114" s="58"/>
      <c r="AS114" s="58"/>
      <c r="AT114" s="58"/>
      <c r="AU114" s="58"/>
      <c r="AV114" s="58"/>
      <c r="AW114" s="58"/>
      <c r="AX114" s="58"/>
      <c r="AY114" s="58"/>
      <c r="AZ114" s="58"/>
    </row>
    <row r="115" spans="1:52" x14ac:dyDescent="0.25">
      <c r="A115" s="58"/>
      <c r="B115" s="58"/>
      <c r="C115" s="58"/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  <c r="AN115" s="58"/>
      <c r="AO115" s="58"/>
      <c r="AP115" s="58"/>
      <c r="AQ115" s="58"/>
      <c r="AR115" s="58"/>
      <c r="AS115" s="58"/>
      <c r="AT115" s="58"/>
      <c r="AU115" s="58"/>
      <c r="AV115" s="58"/>
      <c r="AW115" s="58"/>
      <c r="AX115" s="58"/>
      <c r="AY115" s="58"/>
      <c r="AZ115" s="58"/>
    </row>
    <row r="116" spans="1:52" x14ac:dyDescent="0.25">
      <c r="A116" s="58"/>
      <c r="B116" s="58"/>
      <c r="C116" s="58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58"/>
      <c r="AM116" s="58"/>
      <c r="AN116" s="58"/>
      <c r="AO116" s="58"/>
      <c r="AP116" s="58"/>
      <c r="AQ116" s="58"/>
      <c r="AR116" s="58"/>
      <c r="AS116" s="58"/>
      <c r="AT116" s="58"/>
      <c r="AU116" s="58"/>
      <c r="AV116" s="58"/>
      <c r="AW116" s="58"/>
      <c r="AX116" s="58"/>
      <c r="AY116" s="58"/>
      <c r="AZ116" s="58"/>
    </row>
    <row r="117" spans="1:52" x14ac:dyDescent="0.25">
      <c r="A117" s="58"/>
      <c r="B117" s="58"/>
      <c r="C117" s="58"/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58"/>
      <c r="AM117" s="58"/>
      <c r="AN117" s="58"/>
      <c r="AO117" s="58"/>
      <c r="AP117" s="58"/>
      <c r="AQ117" s="58"/>
      <c r="AR117" s="58"/>
      <c r="AS117" s="58"/>
      <c r="AT117" s="58"/>
      <c r="AU117" s="58"/>
      <c r="AV117" s="58"/>
      <c r="AW117" s="58"/>
      <c r="AX117" s="58"/>
      <c r="AY117" s="58"/>
      <c r="AZ117" s="58"/>
    </row>
    <row r="118" spans="1:52" x14ac:dyDescent="0.25">
      <c r="A118" s="58"/>
      <c r="B118" s="58"/>
      <c r="C118" s="58"/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58"/>
      <c r="AM118" s="58"/>
      <c r="AN118" s="58"/>
      <c r="AO118" s="58"/>
      <c r="AP118" s="58"/>
      <c r="AQ118" s="58"/>
      <c r="AR118" s="58"/>
      <c r="AS118" s="58"/>
      <c r="AT118" s="58"/>
      <c r="AU118" s="58"/>
      <c r="AV118" s="58"/>
      <c r="AW118" s="58"/>
      <c r="AX118" s="58"/>
      <c r="AY118" s="58"/>
      <c r="AZ118" s="58"/>
    </row>
    <row r="119" spans="1:52" x14ac:dyDescent="0.25">
      <c r="A119" s="58"/>
      <c r="B119" s="58"/>
      <c r="C119" s="58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  <c r="AJ119" s="58"/>
      <c r="AK119" s="58"/>
      <c r="AL119" s="58"/>
      <c r="AM119" s="58"/>
      <c r="AN119" s="58"/>
      <c r="AO119" s="58"/>
      <c r="AP119" s="58"/>
      <c r="AQ119" s="58"/>
      <c r="AR119" s="58"/>
      <c r="AS119" s="58"/>
      <c r="AT119" s="58"/>
      <c r="AU119" s="58"/>
      <c r="AV119" s="58"/>
      <c r="AW119" s="58"/>
      <c r="AX119" s="58"/>
      <c r="AY119" s="58"/>
      <c r="AZ119" s="58"/>
    </row>
    <row r="120" spans="1:52" x14ac:dyDescent="0.25">
      <c r="A120" s="58"/>
      <c r="B120" s="58"/>
      <c r="C120" s="58"/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  <c r="AJ120" s="58"/>
      <c r="AK120" s="58"/>
      <c r="AL120" s="58"/>
      <c r="AM120" s="58"/>
      <c r="AN120" s="58"/>
      <c r="AO120" s="58"/>
      <c r="AP120" s="58"/>
      <c r="AQ120" s="58"/>
      <c r="AR120" s="58"/>
      <c r="AS120" s="58"/>
      <c r="AT120" s="58"/>
      <c r="AU120" s="58"/>
      <c r="AV120" s="58"/>
      <c r="AW120" s="58"/>
      <c r="AX120" s="58"/>
      <c r="AY120" s="58"/>
      <c r="AZ120" s="58"/>
    </row>
    <row r="121" spans="1:52" x14ac:dyDescent="0.25">
      <c r="A121" s="58"/>
      <c r="B121" s="58"/>
      <c r="C121" s="58"/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  <c r="AJ121" s="58"/>
      <c r="AK121" s="58"/>
      <c r="AL121" s="58"/>
      <c r="AM121" s="58"/>
      <c r="AN121" s="58"/>
      <c r="AO121" s="58"/>
      <c r="AP121" s="58"/>
      <c r="AQ121" s="58"/>
      <c r="AR121" s="58"/>
      <c r="AS121" s="58"/>
      <c r="AT121" s="58"/>
      <c r="AU121" s="58"/>
      <c r="AV121" s="58"/>
      <c r="AW121" s="58"/>
      <c r="AX121" s="58"/>
      <c r="AY121" s="58"/>
      <c r="AZ121" s="58"/>
    </row>
    <row r="122" spans="1:52" x14ac:dyDescent="0.25">
      <c r="A122" s="58"/>
      <c r="B122" s="58"/>
      <c r="C122" s="58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  <c r="AJ122" s="58"/>
      <c r="AK122" s="58"/>
      <c r="AL122" s="58"/>
      <c r="AM122" s="58"/>
      <c r="AN122" s="58"/>
      <c r="AO122" s="58"/>
      <c r="AP122" s="58"/>
      <c r="AQ122" s="58"/>
      <c r="AR122" s="58"/>
      <c r="AS122" s="58"/>
      <c r="AT122" s="58"/>
      <c r="AU122" s="58"/>
      <c r="AV122" s="58"/>
      <c r="AW122" s="58"/>
      <c r="AX122" s="58"/>
      <c r="AY122" s="58"/>
      <c r="AZ122" s="58"/>
    </row>
    <row r="123" spans="1:52" x14ac:dyDescent="0.25">
      <c r="A123" s="58"/>
      <c r="B123" s="58"/>
      <c r="C123" s="58"/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  <c r="AJ123" s="58"/>
      <c r="AK123" s="58"/>
      <c r="AL123" s="58"/>
      <c r="AM123" s="58"/>
      <c r="AN123" s="58"/>
      <c r="AO123" s="58"/>
      <c r="AP123" s="58"/>
      <c r="AQ123" s="58"/>
      <c r="AR123" s="58"/>
      <c r="AS123" s="58"/>
      <c r="AT123" s="58"/>
      <c r="AU123" s="58"/>
      <c r="AV123" s="58"/>
      <c r="AW123" s="58"/>
      <c r="AX123" s="58"/>
      <c r="AY123" s="58"/>
      <c r="AZ123" s="58"/>
    </row>
    <row r="124" spans="1:52" x14ac:dyDescent="0.25">
      <c r="A124" s="58"/>
      <c r="B124" s="58"/>
      <c r="C124" s="58"/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  <c r="AJ124" s="58"/>
      <c r="AK124" s="58"/>
      <c r="AL124" s="58"/>
      <c r="AM124" s="58"/>
      <c r="AN124" s="58"/>
      <c r="AO124" s="58"/>
      <c r="AP124" s="58"/>
      <c r="AQ124" s="58"/>
      <c r="AR124" s="58"/>
      <c r="AS124" s="58"/>
      <c r="AT124" s="58"/>
      <c r="AU124" s="58"/>
      <c r="AV124" s="58"/>
      <c r="AW124" s="58"/>
      <c r="AX124" s="58"/>
      <c r="AY124" s="58"/>
      <c r="AZ124" s="58"/>
    </row>
    <row r="125" spans="1:52" x14ac:dyDescent="0.25">
      <c r="A125" s="58"/>
      <c r="B125" s="58"/>
      <c r="C125" s="58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  <c r="AJ125" s="58"/>
      <c r="AK125" s="58"/>
      <c r="AL125" s="58"/>
      <c r="AM125" s="58"/>
      <c r="AN125" s="58"/>
      <c r="AO125" s="58"/>
      <c r="AP125" s="58"/>
      <c r="AQ125" s="58"/>
      <c r="AR125" s="58"/>
      <c r="AS125" s="58"/>
      <c r="AT125" s="58"/>
      <c r="AU125" s="58"/>
      <c r="AV125" s="58"/>
      <c r="AW125" s="58"/>
      <c r="AX125" s="58"/>
      <c r="AY125" s="58"/>
      <c r="AZ125" s="58"/>
    </row>
    <row r="126" spans="1:52" x14ac:dyDescent="0.25">
      <c r="A126" s="58"/>
      <c r="B126" s="58"/>
      <c r="C126" s="58"/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  <c r="AJ126" s="58"/>
      <c r="AK126" s="58"/>
      <c r="AL126" s="58"/>
      <c r="AM126" s="58"/>
      <c r="AN126" s="58"/>
      <c r="AO126" s="58"/>
      <c r="AP126" s="58"/>
      <c r="AQ126" s="58"/>
      <c r="AR126" s="58"/>
      <c r="AS126" s="58"/>
      <c r="AT126" s="58"/>
      <c r="AU126" s="58"/>
      <c r="AV126" s="58"/>
      <c r="AW126" s="58"/>
      <c r="AX126" s="58"/>
      <c r="AY126" s="58"/>
      <c r="AZ126" s="58"/>
    </row>
    <row r="127" spans="1:52" x14ac:dyDescent="0.25">
      <c r="A127" s="58"/>
      <c r="B127" s="58"/>
      <c r="C127" s="58"/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  <c r="AJ127" s="58"/>
      <c r="AK127" s="58"/>
      <c r="AL127" s="58"/>
      <c r="AM127" s="58"/>
      <c r="AN127" s="58"/>
      <c r="AO127" s="58"/>
      <c r="AP127" s="58"/>
      <c r="AQ127" s="58"/>
      <c r="AR127" s="58"/>
      <c r="AS127" s="58"/>
      <c r="AT127" s="58"/>
      <c r="AU127" s="58"/>
      <c r="AV127" s="58"/>
      <c r="AW127" s="58"/>
      <c r="AX127" s="58"/>
      <c r="AY127" s="58"/>
      <c r="AZ127" s="58"/>
    </row>
    <row r="128" spans="1:52" x14ac:dyDescent="0.25">
      <c r="A128" s="58"/>
      <c r="B128" s="58"/>
      <c r="C128" s="58"/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  <c r="AJ128" s="58"/>
      <c r="AK128" s="58"/>
      <c r="AL128" s="58"/>
      <c r="AM128" s="58"/>
      <c r="AN128" s="58"/>
      <c r="AO128" s="58"/>
      <c r="AP128" s="58"/>
      <c r="AQ128" s="58"/>
      <c r="AR128" s="58"/>
      <c r="AS128" s="58"/>
      <c r="AT128" s="58"/>
      <c r="AU128" s="58"/>
      <c r="AV128" s="58"/>
      <c r="AW128" s="58"/>
      <c r="AX128" s="58"/>
      <c r="AY128" s="58"/>
      <c r="AZ128" s="58"/>
    </row>
    <row r="129" spans="1:52" x14ac:dyDescent="0.25">
      <c r="A129" s="58"/>
      <c r="B129" s="58"/>
      <c r="C129" s="58"/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  <c r="AM129" s="58"/>
      <c r="AN129" s="58"/>
      <c r="AO129" s="58"/>
      <c r="AP129" s="58"/>
      <c r="AQ129" s="58"/>
      <c r="AR129" s="58"/>
      <c r="AS129" s="58"/>
      <c r="AT129" s="58"/>
      <c r="AU129" s="58"/>
      <c r="AV129" s="58"/>
      <c r="AW129" s="58"/>
      <c r="AX129" s="58"/>
      <c r="AY129" s="58"/>
      <c r="AZ129" s="58"/>
    </row>
    <row r="130" spans="1:52" x14ac:dyDescent="0.25">
      <c r="A130" s="58"/>
      <c r="B130" s="58"/>
      <c r="C130" s="58"/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  <c r="AC130" s="58"/>
      <c r="AD130" s="58"/>
      <c r="AE130" s="58"/>
      <c r="AF130" s="58"/>
      <c r="AG130" s="58"/>
      <c r="AH130" s="58"/>
      <c r="AI130" s="58"/>
      <c r="AJ130" s="58"/>
      <c r="AK130" s="58"/>
      <c r="AL130" s="58"/>
      <c r="AM130" s="58"/>
      <c r="AN130" s="58"/>
      <c r="AO130" s="58"/>
      <c r="AP130" s="58"/>
      <c r="AQ130" s="58"/>
      <c r="AR130" s="58"/>
      <c r="AS130" s="58"/>
      <c r="AT130" s="58"/>
      <c r="AU130" s="58"/>
      <c r="AV130" s="58"/>
      <c r="AW130" s="58"/>
      <c r="AX130" s="58"/>
      <c r="AY130" s="58"/>
      <c r="AZ130" s="58"/>
    </row>
    <row r="131" spans="1:52" x14ac:dyDescent="0.25">
      <c r="A131" s="58"/>
      <c r="B131" s="58"/>
      <c r="C131" s="58"/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  <c r="AC131" s="58"/>
      <c r="AD131" s="58"/>
      <c r="AE131" s="58"/>
      <c r="AF131" s="58"/>
      <c r="AG131" s="58"/>
      <c r="AH131" s="58"/>
      <c r="AI131" s="58"/>
      <c r="AJ131" s="58"/>
      <c r="AK131" s="58"/>
      <c r="AL131" s="58"/>
      <c r="AM131" s="58"/>
      <c r="AN131" s="58"/>
      <c r="AO131" s="58"/>
      <c r="AP131" s="58"/>
      <c r="AQ131" s="58"/>
      <c r="AR131" s="58"/>
      <c r="AS131" s="58"/>
      <c r="AT131" s="58"/>
      <c r="AU131" s="58"/>
      <c r="AV131" s="58"/>
      <c r="AW131" s="58"/>
      <c r="AX131" s="58"/>
      <c r="AY131" s="58"/>
      <c r="AZ131" s="58"/>
    </row>
    <row r="132" spans="1:52" x14ac:dyDescent="0.25">
      <c r="A132" s="58"/>
      <c r="B132" s="58"/>
      <c r="C132" s="58"/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  <c r="AC132" s="58"/>
      <c r="AD132" s="58"/>
      <c r="AE132" s="58"/>
      <c r="AF132" s="58"/>
      <c r="AG132" s="58"/>
      <c r="AH132" s="58"/>
      <c r="AI132" s="58"/>
      <c r="AJ132" s="58"/>
      <c r="AK132" s="58"/>
      <c r="AL132" s="58"/>
      <c r="AM132" s="58"/>
      <c r="AN132" s="58"/>
      <c r="AO132" s="58"/>
      <c r="AP132" s="58"/>
      <c r="AQ132" s="58"/>
      <c r="AR132" s="58"/>
      <c r="AS132" s="58"/>
      <c r="AT132" s="58"/>
      <c r="AU132" s="58"/>
      <c r="AV132" s="58"/>
      <c r="AW132" s="58"/>
      <c r="AX132" s="58"/>
      <c r="AY132" s="58"/>
      <c r="AZ132" s="58"/>
    </row>
    <row r="133" spans="1:52" x14ac:dyDescent="0.25">
      <c r="A133" s="58"/>
      <c r="B133" s="58"/>
      <c r="C133" s="58"/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  <c r="AC133" s="58"/>
      <c r="AD133" s="58"/>
      <c r="AE133" s="58"/>
      <c r="AF133" s="58"/>
      <c r="AG133" s="58"/>
      <c r="AH133" s="58"/>
      <c r="AI133" s="58"/>
      <c r="AJ133" s="58"/>
      <c r="AK133" s="58"/>
      <c r="AL133" s="58"/>
      <c r="AM133" s="58"/>
      <c r="AN133" s="58"/>
      <c r="AO133" s="58"/>
      <c r="AP133" s="58"/>
      <c r="AQ133" s="58"/>
      <c r="AR133" s="58"/>
      <c r="AS133" s="58"/>
      <c r="AT133" s="58"/>
      <c r="AU133" s="58"/>
      <c r="AV133" s="58"/>
      <c r="AW133" s="58"/>
      <c r="AX133" s="58"/>
      <c r="AY133" s="58"/>
      <c r="AZ133" s="58"/>
    </row>
    <row r="134" spans="1:52" x14ac:dyDescent="0.25">
      <c r="A134" s="58"/>
      <c r="B134" s="58"/>
      <c r="C134" s="58"/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  <c r="AC134" s="58"/>
      <c r="AD134" s="58"/>
      <c r="AE134" s="58"/>
      <c r="AF134" s="58"/>
      <c r="AG134" s="58"/>
      <c r="AH134" s="58"/>
      <c r="AI134" s="58"/>
      <c r="AJ134" s="58"/>
      <c r="AK134" s="58"/>
      <c r="AL134" s="58"/>
      <c r="AM134" s="58"/>
      <c r="AN134" s="58"/>
      <c r="AO134" s="58"/>
      <c r="AP134" s="58"/>
      <c r="AQ134" s="58"/>
      <c r="AR134" s="58"/>
      <c r="AS134" s="58"/>
      <c r="AT134" s="58"/>
      <c r="AU134" s="58"/>
      <c r="AV134" s="58"/>
      <c r="AW134" s="58"/>
      <c r="AX134" s="58"/>
      <c r="AY134" s="58"/>
      <c r="AZ134" s="58"/>
    </row>
    <row r="135" spans="1:52" x14ac:dyDescent="0.25">
      <c r="A135" s="58"/>
      <c r="B135" s="58"/>
      <c r="C135" s="58"/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  <c r="AC135" s="58"/>
      <c r="AD135" s="58"/>
      <c r="AE135" s="58"/>
      <c r="AF135" s="58"/>
      <c r="AG135" s="58"/>
      <c r="AH135" s="58"/>
      <c r="AI135" s="58"/>
      <c r="AJ135" s="58"/>
      <c r="AK135" s="58"/>
      <c r="AL135" s="58"/>
      <c r="AM135" s="58"/>
      <c r="AN135" s="58"/>
      <c r="AO135" s="58"/>
      <c r="AP135" s="58"/>
      <c r="AQ135" s="58"/>
      <c r="AR135" s="58"/>
      <c r="AS135" s="58"/>
      <c r="AT135" s="58"/>
      <c r="AU135" s="58"/>
      <c r="AV135" s="58"/>
      <c r="AW135" s="58"/>
      <c r="AX135" s="58"/>
      <c r="AY135" s="58"/>
      <c r="AZ135" s="58"/>
    </row>
    <row r="136" spans="1:52" x14ac:dyDescent="0.25">
      <c r="A136" s="58"/>
      <c r="B136" s="58"/>
      <c r="C136" s="58"/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  <c r="AC136" s="58"/>
      <c r="AD136" s="58"/>
      <c r="AE136" s="58"/>
      <c r="AF136" s="58"/>
      <c r="AG136" s="58"/>
      <c r="AH136" s="58"/>
      <c r="AI136" s="58"/>
      <c r="AJ136" s="58"/>
      <c r="AK136" s="58"/>
      <c r="AL136" s="58"/>
      <c r="AM136" s="58"/>
      <c r="AN136" s="58"/>
      <c r="AO136" s="58"/>
      <c r="AP136" s="58"/>
      <c r="AQ136" s="58"/>
      <c r="AR136" s="58"/>
      <c r="AS136" s="58"/>
      <c r="AT136" s="58"/>
      <c r="AU136" s="58"/>
      <c r="AV136" s="58"/>
      <c r="AW136" s="58"/>
      <c r="AX136" s="58"/>
      <c r="AY136" s="58"/>
      <c r="AZ136" s="58"/>
    </row>
    <row r="137" spans="1:52" x14ac:dyDescent="0.25">
      <c r="A137" s="58"/>
      <c r="B137" s="58"/>
      <c r="C137" s="58"/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  <c r="AC137" s="58"/>
      <c r="AD137" s="58"/>
      <c r="AE137" s="58"/>
      <c r="AF137" s="58"/>
      <c r="AG137" s="58"/>
      <c r="AH137" s="58"/>
      <c r="AI137" s="58"/>
      <c r="AJ137" s="58"/>
      <c r="AK137" s="58"/>
      <c r="AL137" s="58"/>
      <c r="AM137" s="58"/>
      <c r="AN137" s="58"/>
      <c r="AO137" s="58"/>
      <c r="AP137" s="58"/>
      <c r="AQ137" s="58"/>
      <c r="AR137" s="58"/>
      <c r="AS137" s="58"/>
      <c r="AT137" s="58"/>
      <c r="AU137" s="58"/>
      <c r="AV137" s="58"/>
      <c r="AW137" s="58"/>
      <c r="AX137" s="58"/>
      <c r="AY137" s="58"/>
      <c r="AZ137" s="58"/>
    </row>
    <row r="138" spans="1:52" x14ac:dyDescent="0.25">
      <c r="A138" s="58"/>
      <c r="B138" s="58"/>
      <c r="C138" s="58"/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  <c r="AC138" s="58"/>
      <c r="AD138" s="58"/>
      <c r="AE138" s="58"/>
      <c r="AF138" s="58"/>
      <c r="AG138" s="58"/>
      <c r="AH138" s="58"/>
      <c r="AI138" s="58"/>
      <c r="AJ138" s="58"/>
      <c r="AK138" s="58"/>
      <c r="AL138" s="58"/>
      <c r="AM138" s="58"/>
      <c r="AN138" s="58"/>
      <c r="AO138" s="58"/>
      <c r="AP138" s="58"/>
      <c r="AQ138" s="58"/>
      <c r="AR138" s="58"/>
      <c r="AS138" s="58"/>
      <c r="AT138" s="58"/>
      <c r="AU138" s="58"/>
      <c r="AV138" s="58"/>
      <c r="AW138" s="58"/>
      <c r="AX138" s="58"/>
      <c r="AY138" s="58"/>
      <c r="AZ138" s="58"/>
    </row>
    <row r="139" spans="1:52" x14ac:dyDescent="0.25">
      <c r="A139" s="58"/>
      <c r="B139" s="58"/>
      <c r="C139" s="58"/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  <c r="AC139" s="58"/>
      <c r="AD139" s="58"/>
      <c r="AE139" s="58"/>
      <c r="AF139" s="58"/>
      <c r="AG139" s="58"/>
      <c r="AH139" s="58"/>
      <c r="AI139" s="58"/>
      <c r="AJ139" s="58"/>
      <c r="AK139" s="58"/>
      <c r="AL139" s="58"/>
      <c r="AM139" s="58"/>
      <c r="AN139" s="58"/>
      <c r="AO139" s="58"/>
      <c r="AP139" s="58"/>
      <c r="AQ139" s="58"/>
      <c r="AR139" s="58"/>
      <c r="AS139" s="58"/>
      <c r="AT139" s="58"/>
      <c r="AU139" s="58"/>
      <c r="AV139" s="58"/>
      <c r="AW139" s="58"/>
      <c r="AX139" s="58"/>
      <c r="AY139" s="58"/>
      <c r="AZ139" s="58"/>
    </row>
    <row r="140" spans="1:52" x14ac:dyDescent="0.25">
      <c r="A140" s="58"/>
      <c r="B140" s="58"/>
      <c r="C140" s="58"/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  <c r="AC140" s="58"/>
      <c r="AD140" s="58"/>
      <c r="AE140" s="58"/>
      <c r="AF140" s="58"/>
      <c r="AG140" s="58"/>
      <c r="AH140" s="58"/>
      <c r="AI140" s="58"/>
      <c r="AJ140" s="58"/>
      <c r="AK140" s="58"/>
      <c r="AL140" s="58"/>
      <c r="AM140" s="58"/>
      <c r="AN140" s="58"/>
      <c r="AO140" s="58"/>
      <c r="AP140" s="58"/>
      <c r="AQ140" s="58"/>
      <c r="AR140" s="58"/>
      <c r="AS140" s="58"/>
      <c r="AT140" s="58"/>
      <c r="AU140" s="58"/>
      <c r="AV140" s="58"/>
      <c r="AW140" s="58"/>
      <c r="AX140" s="58"/>
      <c r="AY140" s="58"/>
      <c r="AZ140" s="58"/>
    </row>
    <row r="141" spans="1:52" x14ac:dyDescent="0.25">
      <c r="A141" s="58"/>
      <c r="B141" s="58"/>
      <c r="C141" s="58"/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  <c r="AC141" s="58"/>
      <c r="AD141" s="58"/>
      <c r="AE141" s="58"/>
      <c r="AF141" s="58"/>
      <c r="AG141" s="58"/>
      <c r="AH141" s="58"/>
      <c r="AI141" s="58"/>
      <c r="AJ141" s="58"/>
      <c r="AK141" s="58"/>
      <c r="AL141" s="58"/>
      <c r="AM141" s="58"/>
      <c r="AN141" s="58"/>
      <c r="AO141" s="58"/>
      <c r="AP141" s="58"/>
      <c r="AQ141" s="58"/>
      <c r="AR141" s="58"/>
      <c r="AS141" s="58"/>
      <c r="AT141" s="58"/>
      <c r="AU141" s="58"/>
      <c r="AV141" s="58"/>
      <c r="AW141" s="58"/>
      <c r="AX141" s="58"/>
      <c r="AY141" s="58"/>
      <c r="AZ141" s="58"/>
    </row>
    <row r="142" spans="1:52" x14ac:dyDescent="0.25">
      <c r="A142" s="58"/>
      <c r="B142" s="58"/>
      <c r="C142" s="58"/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  <c r="AC142" s="58"/>
      <c r="AD142" s="58"/>
      <c r="AE142" s="58"/>
      <c r="AF142" s="58"/>
      <c r="AG142" s="58"/>
      <c r="AH142" s="58"/>
      <c r="AI142" s="58"/>
      <c r="AJ142" s="58"/>
      <c r="AK142" s="58"/>
      <c r="AL142" s="58"/>
      <c r="AM142" s="58"/>
      <c r="AN142" s="58"/>
      <c r="AO142" s="58"/>
      <c r="AP142" s="58"/>
      <c r="AQ142" s="58"/>
      <c r="AR142" s="58"/>
      <c r="AS142" s="58"/>
      <c r="AT142" s="58"/>
      <c r="AU142" s="58"/>
      <c r="AV142" s="58"/>
      <c r="AW142" s="58"/>
      <c r="AX142" s="58"/>
      <c r="AY142" s="58"/>
      <c r="AZ142" s="58"/>
    </row>
    <row r="143" spans="1:52" x14ac:dyDescent="0.25">
      <c r="A143" s="58"/>
      <c r="B143" s="58"/>
      <c r="C143" s="58"/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  <c r="AC143" s="58"/>
      <c r="AD143" s="58"/>
      <c r="AE143" s="58"/>
      <c r="AF143" s="58"/>
      <c r="AG143" s="58"/>
      <c r="AH143" s="58"/>
      <c r="AI143" s="58"/>
      <c r="AJ143" s="58"/>
      <c r="AK143" s="58"/>
      <c r="AL143" s="58"/>
      <c r="AM143" s="58"/>
      <c r="AN143" s="58"/>
      <c r="AO143" s="58"/>
      <c r="AP143" s="58"/>
      <c r="AQ143" s="58"/>
      <c r="AR143" s="58"/>
      <c r="AS143" s="58"/>
      <c r="AT143" s="58"/>
      <c r="AU143" s="58"/>
      <c r="AV143" s="58"/>
      <c r="AW143" s="58"/>
      <c r="AX143" s="58"/>
      <c r="AY143" s="58"/>
      <c r="AZ143" s="58"/>
    </row>
    <row r="144" spans="1:52" x14ac:dyDescent="0.25">
      <c r="A144" s="58"/>
      <c r="B144" s="58"/>
      <c r="C144" s="58"/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  <c r="AC144" s="58"/>
      <c r="AD144" s="58"/>
      <c r="AE144" s="58"/>
      <c r="AF144" s="58"/>
      <c r="AG144" s="58"/>
      <c r="AH144" s="58"/>
      <c r="AI144" s="58"/>
      <c r="AJ144" s="58"/>
      <c r="AK144" s="58"/>
      <c r="AL144" s="58"/>
      <c r="AM144" s="58"/>
      <c r="AN144" s="58"/>
      <c r="AO144" s="58"/>
      <c r="AP144" s="58"/>
      <c r="AQ144" s="58"/>
      <c r="AR144" s="58"/>
      <c r="AS144" s="58"/>
      <c r="AT144" s="58"/>
      <c r="AU144" s="58"/>
      <c r="AV144" s="58"/>
      <c r="AW144" s="58"/>
      <c r="AX144" s="58"/>
      <c r="AY144" s="58"/>
      <c r="AZ144" s="58"/>
    </row>
    <row r="145" spans="1:52" x14ac:dyDescent="0.25">
      <c r="A145" s="58"/>
      <c r="B145" s="58"/>
      <c r="C145" s="58"/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  <c r="AC145" s="58"/>
      <c r="AD145" s="58"/>
      <c r="AE145" s="58"/>
      <c r="AF145" s="58"/>
      <c r="AG145" s="58"/>
      <c r="AH145" s="58"/>
      <c r="AI145" s="58"/>
      <c r="AJ145" s="58"/>
      <c r="AK145" s="58"/>
      <c r="AL145" s="58"/>
      <c r="AM145" s="58"/>
      <c r="AN145" s="58"/>
      <c r="AO145" s="58"/>
      <c r="AP145" s="58"/>
      <c r="AQ145" s="58"/>
      <c r="AR145" s="58"/>
      <c r="AS145" s="58"/>
      <c r="AT145" s="58"/>
      <c r="AU145" s="58"/>
      <c r="AV145" s="58"/>
      <c r="AW145" s="58"/>
      <c r="AX145" s="58"/>
      <c r="AY145" s="58"/>
      <c r="AZ145" s="58"/>
    </row>
    <row r="146" spans="1:52" x14ac:dyDescent="0.25">
      <c r="A146" s="58"/>
      <c r="B146" s="58"/>
      <c r="C146" s="58"/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  <c r="AC146" s="58"/>
      <c r="AD146" s="58"/>
      <c r="AE146" s="58"/>
      <c r="AF146" s="58"/>
      <c r="AG146" s="58"/>
      <c r="AH146" s="58"/>
      <c r="AI146" s="58"/>
      <c r="AJ146" s="58"/>
      <c r="AK146" s="58"/>
      <c r="AL146" s="58"/>
      <c r="AM146" s="58"/>
      <c r="AN146" s="58"/>
      <c r="AO146" s="58"/>
      <c r="AP146" s="58"/>
      <c r="AQ146" s="58"/>
      <c r="AR146" s="58"/>
      <c r="AS146" s="58"/>
      <c r="AT146" s="58"/>
      <c r="AU146" s="58"/>
      <c r="AV146" s="58"/>
      <c r="AW146" s="58"/>
      <c r="AX146" s="58"/>
      <c r="AY146" s="58"/>
      <c r="AZ146" s="58"/>
    </row>
    <row r="147" spans="1:52" x14ac:dyDescent="0.25">
      <c r="A147" s="58"/>
      <c r="B147" s="58"/>
      <c r="C147" s="58"/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  <c r="AC147" s="58"/>
      <c r="AD147" s="58"/>
      <c r="AE147" s="58"/>
      <c r="AF147" s="58"/>
      <c r="AG147" s="58"/>
      <c r="AH147" s="58"/>
      <c r="AI147" s="58"/>
      <c r="AJ147" s="58"/>
      <c r="AK147" s="58"/>
      <c r="AL147" s="58"/>
      <c r="AM147" s="58"/>
      <c r="AN147" s="58"/>
      <c r="AO147" s="58"/>
      <c r="AP147" s="58"/>
      <c r="AQ147" s="58"/>
      <c r="AR147" s="58"/>
      <c r="AS147" s="58"/>
      <c r="AT147" s="58"/>
      <c r="AU147" s="58"/>
      <c r="AV147" s="58"/>
      <c r="AW147" s="58"/>
      <c r="AX147" s="58"/>
      <c r="AY147" s="58"/>
      <c r="AZ147" s="58"/>
    </row>
    <row r="148" spans="1:52" x14ac:dyDescent="0.25">
      <c r="A148" s="58"/>
      <c r="B148" s="58"/>
      <c r="C148" s="58"/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  <c r="AC148" s="58"/>
      <c r="AD148" s="58"/>
      <c r="AE148" s="58"/>
      <c r="AF148" s="58"/>
      <c r="AG148" s="58"/>
      <c r="AH148" s="58"/>
      <c r="AI148" s="58"/>
      <c r="AJ148" s="58"/>
      <c r="AK148" s="58"/>
      <c r="AL148" s="58"/>
      <c r="AM148" s="58"/>
      <c r="AN148" s="58"/>
      <c r="AO148" s="58"/>
      <c r="AP148" s="58"/>
      <c r="AQ148" s="58"/>
      <c r="AR148" s="58"/>
      <c r="AS148" s="58"/>
      <c r="AT148" s="58"/>
      <c r="AU148" s="58"/>
      <c r="AV148" s="58"/>
      <c r="AW148" s="58"/>
      <c r="AX148" s="58"/>
      <c r="AY148" s="58"/>
      <c r="AZ148" s="58"/>
    </row>
    <row r="149" spans="1:52" x14ac:dyDescent="0.25">
      <c r="A149" s="58"/>
      <c r="B149" s="58"/>
      <c r="C149" s="58"/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8"/>
      <c r="AH149" s="58"/>
      <c r="AI149" s="58"/>
      <c r="AJ149" s="58"/>
      <c r="AK149" s="58"/>
      <c r="AL149" s="58"/>
      <c r="AM149" s="58"/>
      <c r="AN149" s="58"/>
      <c r="AO149" s="58"/>
      <c r="AP149" s="58"/>
      <c r="AQ149" s="58"/>
      <c r="AR149" s="58"/>
      <c r="AS149" s="58"/>
      <c r="AT149" s="58"/>
      <c r="AU149" s="58"/>
      <c r="AV149" s="58"/>
      <c r="AW149" s="58"/>
      <c r="AX149" s="58"/>
      <c r="AY149" s="58"/>
      <c r="AZ149" s="58"/>
    </row>
    <row r="150" spans="1:52" x14ac:dyDescent="0.25">
      <c r="A150" s="58"/>
      <c r="B150" s="58"/>
      <c r="C150" s="58"/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  <c r="AC150" s="58"/>
      <c r="AD150" s="58"/>
      <c r="AE150" s="58"/>
      <c r="AF150" s="58"/>
      <c r="AG150" s="58"/>
      <c r="AH150" s="58"/>
      <c r="AI150" s="58"/>
      <c r="AJ150" s="58"/>
      <c r="AK150" s="58"/>
      <c r="AL150" s="58"/>
      <c r="AM150" s="58"/>
      <c r="AN150" s="58"/>
      <c r="AO150" s="58"/>
      <c r="AP150" s="58"/>
      <c r="AQ150" s="58"/>
      <c r="AR150" s="58"/>
      <c r="AS150" s="58"/>
      <c r="AT150" s="58"/>
      <c r="AU150" s="58"/>
      <c r="AV150" s="58"/>
      <c r="AW150" s="58"/>
      <c r="AX150" s="58"/>
      <c r="AY150" s="58"/>
      <c r="AZ150" s="58"/>
    </row>
    <row r="151" spans="1:52" x14ac:dyDescent="0.25">
      <c r="A151" s="58"/>
      <c r="B151" s="58"/>
      <c r="C151" s="58"/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  <c r="AC151" s="58"/>
      <c r="AD151" s="58"/>
      <c r="AE151" s="58"/>
      <c r="AF151" s="58"/>
      <c r="AG151" s="58"/>
      <c r="AH151" s="58"/>
      <c r="AI151" s="58"/>
      <c r="AJ151" s="58"/>
      <c r="AK151" s="58"/>
      <c r="AL151" s="58"/>
      <c r="AM151" s="58"/>
      <c r="AN151" s="58"/>
      <c r="AO151" s="58"/>
      <c r="AP151" s="58"/>
      <c r="AQ151" s="58"/>
      <c r="AR151" s="58"/>
      <c r="AS151" s="58"/>
      <c r="AT151" s="58"/>
      <c r="AU151" s="58"/>
      <c r="AV151" s="58"/>
      <c r="AW151" s="58"/>
      <c r="AX151" s="58"/>
      <c r="AY151" s="58"/>
      <c r="AZ151" s="58"/>
    </row>
    <row r="152" spans="1:52" x14ac:dyDescent="0.25">
      <c r="A152" s="58"/>
      <c r="B152" s="58"/>
      <c r="C152" s="58"/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58"/>
      <c r="AJ152" s="58"/>
      <c r="AK152" s="58"/>
      <c r="AL152" s="58"/>
      <c r="AM152" s="58"/>
      <c r="AN152" s="58"/>
      <c r="AO152" s="58"/>
      <c r="AP152" s="58"/>
      <c r="AQ152" s="58"/>
      <c r="AR152" s="58"/>
      <c r="AS152" s="58"/>
      <c r="AT152" s="58"/>
      <c r="AU152" s="58"/>
      <c r="AV152" s="58"/>
      <c r="AW152" s="58"/>
      <c r="AX152" s="58"/>
      <c r="AY152" s="58"/>
      <c r="AZ152" s="58"/>
    </row>
    <row r="153" spans="1:52" x14ac:dyDescent="0.25">
      <c r="A153" s="58"/>
      <c r="B153" s="58"/>
      <c r="C153" s="58"/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58"/>
      <c r="AJ153" s="58"/>
      <c r="AK153" s="58"/>
      <c r="AL153" s="58"/>
      <c r="AM153" s="58"/>
      <c r="AN153" s="58"/>
      <c r="AO153" s="58"/>
      <c r="AP153" s="58"/>
      <c r="AQ153" s="58"/>
      <c r="AR153" s="58"/>
      <c r="AS153" s="58"/>
      <c r="AT153" s="58"/>
      <c r="AU153" s="58"/>
      <c r="AV153" s="58"/>
      <c r="AW153" s="58"/>
      <c r="AX153" s="58"/>
      <c r="AY153" s="58"/>
      <c r="AZ153" s="58"/>
    </row>
    <row r="154" spans="1:52" x14ac:dyDescent="0.25">
      <c r="A154" s="58"/>
      <c r="B154" s="58"/>
      <c r="C154" s="58"/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58"/>
      <c r="AJ154" s="58"/>
      <c r="AK154" s="58"/>
      <c r="AL154" s="58"/>
      <c r="AM154" s="58"/>
      <c r="AN154" s="58"/>
      <c r="AO154" s="58"/>
      <c r="AP154" s="58"/>
      <c r="AQ154" s="58"/>
      <c r="AR154" s="58"/>
      <c r="AS154" s="58"/>
      <c r="AT154" s="58"/>
      <c r="AU154" s="58"/>
      <c r="AV154" s="58"/>
      <c r="AW154" s="58"/>
      <c r="AX154" s="58"/>
      <c r="AY154" s="58"/>
      <c r="AZ154" s="58"/>
    </row>
    <row r="155" spans="1:52" x14ac:dyDescent="0.25">
      <c r="A155" s="58"/>
      <c r="B155" s="58"/>
      <c r="C155" s="58"/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58"/>
      <c r="AJ155" s="58"/>
      <c r="AK155" s="58"/>
      <c r="AL155" s="58"/>
      <c r="AM155" s="58"/>
      <c r="AN155" s="58"/>
      <c r="AO155" s="58"/>
      <c r="AP155" s="58"/>
      <c r="AQ155" s="58"/>
      <c r="AR155" s="58"/>
      <c r="AS155" s="58"/>
      <c r="AT155" s="58"/>
      <c r="AU155" s="58"/>
      <c r="AV155" s="58"/>
      <c r="AW155" s="58"/>
      <c r="AX155" s="58"/>
      <c r="AY155" s="58"/>
      <c r="AZ155" s="58"/>
    </row>
    <row r="156" spans="1:52" x14ac:dyDescent="0.25">
      <c r="A156" s="58"/>
      <c r="B156" s="58"/>
      <c r="C156" s="58"/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58"/>
      <c r="AJ156" s="58"/>
      <c r="AK156" s="58"/>
      <c r="AL156" s="58"/>
      <c r="AM156" s="58"/>
      <c r="AN156" s="58"/>
      <c r="AO156" s="58"/>
      <c r="AP156" s="58"/>
      <c r="AQ156" s="58"/>
      <c r="AR156" s="58"/>
      <c r="AS156" s="58"/>
      <c r="AT156" s="58"/>
      <c r="AU156" s="58"/>
      <c r="AV156" s="58"/>
      <c r="AW156" s="58"/>
      <c r="AX156" s="58"/>
      <c r="AY156" s="58"/>
      <c r="AZ156" s="58"/>
    </row>
    <row r="157" spans="1:52" x14ac:dyDescent="0.25">
      <c r="A157" s="58"/>
      <c r="B157" s="58"/>
      <c r="C157" s="58"/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58"/>
      <c r="AJ157" s="58"/>
      <c r="AK157" s="58"/>
      <c r="AL157" s="58"/>
      <c r="AM157" s="58"/>
      <c r="AN157" s="58"/>
      <c r="AO157" s="58"/>
      <c r="AP157" s="58"/>
      <c r="AQ157" s="58"/>
      <c r="AR157" s="58"/>
      <c r="AS157" s="58"/>
      <c r="AT157" s="58"/>
      <c r="AU157" s="58"/>
      <c r="AV157" s="58"/>
      <c r="AW157" s="58"/>
      <c r="AX157" s="58"/>
      <c r="AY157" s="58"/>
      <c r="AZ157" s="58"/>
    </row>
    <row r="158" spans="1:52" x14ac:dyDescent="0.25">
      <c r="A158" s="58"/>
      <c r="B158" s="58"/>
      <c r="C158" s="58"/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  <c r="AC158" s="58"/>
      <c r="AD158" s="58"/>
      <c r="AE158" s="58"/>
      <c r="AF158" s="58"/>
      <c r="AG158" s="58"/>
      <c r="AH158" s="58"/>
      <c r="AI158" s="58"/>
      <c r="AJ158" s="58"/>
      <c r="AK158" s="58"/>
      <c r="AL158" s="58"/>
      <c r="AM158" s="58"/>
      <c r="AN158" s="58"/>
      <c r="AO158" s="58"/>
      <c r="AP158" s="58"/>
      <c r="AQ158" s="58"/>
      <c r="AR158" s="58"/>
      <c r="AS158" s="58"/>
      <c r="AT158" s="58"/>
      <c r="AU158" s="58"/>
      <c r="AV158" s="58"/>
      <c r="AW158" s="58"/>
      <c r="AX158" s="58"/>
      <c r="AY158" s="58"/>
      <c r="AZ158" s="58"/>
    </row>
    <row r="159" spans="1:52" x14ac:dyDescent="0.25">
      <c r="A159" s="58"/>
      <c r="B159" s="58"/>
      <c r="C159" s="58"/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  <c r="AC159" s="58"/>
      <c r="AD159" s="58"/>
      <c r="AE159" s="58"/>
      <c r="AF159" s="58"/>
      <c r="AG159" s="58"/>
      <c r="AH159" s="58"/>
      <c r="AI159" s="58"/>
      <c r="AJ159" s="58"/>
      <c r="AK159" s="58"/>
      <c r="AL159" s="58"/>
      <c r="AM159" s="58"/>
      <c r="AN159" s="58"/>
      <c r="AO159" s="58"/>
      <c r="AP159" s="58"/>
      <c r="AQ159" s="58"/>
      <c r="AR159" s="58"/>
      <c r="AS159" s="58"/>
      <c r="AT159" s="58"/>
      <c r="AU159" s="58"/>
      <c r="AV159" s="58"/>
      <c r="AW159" s="58"/>
      <c r="AX159" s="58"/>
      <c r="AY159" s="58"/>
      <c r="AZ159" s="58"/>
    </row>
    <row r="160" spans="1:52" x14ac:dyDescent="0.25">
      <c r="A160" s="58"/>
      <c r="B160" s="58"/>
      <c r="C160" s="58"/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  <c r="AC160" s="58"/>
      <c r="AD160" s="58"/>
      <c r="AE160" s="58"/>
      <c r="AF160" s="58"/>
      <c r="AG160" s="58"/>
      <c r="AH160" s="58"/>
      <c r="AI160" s="58"/>
      <c r="AJ160" s="58"/>
      <c r="AK160" s="58"/>
      <c r="AL160" s="58"/>
      <c r="AM160" s="58"/>
      <c r="AN160" s="58"/>
      <c r="AO160" s="58"/>
      <c r="AP160" s="58"/>
      <c r="AQ160" s="58"/>
      <c r="AR160" s="58"/>
      <c r="AS160" s="58"/>
      <c r="AT160" s="58"/>
      <c r="AU160" s="58"/>
      <c r="AV160" s="58"/>
      <c r="AW160" s="58"/>
      <c r="AX160" s="58"/>
      <c r="AY160" s="58"/>
      <c r="AZ160" s="58"/>
    </row>
    <row r="161" spans="1:52" x14ac:dyDescent="0.25">
      <c r="A161" s="58"/>
      <c r="B161" s="58"/>
      <c r="C161" s="58"/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  <c r="AC161" s="58"/>
      <c r="AD161" s="58"/>
      <c r="AE161" s="58"/>
      <c r="AF161" s="58"/>
      <c r="AG161" s="58"/>
      <c r="AH161" s="58"/>
      <c r="AI161" s="58"/>
      <c r="AJ161" s="58"/>
      <c r="AK161" s="58"/>
      <c r="AL161" s="58"/>
      <c r="AM161" s="58"/>
      <c r="AN161" s="58"/>
      <c r="AO161" s="58"/>
      <c r="AP161" s="58"/>
      <c r="AQ161" s="58"/>
      <c r="AR161" s="58"/>
      <c r="AS161" s="58"/>
      <c r="AT161" s="58"/>
      <c r="AU161" s="58"/>
      <c r="AV161" s="58"/>
      <c r="AW161" s="58"/>
      <c r="AX161" s="58"/>
      <c r="AY161" s="58"/>
      <c r="AZ161" s="58"/>
    </row>
    <row r="162" spans="1:52" x14ac:dyDescent="0.25">
      <c r="A162" s="58"/>
      <c r="B162" s="58"/>
      <c r="C162" s="58"/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  <c r="AC162" s="58"/>
      <c r="AD162" s="58"/>
      <c r="AE162" s="58"/>
      <c r="AF162" s="58"/>
      <c r="AG162" s="58"/>
      <c r="AH162" s="58"/>
      <c r="AI162" s="58"/>
      <c r="AJ162" s="58"/>
      <c r="AK162" s="58"/>
      <c r="AL162" s="58"/>
      <c r="AM162" s="58"/>
      <c r="AN162" s="58"/>
      <c r="AO162" s="58"/>
      <c r="AP162" s="58"/>
      <c r="AQ162" s="58"/>
      <c r="AR162" s="58"/>
      <c r="AS162" s="58"/>
      <c r="AT162" s="58"/>
      <c r="AU162" s="58"/>
      <c r="AV162" s="58"/>
      <c r="AW162" s="58"/>
      <c r="AX162" s="58"/>
      <c r="AY162" s="58"/>
      <c r="AZ162" s="58"/>
    </row>
    <row r="163" spans="1:52" x14ac:dyDescent="0.25">
      <c r="A163" s="58"/>
      <c r="B163" s="58"/>
      <c r="C163" s="58"/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  <c r="AC163" s="58"/>
      <c r="AD163" s="58"/>
      <c r="AE163" s="58"/>
      <c r="AF163" s="58"/>
      <c r="AG163" s="58"/>
      <c r="AH163" s="58"/>
      <c r="AI163" s="58"/>
      <c r="AJ163" s="58"/>
      <c r="AK163" s="58"/>
      <c r="AL163" s="58"/>
      <c r="AM163" s="58"/>
      <c r="AN163" s="58"/>
      <c r="AO163" s="58"/>
      <c r="AP163" s="58"/>
      <c r="AQ163" s="58"/>
      <c r="AR163" s="58"/>
      <c r="AS163" s="58"/>
      <c r="AT163" s="58"/>
      <c r="AU163" s="58"/>
      <c r="AV163" s="58"/>
      <c r="AW163" s="58"/>
      <c r="AX163" s="58"/>
      <c r="AY163" s="58"/>
      <c r="AZ163" s="58"/>
    </row>
    <row r="164" spans="1:52" x14ac:dyDescent="0.25">
      <c r="A164" s="58"/>
      <c r="B164" s="58"/>
      <c r="C164" s="58"/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  <c r="AC164" s="58"/>
      <c r="AD164" s="58"/>
      <c r="AE164" s="58"/>
      <c r="AF164" s="58"/>
      <c r="AG164" s="58"/>
      <c r="AH164" s="58"/>
      <c r="AI164" s="58"/>
      <c r="AJ164" s="58"/>
      <c r="AK164" s="58"/>
      <c r="AL164" s="58"/>
      <c r="AM164" s="58"/>
      <c r="AN164" s="58"/>
      <c r="AO164" s="58"/>
      <c r="AP164" s="58"/>
      <c r="AQ164" s="58"/>
      <c r="AR164" s="58"/>
      <c r="AS164" s="58"/>
      <c r="AT164" s="58"/>
      <c r="AU164" s="58"/>
      <c r="AV164" s="58"/>
      <c r="AW164" s="58"/>
      <c r="AX164" s="58"/>
      <c r="AY164" s="58"/>
      <c r="AZ164" s="58"/>
    </row>
    <row r="165" spans="1:52" x14ac:dyDescent="0.25">
      <c r="A165" s="58"/>
      <c r="B165" s="58"/>
      <c r="C165" s="58"/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  <c r="AC165" s="58"/>
      <c r="AD165" s="58"/>
      <c r="AE165" s="58"/>
      <c r="AF165" s="58"/>
      <c r="AG165" s="58"/>
      <c r="AH165" s="58"/>
      <c r="AI165" s="58"/>
      <c r="AJ165" s="58"/>
      <c r="AK165" s="58"/>
      <c r="AL165" s="58"/>
      <c r="AM165" s="58"/>
      <c r="AN165" s="58"/>
      <c r="AO165" s="58"/>
      <c r="AP165" s="58"/>
      <c r="AQ165" s="58"/>
      <c r="AR165" s="58"/>
      <c r="AS165" s="58"/>
      <c r="AT165" s="58"/>
      <c r="AU165" s="58"/>
      <c r="AV165" s="58"/>
      <c r="AW165" s="58"/>
      <c r="AX165" s="58"/>
      <c r="AY165" s="58"/>
      <c r="AZ165" s="58"/>
    </row>
    <row r="166" spans="1:52" x14ac:dyDescent="0.25">
      <c r="A166" s="58"/>
      <c r="B166" s="58"/>
      <c r="C166" s="58"/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  <c r="AC166" s="58"/>
      <c r="AD166" s="58"/>
      <c r="AE166" s="58"/>
      <c r="AF166" s="58"/>
      <c r="AG166" s="58"/>
      <c r="AH166" s="58"/>
      <c r="AI166" s="58"/>
      <c r="AJ166" s="58"/>
      <c r="AK166" s="58"/>
      <c r="AL166" s="58"/>
      <c r="AM166" s="58"/>
      <c r="AN166" s="58"/>
      <c r="AO166" s="58"/>
      <c r="AP166" s="58"/>
      <c r="AQ166" s="58"/>
      <c r="AR166" s="58"/>
      <c r="AS166" s="58"/>
      <c r="AT166" s="58"/>
      <c r="AU166" s="58"/>
      <c r="AV166" s="58"/>
      <c r="AW166" s="58"/>
      <c r="AX166" s="58"/>
      <c r="AY166" s="58"/>
      <c r="AZ166" s="58"/>
    </row>
    <row r="167" spans="1:52" x14ac:dyDescent="0.25">
      <c r="A167" s="58"/>
      <c r="B167" s="58"/>
      <c r="C167" s="58"/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  <c r="AC167" s="58"/>
      <c r="AD167" s="58"/>
      <c r="AE167" s="58"/>
      <c r="AF167" s="58"/>
      <c r="AG167" s="58"/>
      <c r="AH167" s="58"/>
      <c r="AI167" s="58"/>
      <c r="AJ167" s="58"/>
      <c r="AK167" s="58"/>
      <c r="AL167" s="58"/>
      <c r="AM167" s="58"/>
      <c r="AN167" s="58"/>
      <c r="AO167" s="58"/>
      <c r="AP167" s="58"/>
      <c r="AQ167" s="58"/>
      <c r="AR167" s="58"/>
      <c r="AS167" s="58"/>
      <c r="AT167" s="58"/>
      <c r="AU167" s="58"/>
      <c r="AV167" s="58"/>
      <c r="AW167" s="58"/>
      <c r="AX167" s="58"/>
      <c r="AY167" s="58"/>
      <c r="AZ167" s="58"/>
    </row>
    <row r="168" spans="1:52" x14ac:dyDescent="0.25">
      <c r="A168" s="58"/>
      <c r="B168" s="58"/>
      <c r="C168" s="58"/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  <c r="AC168" s="58"/>
      <c r="AD168" s="58"/>
      <c r="AE168" s="58"/>
      <c r="AF168" s="58"/>
      <c r="AG168" s="58"/>
      <c r="AH168" s="58"/>
      <c r="AI168" s="58"/>
      <c r="AJ168" s="58"/>
      <c r="AK168" s="58"/>
      <c r="AL168" s="58"/>
      <c r="AM168" s="58"/>
      <c r="AN168" s="58"/>
      <c r="AO168" s="58"/>
      <c r="AP168" s="58"/>
      <c r="AQ168" s="58"/>
      <c r="AR168" s="58"/>
      <c r="AS168" s="58"/>
      <c r="AT168" s="58"/>
      <c r="AU168" s="58"/>
      <c r="AV168" s="58"/>
      <c r="AW168" s="58"/>
      <c r="AX168" s="58"/>
      <c r="AY168" s="58"/>
      <c r="AZ168" s="58"/>
    </row>
    <row r="169" spans="1:52" x14ac:dyDescent="0.25">
      <c r="A169" s="58"/>
      <c r="B169" s="58"/>
      <c r="C169" s="58"/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  <c r="AC169" s="58"/>
      <c r="AD169" s="58"/>
      <c r="AE169" s="58"/>
      <c r="AF169" s="58"/>
      <c r="AG169" s="58"/>
      <c r="AH169" s="58"/>
      <c r="AI169" s="58"/>
      <c r="AJ169" s="58"/>
      <c r="AK169" s="58"/>
      <c r="AL169" s="58"/>
      <c r="AM169" s="58"/>
      <c r="AN169" s="58"/>
      <c r="AO169" s="58"/>
      <c r="AP169" s="58"/>
      <c r="AQ169" s="58"/>
      <c r="AR169" s="58"/>
      <c r="AS169" s="58"/>
      <c r="AT169" s="58"/>
      <c r="AU169" s="58"/>
      <c r="AV169" s="58"/>
      <c r="AW169" s="58"/>
      <c r="AX169" s="58"/>
      <c r="AY169" s="58"/>
      <c r="AZ169" s="58"/>
    </row>
    <row r="170" spans="1:52" x14ac:dyDescent="0.25">
      <c r="A170" s="58"/>
      <c r="B170" s="58"/>
      <c r="C170" s="58"/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  <c r="AC170" s="58"/>
      <c r="AD170" s="58"/>
      <c r="AE170" s="58"/>
      <c r="AF170" s="58"/>
      <c r="AG170" s="58"/>
      <c r="AH170" s="58"/>
      <c r="AI170" s="58"/>
      <c r="AJ170" s="58"/>
      <c r="AK170" s="58"/>
      <c r="AL170" s="58"/>
      <c r="AM170" s="58"/>
      <c r="AN170" s="58"/>
      <c r="AO170" s="58"/>
      <c r="AP170" s="58"/>
      <c r="AQ170" s="58"/>
      <c r="AR170" s="58"/>
      <c r="AS170" s="58"/>
      <c r="AT170" s="58"/>
      <c r="AU170" s="58"/>
      <c r="AV170" s="58"/>
      <c r="AW170" s="58"/>
      <c r="AX170" s="58"/>
      <c r="AY170" s="58"/>
      <c r="AZ170" s="58"/>
    </row>
    <row r="171" spans="1:52" x14ac:dyDescent="0.25">
      <c r="A171" s="58"/>
      <c r="B171" s="58"/>
      <c r="C171" s="58"/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  <c r="AC171" s="58"/>
      <c r="AD171" s="58"/>
      <c r="AE171" s="58"/>
      <c r="AF171" s="58"/>
      <c r="AG171" s="58"/>
      <c r="AH171" s="58"/>
      <c r="AI171" s="58"/>
      <c r="AJ171" s="58"/>
      <c r="AK171" s="58"/>
      <c r="AL171" s="58"/>
      <c r="AM171" s="58"/>
      <c r="AN171" s="58"/>
      <c r="AO171" s="58"/>
      <c r="AP171" s="58"/>
      <c r="AQ171" s="58"/>
      <c r="AR171" s="58"/>
      <c r="AS171" s="58"/>
      <c r="AT171" s="58"/>
      <c r="AU171" s="58"/>
      <c r="AV171" s="58"/>
      <c r="AW171" s="58"/>
      <c r="AX171" s="58"/>
      <c r="AY171" s="58"/>
      <c r="AZ171" s="58"/>
    </row>
    <row r="172" spans="1:52" x14ac:dyDescent="0.25">
      <c r="A172" s="58"/>
      <c r="B172" s="58"/>
      <c r="C172" s="58"/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  <c r="AC172" s="58"/>
      <c r="AD172" s="58"/>
      <c r="AE172" s="58"/>
      <c r="AF172" s="58"/>
      <c r="AG172" s="58"/>
      <c r="AH172" s="58"/>
      <c r="AI172" s="58"/>
      <c r="AJ172" s="58"/>
      <c r="AK172" s="58"/>
      <c r="AL172" s="58"/>
      <c r="AM172" s="58"/>
      <c r="AN172" s="58"/>
      <c r="AO172" s="58"/>
      <c r="AP172" s="58"/>
      <c r="AQ172" s="58"/>
      <c r="AR172" s="58"/>
      <c r="AS172" s="58"/>
      <c r="AT172" s="58"/>
      <c r="AU172" s="58"/>
      <c r="AV172" s="58"/>
      <c r="AW172" s="58"/>
      <c r="AX172" s="58"/>
      <c r="AY172" s="58"/>
      <c r="AZ172" s="58"/>
    </row>
    <row r="173" spans="1:52" x14ac:dyDescent="0.25">
      <c r="A173" s="58"/>
      <c r="B173" s="58"/>
      <c r="C173" s="58"/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  <c r="AC173" s="58"/>
      <c r="AD173" s="58"/>
      <c r="AE173" s="58"/>
      <c r="AF173" s="58"/>
      <c r="AG173" s="58"/>
      <c r="AH173" s="58"/>
      <c r="AI173" s="58"/>
      <c r="AJ173" s="58"/>
      <c r="AK173" s="58"/>
      <c r="AL173" s="58"/>
      <c r="AM173" s="58"/>
      <c r="AN173" s="58"/>
      <c r="AO173" s="58"/>
      <c r="AP173" s="58"/>
      <c r="AQ173" s="58"/>
      <c r="AR173" s="58"/>
      <c r="AS173" s="58"/>
      <c r="AT173" s="58"/>
      <c r="AU173" s="58"/>
      <c r="AV173" s="58"/>
      <c r="AW173" s="58"/>
      <c r="AX173" s="58"/>
      <c r="AY173" s="58"/>
      <c r="AZ173" s="58"/>
    </row>
    <row r="174" spans="1:52" x14ac:dyDescent="0.25">
      <c r="A174" s="58"/>
      <c r="B174" s="58"/>
      <c r="C174" s="58"/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  <c r="AC174" s="58"/>
      <c r="AD174" s="58"/>
      <c r="AE174" s="58"/>
      <c r="AF174" s="58"/>
      <c r="AG174" s="58"/>
      <c r="AH174" s="58"/>
      <c r="AI174" s="58"/>
      <c r="AJ174" s="58"/>
      <c r="AK174" s="58"/>
      <c r="AL174" s="58"/>
      <c r="AM174" s="58"/>
      <c r="AN174" s="58"/>
      <c r="AO174" s="58"/>
      <c r="AP174" s="58"/>
      <c r="AQ174" s="58"/>
      <c r="AR174" s="58"/>
      <c r="AS174" s="58"/>
      <c r="AT174" s="58"/>
      <c r="AU174" s="58"/>
      <c r="AV174" s="58"/>
      <c r="AW174" s="58"/>
      <c r="AX174" s="58"/>
      <c r="AY174" s="58"/>
      <c r="AZ174" s="58"/>
    </row>
    <row r="175" spans="1:52" x14ac:dyDescent="0.25">
      <c r="A175" s="58"/>
      <c r="B175" s="58"/>
      <c r="C175" s="58"/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  <c r="AC175" s="58"/>
      <c r="AD175" s="58"/>
      <c r="AE175" s="58"/>
      <c r="AF175" s="58"/>
      <c r="AG175" s="58"/>
      <c r="AH175" s="58"/>
      <c r="AI175" s="58"/>
      <c r="AJ175" s="58"/>
      <c r="AK175" s="58"/>
      <c r="AL175" s="58"/>
      <c r="AM175" s="58"/>
      <c r="AN175" s="58"/>
      <c r="AO175" s="58"/>
      <c r="AP175" s="58"/>
      <c r="AQ175" s="58"/>
      <c r="AR175" s="58"/>
      <c r="AS175" s="58"/>
      <c r="AT175" s="58"/>
      <c r="AU175" s="58"/>
      <c r="AV175" s="58"/>
      <c r="AW175" s="58"/>
      <c r="AX175" s="58"/>
      <c r="AY175" s="58"/>
      <c r="AZ175" s="58"/>
    </row>
    <row r="176" spans="1:52" x14ac:dyDescent="0.25">
      <c r="A176" s="58"/>
      <c r="B176" s="58"/>
      <c r="C176" s="58"/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  <c r="AC176" s="58"/>
      <c r="AD176" s="58"/>
      <c r="AE176" s="58"/>
      <c r="AF176" s="58"/>
      <c r="AG176" s="58"/>
      <c r="AH176" s="58"/>
      <c r="AI176" s="58"/>
      <c r="AJ176" s="58"/>
      <c r="AK176" s="58"/>
      <c r="AL176" s="58"/>
      <c r="AM176" s="58"/>
      <c r="AN176" s="58"/>
      <c r="AO176" s="58"/>
      <c r="AP176" s="58"/>
      <c r="AQ176" s="58"/>
      <c r="AR176" s="58"/>
      <c r="AS176" s="58"/>
      <c r="AT176" s="58"/>
      <c r="AU176" s="58"/>
      <c r="AV176" s="58"/>
      <c r="AW176" s="58"/>
      <c r="AX176" s="58"/>
      <c r="AY176" s="58"/>
      <c r="AZ176" s="58"/>
    </row>
    <row r="177" spans="1:52" x14ac:dyDescent="0.25">
      <c r="A177" s="58"/>
      <c r="B177" s="58"/>
      <c r="C177" s="58"/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  <c r="AC177" s="58"/>
      <c r="AD177" s="58"/>
      <c r="AE177" s="58"/>
      <c r="AF177" s="58"/>
      <c r="AG177" s="58"/>
      <c r="AH177" s="58"/>
      <c r="AI177" s="58"/>
      <c r="AJ177" s="58"/>
      <c r="AK177" s="58"/>
      <c r="AL177" s="58"/>
      <c r="AM177" s="58"/>
      <c r="AN177" s="58"/>
      <c r="AO177" s="58"/>
      <c r="AP177" s="58"/>
      <c r="AQ177" s="58"/>
      <c r="AR177" s="58"/>
      <c r="AS177" s="58"/>
      <c r="AT177" s="58"/>
      <c r="AU177" s="58"/>
      <c r="AV177" s="58"/>
      <c r="AW177" s="58"/>
      <c r="AX177" s="58"/>
      <c r="AY177" s="58"/>
      <c r="AZ177" s="58"/>
    </row>
    <row r="178" spans="1:52" x14ac:dyDescent="0.25">
      <c r="A178" s="58"/>
      <c r="B178" s="58"/>
      <c r="C178" s="58"/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  <c r="AC178" s="58"/>
      <c r="AD178" s="58"/>
      <c r="AE178" s="58"/>
      <c r="AF178" s="58"/>
      <c r="AG178" s="58"/>
      <c r="AH178" s="58"/>
      <c r="AI178" s="58"/>
      <c r="AJ178" s="58"/>
      <c r="AK178" s="58"/>
      <c r="AL178" s="58"/>
      <c r="AM178" s="58"/>
      <c r="AN178" s="58"/>
      <c r="AO178" s="58"/>
      <c r="AP178" s="58"/>
      <c r="AQ178" s="58"/>
      <c r="AR178" s="58"/>
      <c r="AS178" s="58"/>
      <c r="AT178" s="58"/>
      <c r="AU178" s="58"/>
      <c r="AV178" s="58"/>
      <c r="AW178" s="58"/>
      <c r="AX178" s="58"/>
      <c r="AY178" s="58"/>
      <c r="AZ178" s="58"/>
    </row>
    <row r="179" spans="1:52" x14ac:dyDescent="0.25">
      <c r="A179" s="58"/>
      <c r="B179" s="58"/>
      <c r="C179" s="58"/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  <c r="AC179" s="58"/>
      <c r="AD179" s="58"/>
      <c r="AE179" s="58"/>
      <c r="AF179" s="58"/>
      <c r="AG179" s="58"/>
      <c r="AH179" s="58"/>
      <c r="AI179" s="58"/>
      <c r="AJ179" s="58"/>
      <c r="AK179" s="58"/>
      <c r="AL179" s="58"/>
      <c r="AM179" s="58"/>
      <c r="AN179" s="58"/>
      <c r="AO179" s="58"/>
      <c r="AP179" s="58"/>
      <c r="AQ179" s="58"/>
      <c r="AR179" s="58"/>
      <c r="AS179" s="58"/>
      <c r="AT179" s="58"/>
      <c r="AU179" s="58"/>
      <c r="AV179" s="58"/>
      <c r="AW179" s="58"/>
      <c r="AX179" s="58"/>
      <c r="AY179" s="58"/>
      <c r="AZ179" s="58"/>
    </row>
    <row r="180" spans="1:52" x14ac:dyDescent="0.25">
      <c r="A180" s="58"/>
      <c r="B180" s="58"/>
      <c r="C180" s="58"/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  <c r="AC180" s="58"/>
      <c r="AD180" s="58"/>
      <c r="AE180" s="58"/>
      <c r="AF180" s="58"/>
      <c r="AG180" s="58"/>
      <c r="AH180" s="58"/>
      <c r="AI180" s="58"/>
      <c r="AJ180" s="58"/>
      <c r="AK180" s="58"/>
      <c r="AL180" s="58"/>
      <c r="AM180" s="58"/>
      <c r="AN180" s="58"/>
      <c r="AO180" s="58"/>
      <c r="AP180" s="58"/>
      <c r="AQ180" s="58"/>
      <c r="AR180" s="58"/>
      <c r="AS180" s="58"/>
      <c r="AT180" s="58"/>
      <c r="AU180" s="58"/>
      <c r="AV180" s="58"/>
      <c r="AW180" s="58"/>
      <c r="AX180" s="58"/>
      <c r="AY180" s="58"/>
      <c r="AZ180" s="58"/>
    </row>
    <row r="181" spans="1:52" x14ac:dyDescent="0.25">
      <c r="A181" s="58"/>
      <c r="B181" s="58"/>
      <c r="C181" s="58"/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  <c r="AC181" s="58"/>
      <c r="AD181" s="58"/>
      <c r="AE181" s="58"/>
      <c r="AF181" s="58"/>
      <c r="AG181" s="58"/>
      <c r="AH181" s="58"/>
      <c r="AI181" s="58"/>
      <c r="AJ181" s="58"/>
      <c r="AK181" s="58"/>
      <c r="AL181" s="58"/>
      <c r="AM181" s="58"/>
      <c r="AN181" s="58"/>
      <c r="AO181" s="58"/>
      <c r="AP181" s="58"/>
      <c r="AQ181" s="58"/>
      <c r="AR181" s="58"/>
      <c r="AS181" s="58"/>
      <c r="AT181" s="58"/>
      <c r="AU181" s="58"/>
      <c r="AV181" s="58"/>
      <c r="AW181" s="58"/>
      <c r="AX181" s="58"/>
      <c r="AY181" s="58"/>
      <c r="AZ181" s="58"/>
    </row>
    <row r="182" spans="1:52" x14ac:dyDescent="0.25">
      <c r="A182" s="58"/>
      <c r="B182" s="58"/>
      <c r="C182" s="58"/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  <c r="AC182" s="58"/>
      <c r="AD182" s="58"/>
      <c r="AE182" s="58"/>
      <c r="AF182" s="58"/>
      <c r="AG182" s="58"/>
      <c r="AH182" s="58"/>
      <c r="AI182" s="58"/>
      <c r="AJ182" s="58"/>
      <c r="AK182" s="58"/>
      <c r="AL182" s="58"/>
      <c r="AM182" s="58"/>
      <c r="AN182" s="58"/>
      <c r="AO182" s="58"/>
      <c r="AP182" s="58"/>
      <c r="AQ182" s="58"/>
      <c r="AR182" s="58"/>
      <c r="AS182" s="58"/>
      <c r="AT182" s="58"/>
      <c r="AU182" s="58"/>
      <c r="AV182" s="58"/>
      <c r="AW182" s="58"/>
      <c r="AX182" s="58"/>
      <c r="AY182" s="58"/>
      <c r="AZ182" s="58"/>
    </row>
    <row r="183" spans="1:52" x14ac:dyDescent="0.25">
      <c r="A183" s="58"/>
      <c r="B183" s="58"/>
      <c r="C183" s="58"/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  <c r="AC183" s="58"/>
      <c r="AD183" s="58"/>
      <c r="AE183" s="58"/>
      <c r="AF183" s="58"/>
      <c r="AG183" s="58"/>
      <c r="AH183" s="58"/>
      <c r="AI183" s="58"/>
      <c r="AJ183" s="58"/>
      <c r="AK183" s="58"/>
      <c r="AL183" s="58"/>
      <c r="AM183" s="58"/>
      <c r="AN183" s="58"/>
      <c r="AO183" s="58"/>
      <c r="AP183" s="58"/>
      <c r="AQ183" s="58"/>
      <c r="AR183" s="58"/>
      <c r="AS183" s="58"/>
      <c r="AT183" s="58"/>
      <c r="AU183" s="58"/>
      <c r="AV183" s="58"/>
      <c r="AW183" s="58"/>
      <c r="AX183" s="58"/>
      <c r="AY183" s="58"/>
      <c r="AZ183" s="58"/>
    </row>
    <row r="184" spans="1:52" x14ac:dyDescent="0.25">
      <c r="A184" s="58"/>
      <c r="B184" s="58"/>
      <c r="C184" s="58"/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  <c r="AC184" s="58"/>
      <c r="AD184" s="58"/>
      <c r="AE184" s="58"/>
      <c r="AF184" s="58"/>
      <c r="AG184" s="58"/>
      <c r="AH184" s="58"/>
      <c r="AI184" s="58"/>
      <c r="AJ184" s="58"/>
      <c r="AK184" s="58"/>
      <c r="AL184" s="58"/>
      <c r="AM184" s="58"/>
      <c r="AN184" s="58"/>
      <c r="AO184" s="58"/>
      <c r="AP184" s="58"/>
      <c r="AQ184" s="58"/>
      <c r="AR184" s="58"/>
      <c r="AS184" s="58"/>
      <c r="AT184" s="58"/>
      <c r="AU184" s="58"/>
      <c r="AV184" s="58"/>
      <c r="AW184" s="58"/>
      <c r="AX184" s="58"/>
      <c r="AY184" s="58"/>
      <c r="AZ184" s="58"/>
    </row>
    <row r="185" spans="1:52" x14ac:dyDescent="0.25">
      <c r="A185" s="58"/>
      <c r="B185" s="58"/>
      <c r="C185" s="58"/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  <c r="AC185" s="58"/>
      <c r="AD185" s="58"/>
      <c r="AE185" s="58"/>
      <c r="AF185" s="58"/>
      <c r="AG185" s="58"/>
      <c r="AH185" s="58"/>
      <c r="AI185" s="58"/>
      <c r="AJ185" s="58"/>
      <c r="AK185" s="58"/>
      <c r="AL185" s="58"/>
      <c r="AM185" s="58"/>
      <c r="AN185" s="58"/>
      <c r="AO185" s="58"/>
      <c r="AP185" s="58"/>
      <c r="AQ185" s="58"/>
      <c r="AR185" s="58"/>
      <c r="AS185" s="58"/>
      <c r="AT185" s="58"/>
      <c r="AU185" s="58"/>
      <c r="AV185" s="58"/>
      <c r="AW185" s="58"/>
      <c r="AX185" s="58"/>
      <c r="AY185" s="58"/>
      <c r="AZ185" s="58"/>
    </row>
    <row r="186" spans="1:52" x14ac:dyDescent="0.25">
      <c r="A186" s="58"/>
      <c r="B186" s="58"/>
      <c r="C186" s="58"/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  <c r="AC186" s="58"/>
      <c r="AD186" s="58"/>
      <c r="AE186" s="58"/>
      <c r="AF186" s="58"/>
      <c r="AG186" s="58"/>
      <c r="AH186" s="58"/>
      <c r="AI186" s="58"/>
      <c r="AJ186" s="58"/>
      <c r="AK186" s="58"/>
      <c r="AL186" s="58"/>
      <c r="AM186" s="58"/>
      <c r="AN186" s="58"/>
      <c r="AO186" s="58"/>
      <c r="AP186" s="58"/>
      <c r="AQ186" s="58"/>
      <c r="AR186" s="58"/>
      <c r="AS186" s="58"/>
      <c r="AT186" s="58"/>
      <c r="AU186" s="58"/>
      <c r="AV186" s="58"/>
      <c r="AW186" s="58"/>
      <c r="AX186" s="58"/>
      <c r="AY186" s="58"/>
      <c r="AZ186" s="58"/>
    </row>
    <row r="187" spans="1:52" x14ac:dyDescent="0.25">
      <c r="A187" s="58"/>
      <c r="B187" s="58"/>
      <c r="C187" s="58"/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  <c r="AC187" s="58"/>
      <c r="AD187" s="58"/>
      <c r="AE187" s="58"/>
      <c r="AF187" s="58"/>
      <c r="AG187" s="58"/>
      <c r="AH187" s="58"/>
      <c r="AI187" s="58"/>
      <c r="AJ187" s="58"/>
      <c r="AK187" s="58"/>
      <c r="AL187" s="58"/>
      <c r="AM187" s="58"/>
      <c r="AN187" s="58"/>
      <c r="AO187" s="58"/>
      <c r="AP187" s="58"/>
      <c r="AQ187" s="58"/>
      <c r="AR187" s="58"/>
      <c r="AS187" s="58"/>
      <c r="AT187" s="58"/>
      <c r="AU187" s="58"/>
      <c r="AV187" s="58"/>
      <c r="AW187" s="58"/>
      <c r="AX187" s="58"/>
      <c r="AY187" s="58"/>
      <c r="AZ187" s="58"/>
    </row>
    <row r="188" spans="1:52" x14ac:dyDescent="0.25">
      <c r="A188" s="58"/>
      <c r="B188" s="58"/>
      <c r="C188" s="58"/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  <c r="AC188" s="58"/>
      <c r="AD188" s="58"/>
      <c r="AE188" s="58"/>
      <c r="AF188" s="58"/>
      <c r="AG188" s="58"/>
      <c r="AH188" s="58"/>
      <c r="AI188" s="58"/>
      <c r="AJ188" s="58"/>
      <c r="AK188" s="58"/>
      <c r="AL188" s="58"/>
      <c r="AM188" s="58"/>
      <c r="AN188" s="58"/>
      <c r="AO188" s="58"/>
      <c r="AP188" s="58"/>
      <c r="AQ188" s="58"/>
      <c r="AR188" s="58"/>
      <c r="AS188" s="58"/>
      <c r="AT188" s="58"/>
      <c r="AU188" s="58"/>
      <c r="AV188" s="58"/>
      <c r="AW188" s="58"/>
      <c r="AX188" s="58"/>
      <c r="AY188" s="58"/>
      <c r="AZ188" s="58"/>
    </row>
    <row r="189" spans="1:52" x14ac:dyDescent="0.25">
      <c r="A189" s="58"/>
      <c r="B189" s="58"/>
      <c r="C189" s="58"/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  <c r="AC189" s="58"/>
      <c r="AD189" s="58"/>
      <c r="AE189" s="58"/>
      <c r="AF189" s="58"/>
      <c r="AG189" s="58"/>
      <c r="AH189" s="58"/>
      <c r="AI189" s="58"/>
      <c r="AJ189" s="58"/>
      <c r="AK189" s="58"/>
      <c r="AL189" s="58"/>
      <c r="AM189" s="58"/>
      <c r="AN189" s="58"/>
      <c r="AO189" s="58"/>
      <c r="AP189" s="58"/>
      <c r="AQ189" s="58"/>
      <c r="AR189" s="58"/>
      <c r="AS189" s="58"/>
      <c r="AT189" s="58"/>
      <c r="AU189" s="58"/>
      <c r="AV189" s="58"/>
      <c r="AW189" s="58"/>
      <c r="AX189" s="58"/>
      <c r="AY189" s="58"/>
      <c r="AZ189" s="58"/>
    </row>
    <row r="190" spans="1:52" x14ac:dyDescent="0.25">
      <c r="A190" s="58"/>
      <c r="B190" s="58"/>
      <c r="C190" s="58"/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  <c r="AC190" s="58"/>
      <c r="AD190" s="58"/>
      <c r="AE190" s="58"/>
      <c r="AF190" s="58"/>
      <c r="AG190" s="58"/>
      <c r="AH190" s="58"/>
      <c r="AI190" s="58"/>
      <c r="AJ190" s="58"/>
      <c r="AK190" s="58"/>
      <c r="AL190" s="58"/>
      <c r="AM190" s="58"/>
      <c r="AN190" s="58"/>
      <c r="AO190" s="58"/>
      <c r="AP190" s="58"/>
      <c r="AQ190" s="58"/>
      <c r="AR190" s="58"/>
      <c r="AS190" s="58"/>
      <c r="AT190" s="58"/>
      <c r="AU190" s="58"/>
      <c r="AV190" s="58"/>
      <c r="AW190" s="58"/>
      <c r="AX190" s="58"/>
      <c r="AY190" s="58"/>
      <c r="AZ190" s="58"/>
    </row>
    <row r="191" spans="1:52" x14ac:dyDescent="0.25">
      <c r="A191" s="58"/>
      <c r="B191" s="58"/>
      <c r="C191" s="58"/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  <c r="AC191" s="58"/>
      <c r="AD191" s="58"/>
      <c r="AE191" s="58"/>
      <c r="AF191" s="58"/>
      <c r="AG191" s="58"/>
      <c r="AH191" s="58"/>
      <c r="AI191" s="58"/>
      <c r="AJ191" s="58"/>
      <c r="AK191" s="58"/>
      <c r="AL191" s="58"/>
      <c r="AM191" s="58"/>
      <c r="AN191" s="58"/>
      <c r="AO191" s="58"/>
      <c r="AP191" s="58"/>
      <c r="AQ191" s="58"/>
      <c r="AR191" s="58"/>
      <c r="AS191" s="58"/>
      <c r="AT191" s="58"/>
      <c r="AU191" s="58"/>
      <c r="AV191" s="58"/>
      <c r="AW191" s="58"/>
      <c r="AX191" s="58"/>
      <c r="AY191" s="58"/>
      <c r="AZ191" s="58"/>
    </row>
    <row r="192" spans="1:52" x14ac:dyDescent="0.25">
      <c r="A192" s="58"/>
      <c r="B192" s="58"/>
      <c r="C192" s="58"/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  <c r="AC192" s="58"/>
      <c r="AD192" s="58"/>
      <c r="AE192" s="58"/>
      <c r="AF192" s="58"/>
      <c r="AG192" s="58"/>
      <c r="AH192" s="58"/>
      <c r="AI192" s="58"/>
      <c r="AJ192" s="58"/>
      <c r="AK192" s="58"/>
      <c r="AL192" s="58"/>
      <c r="AM192" s="58"/>
      <c r="AN192" s="58"/>
      <c r="AO192" s="58"/>
      <c r="AP192" s="58"/>
      <c r="AQ192" s="58"/>
      <c r="AR192" s="58"/>
      <c r="AS192" s="58"/>
      <c r="AT192" s="58"/>
      <c r="AU192" s="58"/>
      <c r="AV192" s="58"/>
      <c r="AW192" s="58"/>
      <c r="AX192" s="58"/>
      <c r="AY192" s="58"/>
      <c r="AZ192" s="58"/>
    </row>
    <row r="193" spans="1:52" x14ac:dyDescent="0.25">
      <c r="A193" s="58"/>
      <c r="B193" s="58"/>
      <c r="C193" s="58"/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  <c r="AC193" s="58"/>
      <c r="AD193" s="58"/>
      <c r="AE193" s="58"/>
      <c r="AF193" s="58"/>
      <c r="AG193" s="58"/>
      <c r="AH193" s="58"/>
      <c r="AI193" s="58"/>
      <c r="AJ193" s="58"/>
      <c r="AK193" s="58"/>
      <c r="AL193" s="58"/>
      <c r="AM193" s="58"/>
      <c r="AN193" s="58"/>
      <c r="AO193" s="58"/>
      <c r="AP193" s="58"/>
      <c r="AQ193" s="58"/>
      <c r="AR193" s="58"/>
      <c r="AS193" s="58"/>
      <c r="AT193" s="58"/>
      <c r="AU193" s="58"/>
      <c r="AV193" s="58"/>
      <c r="AW193" s="58"/>
      <c r="AX193" s="58"/>
      <c r="AY193" s="58"/>
      <c r="AZ193" s="58"/>
    </row>
    <row r="194" spans="1:52" x14ac:dyDescent="0.25">
      <c r="A194" s="58"/>
      <c r="B194" s="58"/>
      <c r="C194" s="58"/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  <c r="AC194" s="58"/>
      <c r="AD194" s="58"/>
      <c r="AE194" s="58"/>
      <c r="AF194" s="58"/>
      <c r="AG194" s="58"/>
      <c r="AH194" s="58"/>
      <c r="AI194" s="58"/>
      <c r="AJ194" s="58"/>
      <c r="AK194" s="58"/>
      <c r="AL194" s="58"/>
      <c r="AM194" s="58"/>
      <c r="AN194" s="58"/>
      <c r="AO194" s="58"/>
      <c r="AP194" s="58"/>
      <c r="AQ194" s="58"/>
      <c r="AR194" s="58"/>
      <c r="AS194" s="58"/>
      <c r="AT194" s="58"/>
      <c r="AU194" s="58"/>
      <c r="AV194" s="58"/>
      <c r="AW194" s="58"/>
      <c r="AX194" s="58"/>
      <c r="AY194" s="58"/>
      <c r="AZ194" s="58"/>
    </row>
    <row r="195" spans="1:52" x14ac:dyDescent="0.25">
      <c r="A195" s="58"/>
      <c r="B195" s="58"/>
      <c r="C195" s="58"/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  <c r="AC195" s="58"/>
      <c r="AD195" s="58"/>
      <c r="AE195" s="58"/>
      <c r="AF195" s="58"/>
      <c r="AG195" s="58"/>
      <c r="AH195" s="58"/>
      <c r="AI195" s="58"/>
      <c r="AJ195" s="58"/>
      <c r="AK195" s="58"/>
      <c r="AL195" s="58"/>
      <c r="AM195" s="58"/>
      <c r="AN195" s="58"/>
      <c r="AO195" s="58"/>
      <c r="AP195" s="58"/>
      <c r="AQ195" s="58"/>
      <c r="AR195" s="58"/>
      <c r="AS195" s="58"/>
      <c r="AT195" s="58"/>
      <c r="AU195" s="58"/>
      <c r="AV195" s="58"/>
      <c r="AW195" s="58"/>
      <c r="AX195" s="58"/>
      <c r="AY195" s="58"/>
      <c r="AZ195" s="58"/>
    </row>
    <row r="196" spans="1:52" x14ac:dyDescent="0.25">
      <c r="A196" s="58"/>
      <c r="B196" s="58"/>
      <c r="C196" s="58"/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  <c r="AC196" s="58"/>
      <c r="AD196" s="58"/>
      <c r="AE196" s="58"/>
      <c r="AF196" s="58"/>
      <c r="AG196" s="58"/>
      <c r="AH196" s="58"/>
      <c r="AI196" s="58"/>
      <c r="AJ196" s="58"/>
      <c r="AK196" s="58"/>
      <c r="AL196" s="58"/>
      <c r="AM196" s="58"/>
      <c r="AN196" s="58"/>
      <c r="AO196" s="58"/>
      <c r="AP196" s="58"/>
      <c r="AQ196" s="58"/>
      <c r="AR196" s="58"/>
      <c r="AS196" s="58"/>
      <c r="AT196" s="58"/>
      <c r="AU196" s="58"/>
      <c r="AV196" s="58"/>
      <c r="AW196" s="58"/>
      <c r="AX196" s="58"/>
      <c r="AY196" s="58"/>
      <c r="AZ196" s="58"/>
    </row>
    <row r="197" spans="1:52" x14ac:dyDescent="0.25">
      <c r="A197" s="58"/>
      <c r="B197" s="58"/>
      <c r="C197" s="58"/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  <c r="AC197" s="58"/>
      <c r="AD197" s="58"/>
      <c r="AE197" s="58"/>
      <c r="AF197" s="58"/>
      <c r="AG197" s="58"/>
      <c r="AH197" s="58"/>
      <c r="AI197" s="58"/>
      <c r="AJ197" s="58"/>
      <c r="AK197" s="58"/>
      <c r="AL197" s="58"/>
      <c r="AM197" s="58"/>
      <c r="AN197" s="58"/>
      <c r="AO197" s="58"/>
      <c r="AP197" s="58"/>
      <c r="AQ197" s="58"/>
      <c r="AR197" s="58"/>
      <c r="AS197" s="58"/>
      <c r="AT197" s="58"/>
      <c r="AU197" s="58"/>
      <c r="AV197" s="58"/>
      <c r="AW197" s="58"/>
      <c r="AX197" s="58"/>
      <c r="AY197" s="58"/>
      <c r="AZ197" s="58"/>
    </row>
    <row r="198" spans="1:52" x14ac:dyDescent="0.25">
      <c r="A198" s="58"/>
      <c r="B198" s="58"/>
      <c r="C198" s="58"/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  <c r="AC198" s="58"/>
      <c r="AD198" s="58"/>
      <c r="AE198" s="58"/>
      <c r="AF198" s="58"/>
      <c r="AG198" s="58"/>
      <c r="AH198" s="58"/>
      <c r="AI198" s="58"/>
      <c r="AJ198" s="58"/>
      <c r="AK198" s="58"/>
      <c r="AL198" s="58"/>
      <c r="AM198" s="58"/>
      <c r="AN198" s="58"/>
      <c r="AO198" s="58"/>
      <c r="AP198" s="58"/>
      <c r="AQ198" s="58"/>
      <c r="AR198" s="58"/>
      <c r="AS198" s="58"/>
      <c r="AT198" s="58"/>
      <c r="AU198" s="58"/>
      <c r="AV198" s="58"/>
      <c r="AW198" s="58"/>
      <c r="AX198" s="58"/>
      <c r="AY198" s="58"/>
      <c r="AZ198" s="58"/>
    </row>
    <row r="199" spans="1:52" x14ac:dyDescent="0.25">
      <c r="A199" s="58"/>
      <c r="B199" s="58"/>
      <c r="C199" s="58"/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  <c r="AC199" s="58"/>
      <c r="AD199" s="58"/>
      <c r="AE199" s="58"/>
      <c r="AF199" s="58"/>
      <c r="AG199" s="58"/>
      <c r="AH199" s="58"/>
      <c r="AI199" s="58"/>
      <c r="AJ199" s="58"/>
      <c r="AK199" s="58"/>
      <c r="AL199" s="58"/>
      <c r="AM199" s="58"/>
      <c r="AN199" s="58"/>
      <c r="AO199" s="58"/>
      <c r="AP199" s="58"/>
      <c r="AQ199" s="58"/>
      <c r="AR199" s="58"/>
      <c r="AS199" s="58"/>
      <c r="AT199" s="58"/>
      <c r="AU199" s="58"/>
      <c r="AV199" s="58"/>
      <c r="AW199" s="58"/>
      <c r="AX199" s="58"/>
      <c r="AY199" s="58"/>
      <c r="AZ199" s="58"/>
    </row>
    <row r="200" spans="1:52" x14ac:dyDescent="0.25">
      <c r="A200" s="58"/>
      <c r="B200" s="58"/>
      <c r="C200" s="58"/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  <c r="AC200" s="58"/>
      <c r="AD200" s="58"/>
      <c r="AE200" s="58"/>
      <c r="AF200" s="58"/>
      <c r="AG200" s="58"/>
      <c r="AH200" s="58"/>
      <c r="AI200" s="58"/>
      <c r="AJ200" s="58"/>
      <c r="AK200" s="58"/>
      <c r="AL200" s="58"/>
      <c r="AM200" s="58"/>
      <c r="AN200" s="58"/>
      <c r="AO200" s="58"/>
      <c r="AP200" s="58"/>
      <c r="AQ200" s="58"/>
      <c r="AR200" s="58"/>
      <c r="AS200" s="58"/>
      <c r="AT200" s="58"/>
      <c r="AU200" s="58"/>
      <c r="AV200" s="58"/>
      <c r="AW200" s="58"/>
      <c r="AX200" s="58"/>
      <c r="AY200" s="58"/>
      <c r="AZ200" s="58"/>
    </row>
    <row r="201" spans="1:52" x14ac:dyDescent="0.25">
      <c r="A201" s="58"/>
      <c r="B201" s="58"/>
      <c r="C201" s="58"/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  <c r="AC201" s="58"/>
      <c r="AD201" s="58"/>
      <c r="AE201" s="58"/>
      <c r="AF201" s="58"/>
      <c r="AG201" s="58"/>
      <c r="AH201" s="58"/>
      <c r="AI201" s="58"/>
      <c r="AJ201" s="58"/>
      <c r="AK201" s="58"/>
      <c r="AL201" s="58"/>
      <c r="AM201" s="58"/>
      <c r="AN201" s="58"/>
      <c r="AO201" s="58"/>
      <c r="AP201" s="58"/>
      <c r="AQ201" s="58"/>
      <c r="AR201" s="58"/>
      <c r="AS201" s="58"/>
      <c r="AT201" s="58"/>
      <c r="AU201" s="58"/>
      <c r="AV201" s="58"/>
      <c r="AW201" s="58"/>
      <c r="AX201" s="58"/>
      <c r="AY201" s="58"/>
      <c r="AZ201" s="58"/>
    </row>
    <row r="202" spans="1:52" x14ac:dyDescent="0.25">
      <c r="A202" s="58"/>
      <c r="B202" s="58"/>
      <c r="C202" s="58"/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  <c r="AC202" s="58"/>
      <c r="AD202" s="58"/>
      <c r="AE202" s="58"/>
      <c r="AF202" s="58"/>
      <c r="AG202" s="58"/>
      <c r="AH202" s="58"/>
      <c r="AI202" s="58"/>
      <c r="AJ202" s="58"/>
      <c r="AK202" s="58"/>
      <c r="AL202" s="58"/>
      <c r="AM202" s="58"/>
      <c r="AN202" s="58"/>
      <c r="AO202" s="58"/>
      <c r="AP202" s="58"/>
      <c r="AQ202" s="58"/>
      <c r="AR202" s="58"/>
      <c r="AS202" s="58"/>
      <c r="AT202" s="58"/>
      <c r="AU202" s="58"/>
      <c r="AV202" s="58"/>
      <c r="AW202" s="58"/>
      <c r="AX202" s="58"/>
      <c r="AY202" s="58"/>
      <c r="AZ202" s="58"/>
    </row>
    <row r="203" spans="1:52" x14ac:dyDescent="0.25">
      <c r="A203" s="58"/>
      <c r="B203" s="58"/>
      <c r="C203" s="58"/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  <c r="AC203" s="58"/>
      <c r="AD203" s="58"/>
      <c r="AE203" s="58"/>
      <c r="AF203" s="58"/>
      <c r="AG203" s="58"/>
      <c r="AH203" s="58"/>
      <c r="AI203" s="58"/>
      <c r="AJ203" s="58"/>
      <c r="AK203" s="58"/>
      <c r="AL203" s="58"/>
      <c r="AM203" s="58"/>
      <c r="AN203" s="58"/>
      <c r="AO203" s="58"/>
      <c r="AP203" s="58"/>
      <c r="AQ203" s="58"/>
      <c r="AR203" s="58"/>
      <c r="AS203" s="58"/>
      <c r="AT203" s="58"/>
      <c r="AU203" s="58"/>
      <c r="AV203" s="58"/>
      <c r="AW203" s="58"/>
      <c r="AX203" s="58"/>
      <c r="AY203" s="58"/>
      <c r="AZ203" s="58"/>
    </row>
    <row r="204" spans="1:52" x14ac:dyDescent="0.25">
      <c r="A204" s="58"/>
      <c r="B204" s="58"/>
      <c r="C204" s="58"/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  <c r="AC204" s="58"/>
      <c r="AD204" s="58"/>
      <c r="AE204" s="58"/>
      <c r="AF204" s="58"/>
      <c r="AG204" s="58"/>
      <c r="AH204" s="58"/>
      <c r="AI204" s="58"/>
      <c r="AJ204" s="58"/>
      <c r="AK204" s="58"/>
      <c r="AL204" s="58"/>
      <c r="AM204" s="58"/>
      <c r="AN204" s="58"/>
      <c r="AO204" s="58"/>
      <c r="AP204" s="58"/>
      <c r="AQ204" s="58"/>
      <c r="AR204" s="58"/>
      <c r="AS204" s="58"/>
      <c r="AT204" s="58"/>
      <c r="AU204" s="58"/>
      <c r="AV204" s="58"/>
      <c r="AW204" s="58"/>
      <c r="AX204" s="58"/>
      <c r="AY204" s="58"/>
      <c r="AZ204" s="58"/>
    </row>
    <row r="205" spans="1:52" x14ac:dyDescent="0.25">
      <c r="A205" s="58"/>
      <c r="B205" s="58"/>
      <c r="C205" s="58"/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  <c r="AC205" s="58"/>
      <c r="AD205" s="58"/>
      <c r="AE205" s="58"/>
      <c r="AF205" s="58"/>
      <c r="AG205" s="58"/>
      <c r="AH205" s="58"/>
      <c r="AI205" s="58"/>
      <c r="AJ205" s="58"/>
      <c r="AK205" s="58"/>
      <c r="AL205" s="58"/>
      <c r="AM205" s="58"/>
      <c r="AN205" s="58"/>
      <c r="AO205" s="58"/>
      <c r="AP205" s="58"/>
      <c r="AQ205" s="58"/>
      <c r="AR205" s="58"/>
      <c r="AS205" s="58"/>
      <c r="AT205" s="58"/>
      <c r="AU205" s="58"/>
      <c r="AV205" s="58"/>
      <c r="AW205" s="58"/>
      <c r="AX205" s="58"/>
      <c r="AY205" s="58"/>
      <c r="AZ205" s="58"/>
    </row>
    <row r="206" spans="1:52" x14ac:dyDescent="0.25">
      <c r="A206" s="58"/>
      <c r="B206" s="58"/>
      <c r="C206" s="58"/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  <c r="AC206" s="58"/>
      <c r="AD206" s="58"/>
      <c r="AE206" s="58"/>
      <c r="AF206" s="58"/>
      <c r="AG206" s="58"/>
      <c r="AH206" s="58"/>
      <c r="AI206" s="58"/>
      <c r="AJ206" s="58"/>
      <c r="AK206" s="58"/>
      <c r="AL206" s="58"/>
      <c r="AM206" s="58"/>
      <c r="AN206" s="58"/>
      <c r="AO206" s="58"/>
      <c r="AP206" s="58"/>
      <c r="AQ206" s="58"/>
      <c r="AR206" s="58"/>
      <c r="AS206" s="58"/>
      <c r="AT206" s="58"/>
      <c r="AU206" s="58"/>
      <c r="AV206" s="58"/>
      <c r="AW206" s="58"/>
      <c r="AX206" s="58"/>
      <c r="AY206" s="58"/>
      <c r="AZ206" s="58"/>
    </row>
    <row r="207" spans="1:52" x14ac:dyDescent="0.25">
      <c r="A207" s="58"/>
      <c r="B207" s="58"/>
      <c r="C207" s="58"/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  <c r="AC207" s="58"/>
      <c r="AD207" s="58"/>
      <c r="AE207" s="58"/>
      <c r="AF207" s="58"/>
      <c r="AG207" s="58"/>
      <c r="AH207" s="58"/>
      <c r="AI207" s="58"/>
      <c r="AJ207" s="58"/>
      <c r="AK207" s="58"/>
      <c r="AL207" s="58"/>
      <c r="AM207" s="58"/>
      <c r="AN207" s="58"/>
      <c r="AO207" s="58"/>
      <c r="AP207" s="58"/>
      <c r="AQ207" s="58"/>
      <c r="AR207" s="58"/>
      <c r="AS207" s="58"/>
      <c r="AT207" s="58"/>
      <c r="AU207" s="58"/>
      <c r="AV207" s="58"/>
      <c r="AW207" s="58"/>
      <c r="AX207" s="58"/>
      <c r="AY207" s="58"/>
      <c r="AZ207" s="58"/>
    </row>
    <row r="208" spans="1:52" x14ac:dyDescent="0.25">
      <c r="A208" s="58"/>
      <c r="B208" s="58"/>
      <c r="C208" s="58"/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  <c r="AC208" s="58"/>
      <c r="AD208" s="58"/>
      <c r="AE208" s="58"/>
      <c r="AF208" s="58"/>
      <c r="AG208" s="58"/>
      <c r="AH208" s="58"/>
      <c r="AI208" s="58"/>
      <c r="AJ208" s="58"/>
      <c r="AK208" s="58"/>
      <c r="AL208" s="58"/>
      <c r="AM208" s="58"/>
      <c r="AN208" s="58"/>
      <c r="AO208" s="58"/>
      <c r="AP208" s="58"/>
      <c r="AQ208" s="58"/>
      <c r="AR208" s="58"/>
      <c r="AS208" s="58"/>
      <c r="AT208" s="58"/>
      <c r="AU208" s="58"/>
      <c r="AV208" s="58"/>
      <c r="AW208" s="58"/>
      <c r="AX208" s="58"/>
      <c r="AY208" s="58"/>
      <c r="AZ208" s="58"/>
    </row>
    <row r="209" spans="1:52" x14ac:dyDescent="0.25">
      <c r="A209" s="58"/>
      <c r="B209" s="58"/>
      <c r="C209" s="58"/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  <c r="AC209" s="58"/>
      <c r="AD209" s="58"/>
      <c r="AE209" s="58"/>
      <c r="AF209" s="58"/>
      <c r="AG209" s="58"/>
      <c r="AH209" s="58"/>
      <c r="AI209" s="58"/>
      <c r="AJ209" s="58"/>
      <c r="AK209" s="58"/>
      <c r="AL209" s="58"/>
      <c r="AM209" s="58"/>
      <c r="AN209" s="58"/>
      <c r="AO209" s="58"/>
      <c r="AP209" s="58"/>
      <c r="AQ209" s="58"/>
      <c r="AR209" s="58"/>
      <c r="AS209" s="58"/>
      <c r="AT209" s="58"/>
      <c r="AU209" s="58"/>
      <c r="AV209" s="58"/>
      <c r="AW209" s="58"/>
      <c r="AX209" s="58"/>
      <c r="AY209" s="58"/>
      <c r="AZ209" s="58"/>
    </row>
    <row r="210" spans="1:52" x14ac:dyDescent="0.25">
      <c r="A210" s="58"/>
      <c r="B210" s="58"/>
      <c r="C210" s="58"/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  <c r="AC210" s="58"/>
      <c r="AD210" s="58"/>
      <c r="AE210" s="58"/>
      <c r="AF210" s="58"/>
      <c r="AG210" s="58"/>
      <c r="AH210" s="58"/>
      <c r="AI210" s="58"/>
      <c r="AJ210" s="58"/>
      <c r="AK210" s="58"/>
      <c r="AL210" s="58"/>
      <c r="AM210" s="58"/>
      <c r="AN210" s="58"/>
      <c r="AO210" s="58"/>
      <c r="AP210" s="58"/>
      <c r="AQ210" s="58"/>
      <c r="AR210" s="58"/>
      <c r="AS210" s="58"/>
      <c r="AT210" s="58"/>
      <c r="AU210" s="58"/>
      <c r="AV210" s="58"/>
      <c r="AW210" s="58"/>
      <c r="AX210" s="58"/>
      <c r="AY210" s="58"/>
      <c r="AZ210" s="58"/>
    </row>
    <row r="211" spans="1:52" x14ac:dyDescent="0.25">
      <c r="A211" s="58"/>
      <c r="B211" s="58"/>
      <c r="C211" s="58"/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  <c r="AC211" s="58"/>
      <c r="AD211" s="58"/>
      <c r="AE211" s="58"/>
      <c r="AF211" s="58"/>
      <c r="AG211" s="58"/>
      <c r="AH211" s="58"/>
      <c r="AI211" s="58"/>
      <c r="AJ211" s="58"/>
      <c r="AK211" s="58"/>
      <c r="AL211" s="58"/>
      <c r="AM211" s="58"/>
      <c r="AN211" s="58"/>
      <c r="AO211" s="58"/>
      <c r="AP211" s="58"/>
      <c r="AQ211" s="58"/>
      <c r="AR211" s="58"/>
      <c r="AS211" s="58"/>
      <c r="AT211" s="58"/>
      <c r="AU211" s="58"/>
      <c r="AV211" s="58"/>
      <c r="AW211" s="58"/>
      <c r="AX211" s="58"/>
      <c r="AY211" s="58"/>
      <c r="AZ211" s="58"/>
    </row>
    <row r="212" spans="1:52" x14ac:dyDescent="0.25">
      <c r="A212" s="58"/>
      <c r="B212" s="58"/>
      <c r="C212" s="58"/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  <c r="AC212" s="58"/>
      <c r="AD212" s="58"/>
      <c r="AE212" s="58"/>
      <c r="AF212" s="58"/>
      <c r="AG212" s="58"/>
      <c r="AH212" s="58"/>
      <c r="AI212" s="58"/>
      <c r="AJ212" s="58"/>
      <c r="AK212" s="58"/>
      <c r="AL212" s="58"/>
      <c r="AM212" s="58"/>
      <c r="AN212" s="58"/>
      <c r="AO212" s="58"/>
      <c r="AP212" s="58"/>
      <c r="AQ212" s="58"/>
      <c r="AR212" s="58"/>
      <c r="AS212" s="58"/>
      <c r="AT212" s="58"/>
      <c r="AU212" s="58"/>
      <c r="AV212" s="58"/>
      <c r="AW212" s="58"/>
      <c r="AX212" s="58"/>
      <c r="AY212" s="58"/>
      <c r="AZ212" s="58"/>
    </row>
    <row r="213" spans="1:52" x14ac:dyDescent="0.25">
      <c r="A213" s="58"/>
      <c r="B213" s="58"/>
      <c r="C213" s="58"/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  <c r="AC213" s="58"/>
      <c r="AD213" s="58"/>
      <c r="AE213" s="58"/>
      <c r="AF213" s="58"/>
      <c r="AG213" s="58"/>
      <c r="AH213" s="58"/>
      <c r="AI213" s="58"/>
      <c r="AJ213" s="58"/>
      <c r="AK213" s="58"/>
      <c r="AL213" s="58"/>
      <c r="AM213" s="58"/>
      <c r="AN213" s="58"/>
      <c r="AO213" s="58"/>
      <c r="AP213" s="58"/>
      <c r="AQ213" s="58"/>
      <c r="AR213" s="58"/>
      <c r="AS213" s="58"/>
      <c r="AT213" s="58"/>
      <c r="AU213" s="58"/>
      <c r="AV213" s="58"/>
      <c r="AW213" s="58"/>
      <c r="AX213" s="58"/>
      <c r="AY213" s="58"/>
      <c r="AZ213" s="58"/>
    </row>
    <row r="214" spans="1:52" x14ac:dyDescent="0.25">
      <c r="A214" s="58"/>
      <c r="B214" s="58"/>
      <c r="C214" s="58"/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  <c r="AC214" s="58"/>
      <c r="AD214" s="58"/>
      <c r="AE214" s="58"/>
      <c r="AF214" s="58"/>
      <c r="AG214" s="58"/>
      <c r="AH214" s="58"/>
      <c r="AI214" s="58"/>
      <c r="AJ214" s="58"/>
      <c r="AK214" s="58"/>
      <c r="AL214" s="58"/>
      <c r="AM214" s="58"/>
      <c r="AN214" s="58"/>
      <c r="AO214" s="58"/>
      <c r="AP214" s="58"/>
      <c r="AQ214" s="58"/>
      <c r="AR214" s="58"/>
      <c r="AS214" s="58"/>
      <c r="AT214" s="58"/>
      <c r="AU214" s="58"/>
      <c r="AV214" s="58"/>
      <c r="AW214" s="58"/>
      <c r="AX214" s="58"/>
      <c r="AY214" s="58"/>
      <c r="AZ214" s="58"/>
    </row>
    <row r="215" spans="1:52" x14ac:dyDescent="0.25">
      <c r="A215" s="58"/>
      <c r="B215" s="58"/>
      <c r="C215" s="58"/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  <c r="AC215" s="58"/>
      <c r="AD215" s="58"/>
      <c r="AE215" s="58"/>
      <c r="AF215" s="58"/>
      <c r="AG215" s="58"/>
      <c r="AH215" s="58"/>
      <c r="AI215" s="58"/>
      <c r="AJ215" s="58"/>
      <c r="AK215" s="58"/>
      <c r="AL215" s="58"/>
      <c r="AM215" s="58"/>
      <c r="AN215" s="58"/>
      <c r="AO215" s="58"/>
      <c r="AP215" s="58"/>
      <c r="AQ215" s="58"/>
      <c r="AR215" s="58"/>
      <c r="AS215" s="58"/>
      <c r="AT215" s="58"/>
      <c r="AU215" s="58"/>
      <c r="AV215" s="58"/>
      <c r="AW215" s="58"/>
      <c r="AX215" s="58"/>
      <c r="AY215" s="58"/>
      <c r="AZ215" s="58"/>
    </row>
    <row r="216" spans="1:52" x14ac:dyDescent="0.25">
      <c r="A216" s="58"/>
      <c r="B216" s="58"/>
      <c r="C216" s="58"/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  <c r="AC216" s="58"/>
      <c r="AD216" s="58"/>
      <c r="AE216" s="58"/>
      <c r="AF216" s="58"/>
      <c r="AG216" s="58"/>
      <c r="AH216" s="58"/>
      <c r="AI216" s="58"/>
      <c r="AJ216" s="58"/>
      <c r="AK216" s="58"/>
      <c r="AL216" s="58"/>
      <c r="AM216" s="58"/>
      <c r="AN216" s="58"/>
      <c r="AO216" s="58"/>
      <c r="AP216" s="58"/>
      <c r="AQ216" s="58"/>
      <c r="AR216" s="58"/>
      <c r="AS216" s="58"/>
      <c r="AT216" s="58"/>
      <c r="AU216" s="58"/>
      <c r="AV216" s="58"/>
      <c r="AW216" s="58"/>
      <c r="AX216" s="58"/>
      <c r="AY216" s="58"/>
      <c r="AZ216" s="58"/>
    </row>
    <row r="217" spans="1:52" x14ac:dyDescent="0.25">
      <c r="A217" s="58"/>
      <c r="B217" s="58"/>
      <c r="C217" s="58"/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  <c r="AB217" s="58"/>
      <c r="AC217" s="58"/>
      <c r="AD217" s="58"/>
      <c r="AE217" s="58"/>
      <c r="AF217" s="58"/>
      <c r="AG217" s="58"/>
      <c r="AH217" s="58"/>
      <c r="AI217" s="58"/>
      <c r="AJ217" s="58"/>
      <c r="AK217" s="58"/>
      <c r="AL217" s="58"/>
      <c r="AM217" s="58"/>
      <c r="AN217" s="58"/>
      <c r="AO217" s="58"/>
      <c r="AP217" s="58"/>
      <c r="AQ217" s="58"/>
      <c r="AR217" s="58"/>
      <c r="AS217" s="58"/>
      <c r="AT217" s="58"/>
      <c r="AU217" s="58"/>
      <c r="AV217" s="58"/>
      <c r="AW217" s="58"/>
      <c r="AX217" s="58"/>
      <c r="AY217" s="58"/>
      <c r="AZ217" s="58"/>
    </row>
    <row r="218" spans="1:52" x14ac:dyDescent="0.25">
      <c r="A218" s="58"/>
      <c r="B218" s="58"/>
      <c r="C218" s="58"/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  <c r="AB218" s="58"/>
      <c r="AC218" s="58"/>
      <c r="AD218" s="58"/>
      <c r="AE218" s="58"/>
      <c r="AF218" s="58"/>
      <c r="AG218" s="58"/>
      <c r="AH218" s="58"/>
      <c r="AI218" s="58"/>
      <c r="AJ218" s="58"/>
      <c r="AK218" s="58"/>
      <c r="AL218" s="58"/>
      <c r="AM218" s="58"/>
      <c r="AN218" s="58"/>
      <c r="AO218" s="58"/>
      <c r="AP218" s="58"/>
      <c r="AQ218" s="58"/>
      <c r="AR218" s="58"/>
      <c r="AS218" s="58"/>
      <c r="AT218" s="58"/>
      <c r="AU218" s="58"/>
      <c r="AV218" s="58"/>
      <c r="AW218" s="58"/>
      <c r="AX218" s="58"/>
      <c r="AY218" s="58"/>
      <c r="AZ218" s="58"/>
    </row>
    <row r="219" spans="1:52" x14ac:dyDescent="0.25">
      <c r="A219" s="58"/>
      <c r="B219" s="58"/>
      <c r="C219" s="58"/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  <c r="AB219" s="58"/>
      <c r="AC219" s="58"/>
      <c r="AD219" s="58"/>
      <c r="AE219" s="58"/>
      <c r="AF219" s="58"/>
      <c r="AG219" s="58"/>
      <c r="AH219" s="58"/>
      <c r="AI219" s="58"/>
      <c r="AJ219" s="58"/>
      <c r="AK219" s="58"/>
      <c r="AL219" s="58"/>
      <c r="AM219" s="58"/>
      <c r="AN219" s="58"/>
      <c r="AO219" s="58"/>
      <c r="AP219" s="58"/>
      <c r="AQ219" s="58"/>
      <c r="AR219" s="58"/>
      <c r="AS219" s="58"/>
      <c r="AT219" s="58"/>
      <c r="AU219" s="58"/>
      <c r="AV219" s="58"/>
      <c r="AW219" s="58"/>
      <c r="AX219" s="58"/>
      <c r="AY219" s="58"/>
      <c r="AZ219" s="58"/>
    </row>
    <row r="220" spans="1:52" x14ac:dyDescent="0.25">
      <c r="A220" s="58"/>
      <c r="B220" s="58"/>
      <c r="C220" s="58"/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58"/>
      <c r="AC220" s="58"/>
      <c r="AD220" s="58"/>
      <c r="AE220" s="58"/>
      <c r="AF220" s="58"/>
      <c r="AG220" s="58"/>
      <c r="AH220" s="58"/>
      <c r="AI220" s="58"/>
      <c r="AJ220" s="58"/>
      <c r="AK220" s="58"/>
      <c r="AL220" s="58"/>
      <c r="AM220" s="58"/>
      <c r="AN220" s="58"/>
      <c r="AO220" s="58"/>
      <c r="AP220" s="58"/>
      <c r="AQ220" s="58"/>
      <c r="AR220" s="58"/>
      <c r="AS220" s="58"/>
      <c r="AT220" s="58"/>
      <c r="AU220" s="58"/>
      <c r="AV220" s="58"/>
      <c r="AW220" s="58"/>
      <c r="AX220" s="58"/>
      <c r="AY220" s="58"/>
      <c r="AZ220" s="58"/>
    </row>
    <row r="221" spans="1:52" x14ac:dyDescent="0.25">
      <c r="A221" s="58"/>
      <c r="B221" s="58"/>
      <c r="C221" s="58"/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  <c r="AB221" s="58"/>
      <c r="AC221" s="58"/>
      <c r="AD221" s="58"/>
      <c r="AE221" s="58"/>
      <c r="AF221" s="58"/>
      <c r="AG221" s="58"/>
      <c r="AH221" s="58"/>
      <c r="AI221" s="58"/>
      <c r="AJ221" s="58"/>
      <c r="AK221" s="58"/>
      <c r="AL221" s="58"/>
      <c r="AM221" s="58"/>
      <c r="AN221" s="58"/>
      <c r="AO221" s="58"/>
      <c r="AP221" s="58"/>
      <c r="AQ221" s="58"/>
      <c r="AR221" s="58"/>
      <c r="AS221" s="58"/>
      <c r="AT221" s="58"/>
      <c r="AU221" s="58"/>
      <c r="AV221" s="58"/>
      <c r="AW221" s="58"/>
      <c r="AX221" s="58"/>
      <c r="AY221" s="58"/>
      <c r="AZ221" s="58"/>
    </row>
    <row r="222" spans="1:52" x14ac:dyDescent="0.25">
      <c r="A222" s="58"/>
      <c r="B222" s="58"/>
      <c r="C222" s="58"/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  <c r="AB222" s="58"/>
      <c r="AC222" s="58"/>
      <c r="AD222" s="58"/>
      <c r="AE222" s="58"/>
      <c r="AF222" s="58"/>
      <c r="AG222" s="58"/>
      <c r="AH222" s="58"/>
      <c r="AI222" s="58"/>
      <c r="AJ222" s="58"/>
      <c r="AK222" s="58"/>
      <c r="AL222" s="58"/>
      <c r="AM222" s="58"/>
      <c r="AN222" s="58"/>
      <c r="AO222" s="58"/>
      <c r="AP222" s="58"/>
      <c r="AQ222" s="58"/>
      <c r="AR222" s="58"/>
      <c r="AS222" s="58"/>
      <c r="AT222" s="58"/>
      <c r="AU222" s="58"/>
      <c r="AV222" s="58"/>
      <c r="AW222" s="58"/>
      <c r="AX222" s="58"/>
      <c r="AY222" s="58"/>
      <c r="AZ222" s="58"/>
    </row>
    <row r="223" spans="1:52" x14ac:dyDescent="0.25">
      <c r="A223" s="58"/>
      <c r="B223" s="58"/>
      <c r="C223" s="58"/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  <c r="AB223" s="58"/>
      <c r="AC223" s="58"/>
      <c r="AD223" s="58"/>
      <c r="AE223" s="58"/>
      <c r="AF223" s="58"/>
      <c r="AG223" s="58"/>
      <c r="AH223" s="58"/>
      <c r="AI223" s="58"/>
      <c r="AJ223" s="58"/>
      <c r="AK223" s="58"/>
      <c r="AL223" s="58"/>
      <c r="AM223" s="58"/>
      <c r="AN223" s="58"/>
      <c r="AO223" s="58"/>
      <c r="AP223" s="58"/>
      <c r="AQ223" s="58"/>
      <c r="AR223" s="58"/>
      <c r="AS223" s="58"/>
      <c r="AT223" s="58"/>
      <c r="AU223" s="58"/>
      <c r="AV223" s="58"/>
      <c r="AW223" s="58"/>
      <c r="AX223" s="58"/>
      <c r="AY223" s="58"/>
      <c r="AZ223" s="58"/>
    </row>
    <row r="224" spans="1:52" x14ac:dyDescent="0.25">
      <c r="A224" s="58"/>
      <c r="B224" s="58"/>
      <c r="C224" s="58"/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  <c r="AB224" s="58"/>
      <c r="AC224" s="58"/>
      <c r="AD224" s="58"/>
      <c r="AE224" s="58"/>
      <c r="AF224" s="58"/>
      <c r="AG224" s="58"/>
      <c r="AH224" s="58"/>
      <c r="AI224" s="58"/>
      <c r="AJ224" s="58"/>
      <c r="AK224" s="58"/>
      <c r="AL224" s="58"/>
      <c r="AM224" s="58"/>
      <c r="AN224" s="58"/>
      <c r="AO224" s="58"/>
      <c r="AP224" s="58"/>
      <c r="AQ224" s="58"/>
      <c r="AR224" s="58"/>
      <c r="AS224" s="58"/>
      <c r="AT224" s="58"/>
      <c r="AU224" s="58"/>
      <c r="AV224" s="58"/>
      <c r="AW224" s="58"/>
      <c r="AX224" s="58"/>
      <c r="AY224" s="58"/>
      <c r="AZ224" s="58"/>
    </row>
    <row r="225" spans="1:52" x14ac:dyDescent="0.25">
      <c r="A225" s="58"/>
      <c r="B225" s="58"/>
      <c r="C225" s="58"/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  <c r="AC225" s="58"/>
      <c r="AD225" s="58"/>
      <c r="AE225" s="58"/>
      <c r="AF225" s="58"/>
      <c r="AG225" s="58"/>
      <c r="AH225" s="58"/>
      <c r="AI225" s="58"/>
      <c r="AJ225" s="58"/>
      <c r="AK225" s="58"/>
      <c r="AL225" s="58"/>
      <c r="AM225" s="58"/>
      <c r="AN225" s="58"/>
      <c r="AO225" s="58"/>
      <c r="AP225" s="58"/>
      <c r="AQ225" s="58"/>
      <c r="AR225" s="58"/>
      <c r="AS225" s="58"/>
      <c r="AT225" s="58"/>
      <c r="AU225" s="58"/>
      <c r="AV225" s="58"/>
      <c r="AW225" s="58"/>
      <c r="AX225" s="58"/>
      <c r="AY225" s="58"/>
      <c r="AZ225" s="58"/>
    </row>
    <row r="226" spans="1:52" x14ac:dyDescent="0.25">
      <c r="A226" s="58"/>
      <c r="B226" s="58"/>
      <c r="C226" s="58"/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  <c r="AB226" s="58"/>
      <c r="AC226" s="58"/>
      <c r="AD226" s="58"/>
      <c r="AE226" s="58"/>
      <c r="AF226" s="58"/>
      <c r="AG226" s="58"/>
      <c r="AH226" s="58"/>
      <c r="AI226" s="58"/>
      <c r="AJ226" s="58"/>
      <c r="AK226" s="58"/>
      <c r="AL226" s="58"/>
      <c r="AM226" s="58"/>
      <c r="AN226" s="58"/>
      <c r="AO226" s="58"/>
      <c r="AP226" s="58"/>
      <c r="AQ226" s="58"/>
      <c r="AR226" s="58"/>
      <c r="AS226" s="58"/>
      <c r="AT226" s="58"/>
      <c r="AU226" s="58"/>
      <c r="AV226" s="58"/>
      <c r="AW226" s="58"/>
      <c r="AX226" s="58"/>
      <c r="AY226" s="58"/>
      <c r="AZ226" s="58"/>
    </row>
    <row r="227" spans="1:52" x14ac:dyDescent="0.25">
      <c r="A227" s="58"/>
      <c r="B227" s="58"/>
      <c r="C227" s="58"/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  <c r="AB227" s="58"/>
      <c r="AC227" s="58"/>
      <c r="AD227" s="58"/>
      <c r="AE227" s="58"/>
      <c r="AF227" s="58"/>
      <c r="AG227" s="58"/>
      <c r="AH227" s="58"/>
      <c r="AI227" s="58"/>
      <c r="AJ227" s="58"/>
      <c r="AK227" s="58"/>
      <c r="AL227" s="58"/>
      <c r="AM227" s="58"/>
      <c r="AN227" s="58"/>
      <c r="AO227" s="58"/>
      <c r="AP227" s="58"/>
      <c r="AQ227" s="58"/>
      <c r="AR227" s="58"/>
      <c r="AS227" s="58"/>
      <c r="AT227" s="58"/>
      <c r="AU227" s="58"/>
      <c r="AV227" s="58"/>
      <c r="AW227" s="58"/>
      <c r="AX227" s="58"/>
      <c r="AY227" s="58"/>
      <c r="AZ227" s="58"/>
    </row>
    <row r="228" spans="1:52" x14ac:dyDescent="0.25">
      <c r="A228" s="58"/>
      <c r="B228" s="58"/>
      <c r="C228" s="58"/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  <c r="AB228" s="58"/>
      <c r="AC228" s="58"/>
      <c r="AD228" s="58"/>
      <c r="AE228" s="58"/>
      <c r="AF228" s="58"/>
      <c r="AG228" s="58"/>
      <c r="AH228" s="58"/>
      <c r="AI228" s="58"/>
      <c r="AJ228" s="58"/>
      <c r="AK228" s="58"/>
      <c r="AL228" s="58"/>
      <c r="AM228" s="58"/>
      <c r="AN228" s="58"/>
      <c r="AO228" s="58"/>
      <c r="AP228" s="58"/>
      <c r="AQ228" s="58"/>
      <c r="AR228" s="58"/>
      <c r="AS228" s="58"/>
      <c r="AT228" s="58"/>
      <c r="AU228" s="58"/>
      <c r="AV228" s="58"/>
      <c r="AW228" s="58"/>
      <c r="AX228" s="58"/>
      <c r="AY228" s="58"/>
      <c r="AZ228" s="58"/>
    </row>
    <row r="229" spans="1:52" x14ac:dyDescent="0.25">
      <c r="A229" s="58"/>
      <c r="B229" s="58"/>
      <c r="C229" s="58"/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8"/>
      <c r="AD229" s="58"/>
      <c r="AE229" s="58"/>
      <c r="AF229" s="58"/>
      <c r="AG229" s="58"/>
      <c r="AH229" s="58"/>
      <c r="AI229" s="58"/>
      <c r="AJ229" s="58"/>
      <c r="AK229" s="58"/>
      <c r="AL229" s="58"/>
      <c r="AM229" s="58"/>
      <c r="AN229" s="58"/>
      <c r="AO229" s="58"/>
      <c r="AP229" s="58"/>
      <c r="AQ229" s="58"/>
      <c r="AR229" s="58"/>
      <c r="AS229" s="58"/>
      <c r="AT229" s="58"/>
      <c r="AU229" s="58"/>
      <c r="AV229" s="58"/>
      <c r="AW229" s="58"/>
      <c r="AX229" s="58"/>
      <c r="AY229" s="58"/>
      <c r="AZ229" s="58"/>
    </row>
    <row r="230" spans="1:52" x14ac:dyDescent="0.25">
      <c r="A230" s="58"/>
      <c r="B230" s="58"/>
      <c r="C230" s="58"/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  <c r="AB230" s="58"/>
      <c r="AC230" s="58"/>
      <c r="AD230" s="58"/>
      <c r="AE230" s="58"/>
      <c r="AF230" s="58"/>
      <c r="AG230" s="58"/>
      <c r="AH230" s="58"/>
      <c r="AI230" s="58"/>
      <c r="AJ230" s="58"/>
      <c r="AK230" s="58"/>
      <c r="AL230" s="58"/>
      <c r="AM230" s="58"/>
      <c r="AN230" s="58"/>
      <c r="AO230" s="58"/>
      <c r="AP230" s="58"/>
      <c r="AQ230" s="58"/>
      <c r="AR230" s="58"/>
      <c r="AS230" s="58"/>
      <c r="AT230" s="58"/>
      <c r="AU230" s="58"/>
      <c r="AV230" s="58"/>
      <c r="AW230" s="58"/>
      <c r="AX230" s="58"/>
      <c r="AY230" s="58"/>
      <c r="AZ230" s="58"/>
    </row>
    <row r="231" spans="1:52" x14ac:dyDescent="0.25">
      <c r="A231" s="58"/>
      <c r="B231" s="58"/>
      <c r="C231" s="58"/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  <c r="AC231" s="58"/>
      <c r="AD231" s="58"/>
      <c r="AE231" s="58"/>
      <c r="AF231" s="58"/>
      <c r="AG231" s="58"/>
      <c r="AH231" s="58"/>
      <c r="AI231" s="58"/>
      <c r="AJ231" s="58"/>
      <c r="AK231" s="58"/>
      <c r="AL231" s="58"/>
      <c r="AM231" s="58"/>
      <c r="AN231" s="58"/>
      <c r="AO231" s="58"/>
      <c r="AP231" s="58"/>
      <c r="AQ231" s="58"/>
      <c r="AR231" s="58"/>
      <c r="AS231" s="58"/>
      <c r="AT231" s="58"/>
      <c r="AU231" s="58"/>
      <c r="AV231" s="58"/>
      <c r="AW231" s="58"/>
      <c r="AX231" s="58"/>
      <c r="AY231" s="58"/>
      <c r="AZ231" s="58"/>
    </row>
    <row r="232" spans="1:52" x14ac:dyDescent="0.25">
      <c r="A232" s="58"/>
      <c r="B232" s="58"/>
      <c r="C232" s="58"/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  <c r="AA232" s="58"/>
      <c r="AB232" s="58"/>
      <c r="AC232" s="58"/>
      <c r="AD232" s="58"/>
      <c r="AE232" s="58"/>
      <c r="AF232" s="58"/>
      <c r="AG232" s="58"/>
      <c r="AH232" s="58"/>
      <c r="AI232" s="58"/>
      <c r="AJ232" s="58"/>
      <c r="AK232" s="58"/>
      <c r="AL232" s="58"/>
      <c r="AM232" s="58"/>
      <c r="AN232" s="58"/>
      <c r="AO232" s="58"/>
      <c r="AP232" s="58"/>
      <c r="AQ232" s="58"/>
      <c r="AR232" s="58"/>
      <c r="AS232" s="58"/>
      <c r="AT232" s="58"/>
      <c r="AU232" s="58"/>
      <c r="AV232" s="58"/>
      <c r="AW232" s="58"/>
      <c r="AX232" s="58"/>
      <c r="AY232" s="58"/>
      <c r="AZ232" s="58"/>
    </row>
    <row r="233" spans="1:52" x14ac:dyDescent="0.25">
      <c r="A233" s="58"/>
      <c r="B233" s="58"/>
      <c r="C233" s="58"/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  <c r="AA233" s="58"/>
      <c r="AB233" s="58"/>
      <c r="AC233" s="58"/>
      <c r="AD233" s="58"/>
      <c r="AE233" s="58"/>
      <c r="AF233" s="58"/>
      <c r="AG233" s="58"/>
      <c r="AH233" s="58"/>
      <c r="AI233" s="58"/>
      <c r="AJ233" s="58"/>
      <c r="AK233" s="58"/>
      <c r="AL233" s="58"/>
      <c r="AM233" s="58"/>
      <c r="AN233" s="58"/>
      <c r="AO233" s="58"/>
      <c r="AP233" s="58"/>
      <c r="AQ233" s="58"/>
      <c r="AR233" s="58"/>
      <c r="AS233" s="58"/>
      <c r="AT233" s="58"/>
      <c r="AU233" s="58"/>
      <c r="AV233" s="58"/>
      <c r="AW233" s="58"/>
      <c r="AX233" s="58"/>
      <c r="AY233" s="58"/>
      <c r="AZ233" s="58"/>
    </row>
    <row r="234" spans="1:52" x14ac:dyDescent="0.25">
      <c r="A234" s="58"/>
      <c r="B234" s="58"/>
      <c r="C234" s="58"/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  <c r="AA234" s="58"/>
      <c r="AB234" s="58"/>
      <c r="AC234" s="58"/>
      <c r="AD234" s="58"/>
      <c r="AE234" s="58"/>
      <c r="AF234" s="58"/>
      <c r="AG234" s="58"/>
      <c r="AH234" s="58"/>
      <c r="AI234" s="58"/>
      <c r="AJ234" s="58"/>
      <c r="AK234" s="58"/>
      <c r="AL234" s="58"/>
      <c r="AM234" s="58"/>
      <c r="AN234" s="58"/>
      <c r="AO234" s="58"/>
      <c r="AP234" s="58"/>
      <c r="AQ234" s="58"/>
      <c r="AR234" s="58"/>
      <c r="AS234" s="58"/>
      <c r="AT234" s="58"/>
      <c r="AU234" s="58"/>
      <c r="AV234" s="58"/>
      <c r="AW234" s="58"/>
      <c r="AX234" s="58"/>
      <c r="AY234" s="58"/>
      <c r="AZ234" s="58"/>
    </row>
    <row r="235" spans="1:52" x14ac:dyDescent="0.25">
      <c r="A235" s="58"/>
      <c r="B235" s="58"/>
      <c r="C235" s="58"/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  <c r="AA235" s="58"/>
      <c r="AB235" s="58"/>
      <c r="AC235" s="58"/>
      <c r="AD235" s="58"/>
      <c r="AE235" s="58"/>
      <c r="AF235" s="58"/>
      <c r="AG235" s="58"/>
      <c r="AH235" s="58"/>
      <c r="AI235" s="58"/>
      <c r="AJ235" s="58"/>
      <c r="AK235" s="58"/>
      <c r="AL235" s="58"/>
      <c r="AM235" s="58"/>
      <c r="AN235" s="58"/>
      <c r="AO235" s="58"/>
      <c r="AP235" s="58"/>
      <c r="AQ235" s="58"/>
      <c r="AR235" s="58"/>
      <c r="AS235" s="58"/>
      <c r="AT235" s="58"/>
      <c r="AU235" s="58"/>
      <c r="AV235" s="58"/>
      <c r="AW235" s="58"/>
      <c r="AX235" s="58"/>
      <c r="AY235" s="58"/>
      <c r="AZ235" s="58"/>
    </row>
    <row r="236" spans="1:52" x14ac:dyDescent="0.25">
      <c r="A236" s="58"/>
      <c r="B236" s="58"/>
      <c r="C236" s="58"/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  <c r="AA236" s="58"/>
      <c r="AB236" s="58"/>
      <c r="AC236" s="58"/>
      <c r="AD236" s="58"/>
      <c r="AE236" s="58"/>
      <c r="AF236" s="58"/>
      <c r="AG236" s="58"/>
      <c r="AH236" s="58"/>
      <c r="AI236" s="58"/>
      <c r="AJ236" s="58"/>
      <c r="AK236" s="58"/>
      <c r="AL236" s="58"/>
      <c r="AM236" s="58"/>
      <c r="AN236" s="58"/>
      <c r="AO236" s="58"/>
      <c r="AP236" s="58"/>
      <c r="AQ236" s="58"/>
      <c r="AR236" s="58"/>
      <c r="AS236" s="58"/>
      <c r="AT236" s="58"/>
      <c r="AU236" s="58"/>
      <c r="AV236" s="58"/>
      <c r="AW236" s="58"/>
      <c r="AX236" s="58"/>
      <c r="AY236" s="58"/>
      <c r="AZ236" s="58"/>
    </row>
    <row r="237" spans="1:52" x14ac:dyDescent="0.25">
      <c r="A237" s="58"/>
      <c r="B237" s="58"/>
      <c r="C237" s="58"/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  <c r="AA237" s="58"/>
      <c r="AB237" s="58"/>
      <c r="AC237" s="58"/>
      <c r="AD237" s="58"/>
      <c r="AE237" s="58"/>
      <c r="AF237" s="58"/>
      <c r="AG237" s="58"/>
      <c r="AH237" s="58"/>
      <c r="AI237" s="58"/>
      <c r="AJ237" s="58"/>
      <c r="AK237" s="58"/>
      <c r="AL237" s="58"/>
      <c r="AM237" s="58"/>
      <c r="AN237" s="58"/>
      <c r="AO237" s="58"/>
      <c r="AP237" s="58"/>
      <c r="AQ237" s="58"/>
      <c r="AR237" s="58"/>
      <c r="AS237" s="58"/>
      <c r="AT237" s="58"/>
      <c r="AU237" s="58"/>
      <c r="AV237" s="58"/>
      <c r="AW237" s="58"/>
      <c r="AX237" s="58"/>
      <c r="AY237" s="58"/>
      <c r="AZ237" s="58"/>
    </row>
    <row r="238" spans="1:52" x14ac:dyDescent="0.25">
      <c r="A238" s="58"/>
      <c r="B238" s="58"/>
      <c r="C238" s="58"/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  <c r="AA238" s="58"/>
      <c r="AB238" s="58"/>
      <c r="AC238" s="58"/>
      <c r="AD238" s="58"/>
      <c r="AE238" s="58"/>
      <c r="AF238" s="58"/>
      <c r="AG238" s="58"/>
      <c r="AH238" s="58"/>
      <c r="AI238" s="58"/>
      <c r="AJ238" s="58"/>
      <c r="AK238" s="58"/>
      <c r="AL238" s="58"/>
      <c r="AM238" s="58"/>
      <c r="AN238" s="58"/>
      <c r="AO238" s="58"/>
      <c r="AP238" s="58"/>
      <c r="AQ238" s="58"/>
      <c r="AR238" s="58"/>
      <c r="AS238" s="58"/>
      <c r="AT238" s="58"/>
      <c r="AU238" s="58"/>
      <c r="AV238" s="58"/>
      <c r="AW238" s="58"/>
      <c r="AX238" s="58"/>
      <c r="AY238" s="58"/>
      <c r="AZ238" s="58"/>
    </row>
    <row r="239" spans="1:52" x14ac:dyDescent="0.25">
      <c r="A239" s="58"/>
      <c r="B239" s="58"/>
      <c r="C239" s="58"/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  <c r="AA239" s="58"/>
      <c r="AB239" s="58"/>
      <c r="AC239" s="58"/>
      <c r="AD239" s="58"/>
      <c r="AE239" s="58"/>
      <c r="AF239" s="58"/>
      <c r="AG239" s="58"/>
      <c r="AH239" s="58"/>
      <c r="AI239" s="58"/>
      <c r="AJ239" s="58"/>
      <c r="AK239" s="58"/>
      <c r="AL239" s="58"/>
      <c r="AM239" s="58"/>
      <c r="AN239" s="58"/>
      <c r="AO239" s="58"/>
      <c r="AP239" s="58"/>
      <c r="AQ239" s="58"/>
      <c r="AR239" s="58"/>
      <c r="AS239" s="58"/>
      <c r="AT239" s="58"/>
      <c r="AU239" s="58"/>
      <c r="AV239" s="58"/>
      <c r="AW239" s="58"/>
      <c r="AX239" s="58"/>
      <c r="AY239" s="58"/>
      <c r="AZ239" s="58"/>
    </row>
    <row r="240" spans="1:52" x14ac:dyDescent="0.25">
      <c r="A240" s="58"/>
      <c r="B240" s="58"/>
      <c r="C240" s="58"/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  <c r="AA240" s="58"/>
      <c r="AB240" s="58"/>
      <c r="AC240" s="58"/>
      <c r="AD240" s="58"/>
      <c r="AE240" s="58"/>
      <c r="AF240" s="58"/>
      <c r="AG240" s="58"/>
      <c r="AH240" s="58"/>
      <c r="AI240" s="58"/>
      <c r="AJ240" s="58"/>
      <c r="AK240" s="58"/>
      <c r="AL240" s="58"/>
      <c r="AM240" s="58"/>
      <c r="AN240" s="58"/>
      <c r="AO240" s="58"/>
      <c r="AP240" s="58"/>
      <c r="AQ240" s="58"/>
      <c r="AR240" s="58"/>
      <c r="AS240" s="58"/>
      <c r="AT240" s="58"/>
      <c r="AU240" s="58"/>
      <c r="AV240" s="58"/>
      <c r="AW240" s="58"/>
      <c r="AX240" s="58"/>
      <c r="AY240" s="58"/>
      <c r="AZ240" s="58"/>
    </row>
    <row r="241" spans="1:52" x14ac:dyDescent="0.25">
      <c r="A241" s="58"/>
      <c r="B241" s="58"/>
      <c r="C241" s="58"/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  <c r="AA241" s="58"/>
      <c r="AB241" s="58"/>
      <c r="AC241" s="58"/>
      <c r="AD241" s="58"/>
      <c r="AE241" s="58"/>
      <c r="AF241" s="58"/>
      <c r="AG241" s="58"/>
      <c r="AH241" s="58"/>
      <c r="AI241" s="58"/>
      <c r="AJ241" s="58"/>
      <c r="AK241" s="58"/>
      <c r="AL241" s="58"/>
      <c r="AM241" s="58"/>
      <c r="AN241" s="58"/>
      <c r="AO241" s="58"/>
      <c r="AP241" s="58"/>
      <c r="AQ241" s="58"/>
      <c r="AR241" s="58"/>
      <c r="AS241" s="58"/>
      <c r="AT241" s="58"/>
      <c r="AU241" s="58"/>
      <c r="AV241" s="58"/>
      <c r="AW241" s="58"/>
      <c r="AX241" s="58"/>
      <c r="AY241" s="58"/>
      <c r="AZ241" s="58"/>
    </row>
    <row r="242" spans="1:52" x14ac:dyDescent="0.25">
      <c r="A242" s="58"/>
      <c r="B242" s="58"/>
      <c r="C242" s="58"/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  <c r="AA242" s="58"/>
      <c r="AB242" s="58"/>
      <c r="AC242" s="58"/>
      <c r="AD242" s="58"/>
      <c r="AE242" s="58"/>
      <c r="AF242" s="58"/>
      <c r="AG242" s="58"/>
      <c r="AH242" s="58"/>
      <c r="AI242" s="58"/>
      <c r="AJ242" s="58"/>
      <c r="AK242" s="58"/>
      <c r="AL242" s="58"/>
      <c r="AM242" s="58"/>
      <c r="AN242" s="58"/>
      <c r="AO242" s="58"/>
      <c r="AP242" s="58"/>
      <c r="AQ242" s="58"/>
      <c r="AR242" s="58"/>
      <c r="AS242" s="58"/>
      <c r="AT242" s="58"/>
      <c r="AU242" s="58"/>
      <c r="AV242" s="58"/>
      <c r="AW242" s="58"/>
      <c r="AX242" s="58"/>
      <c r="AY242" s="58"/>
      <c r="AZ242" s="58"/>
    </row>
    <row r="243" spans="1:52" x14ac:dyDescent="0.25">
      <c r="A243" s="58"/>
      <c r="B243" s="58"/>
      <c r="C243" s="58"/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  <c r="AA243" s="58"/>
      <c r="AB243" s="58"/>
      <c r="AC243" s="58"/>
      <c r="AD243" s="58"/>
      <c r="AE243" s="58"/>
      <c r="AF243" s="58"/>
      <c r="AG243" s="58"/>
      <c r="AH243" s="58"/>
      <c r="AI243" s="58"/>
      <c r="AJ243" s="58"/>
      <c r="AK243" s="58"/>
      <c r="AL243" s="58"/>
      <c r="AM243" s="58"/>
      <c r="AN243" s="58"/>
      <c r="AO243" s="58"/>
      <c r="AP243" s="58"/>
      <c r="AQ243" s="58"/>
      <c r="AR243" s="58"/>
      <c r="AS243" s="58"/>
      <c r="AT243" s="58"/>
      <c r="AU243" s="58"/>
      <c r="AV243" s="58"/>
      <c r="AW243" s="58"/>
      <c r="AX243" s="58"/>
      <c r="AY243" s="58"/>
      <c r="AZ243" s="58"/>
    </row>
    <row r="244" spans="1:52" x14ac:dyDescent="0.25">
      <c r="A244" s="58"/>
      <c r="B244" s="58"/>
      <c r="C244" s="58"/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  <c r="AA244" s="58"/>
      <c r="AB244" s="58"/>
      <c r="AC244" s="58"/>
      <c r="AD244" s="58"/>
      <c r="AE244" s="58"/>
      <c r="AF244" s="58"/>
      <c r="AG244" s="58"/>
      <c r="AH244" s="58"/>
      <c r="AI244" s="58"/>
      <c r="AJ244" s="58"/>
      <c r="AK244" s="58"/>
      <c r="AL244" s="58"/>
      <c r="AM244" s="58"/>
      <c r="AN244" s="58"/>
      <c r="AO244" s="58"/>
      <c r="AP244" s="58"/>
      <c r="AQ244" s="58"/>
      <c r="AR244" s="58"/>
      <c r="AS244" s="58"/>
      <c r="AT244" s="58"/>
      <c r="AU244" s="58"/>
      <c r="AV244" s="58"/>
      <c r="AW244" s="58"/>
      <c r="AX244" s="58"/>
      <c r="AY244" s="58"/>
      <c r="AZ244" s="58"/>
    </row>
    <row r="245" spans="1:52" x14ac:dyDescent="0.25">
      <c r="A245" s="58"/>
      <c r="B245" s="58"/>
      <c r="C245" s="58"/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  <c r="AA245" s="58"/>
      <c r="AB245" s="58"/>
      <c r="AC245" s="58"/>
      <c r="AD245" s="58"/>
      <c r="AE245" s="58"/>
      <c r="AF245" s="58"/>
      <c r="AG245" s="58"/>
      <c r="AH245" s="58"/>
      <c r="AI245" s="58"/>
      <c r="AJ245" s="58"/>
      <c r="AK245" s="58"/>
      <c r="AL245" s="58"/>
      <c r="AM245" s="58"/>
      <c r="AN245" s="58"/>
      <c r="AO245" s="58"/>
      <c r="AP245" s="58"/>
      <c r="AQ245" s="58"/>
      <c r="AR245" s="58"/>
      <c r="AS245" s="58"/>
      <c r="AT245" s="58"/>
      <c r="AU245" s="58"/>
      <c r="AV245" s="58"/>
      <c r="AW245" s="58"/>
      <c r="AX245" s="58"/>
      <c r="AY245" s="58"/>
      <c r="AZ245" s="58"/>
    </row>
    <row r="246" spans="1:52" x14ac:dyDescent="0.25">
      <c r="A246" s="58"/>
      <c r="B246" s="58"/>
      <c r="C246" s="58"/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  <c r="AA246" s="58"/>
      <c r="AB246" s="58"/>
      <c r="AC246" s="58"/>
      <c r="AD246" s="58"/>
      <c r="AE246" s="58"/>
      <c r="AF246" s="58"/>
      <c r="AG246" s="58"/>
      <c r="AH246" s="58"/>
      <c r="AI246" s="58"/>
      <c r="AJ246" s="58"/>
      <c r="AK246" s="58"/>
      <c r="AL246" s="58"/>
      <c r="AM246" s="58"/>
      <c r="AN246" s="58"/>
      <c r="AO246" s="58"/>
      <c r="AP246" s="58"/>
      <c r="AQ246" s="58"/>
      <c r="AR246" s="58"/>
      <c r="AS246" s="58"/>
      <c r="AT246" s="58"/>
      <c r="AU246" s="58"/>
      <c r="AV246" s="58"/>
      <c r="AW246" s="58"/>
      <c r="AX246" s="58"/>
      <c r="AY246" s="58"/>
      <c r="AZ246" s="58"/>
    </row>
    <row r="247" spans="1:52" x14ac:dyDescent="0.25">
      <c r="A247" s="58"/>
      <c r="B247" s="58"/>
      <c r="C247" s="58"/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  <c r="AA247" s="58"/>
      <c r="AB247" s="58"/>
      <c r="AC247" s="58"/>
      <c r="AD247" s="58"/>
      <c r="AE247" s="58"/>
      <c r="AF247" s="58"/>
      <c r="AG247" s="58"/>
      <c r="AH247" s="58"/>
      <c r="AI247" s="58"/>
      <c r="AJ247" s="58"/>
      <c r="AK247" s="58"/>
      <c r="AL247" s="58"/>
      <c r="AM247" s="58"/>
      <c r="AN247" s="58"/>
      <c r="AO247" s="58"/>
      <c r="AP247" s="58"/>
      <c r="AQ247" s="58"/>
      <c r="AR247" s="58"/>
      <c r="AS247" s="58"/>
      <c r="AT247" s="58"/>
      <c r="AU247" s="58"/>
      <c r="AV247" s="58"/>
      <c r="AW247" s="58"/>
      <c r="AX247" s="58"/>
      <c r="AY247" s="58"/>
      <c r="AZ247" s="58"/>
    </row>
    <row r="248" spans="1:52" x14ac:dyDescent="0.25">
      <c r="A248" s="58"/>
      <c r="B248" s="58"/>
      <c r="C248" s="58"/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  <c r="AA248" s="58"/>
      <c r="AB248" s="58"/>
      <c r="AC248" s="58"/>
      <c r="AD248" s="58"/>
      <c r="AE248" s="58"/>
      <c r="AF248" s="58"/>
      <c r="AG248" s="58"/>
      <c r="AH248" s="58"/>
      <c r="AI248" s="58"/>
      <c r="AJ248" s="58"/>
      <c r="AK248" s="58"/>
      <c r="AL248" s="58"/>
      <c r="AM248" s="58"/>
      <c r="AN248" s="58"/>
      <c r="AO248" s="58"/>
      <c r="AP248" s="58"/>
      <c r="AQ248" s="58"/>
      <c r="AR248" s="58"/>
      <c r="AS248" s="58"/>
      <c r="AT248" s="58"/>
      <c r="AU248" s="58"/>
      <c r="AV248" s="58"/>
      <c r="AW248" s="58"/>
      <c r="AX248" s="58"/>
      <c r="AY248" s="58"/>
      <c r="AZ248" s="58"/>
    </row>
    <row r="249" spans="1:52" x14ac:dyDescent="0.25">
      <c r="A249" s="58"/>
      <c r="B249" s="58"/>
      <c r="C249" s="58"/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  <c r="AA249" s="58"/>
      <c r="AB249" s="58"/>
      <c r="AC249" s="58"/>
      <c r="AD249" s="58"/>
      <c r="AE249" s="58"/>
      <c r="AF249" s="58"/>
      <c r="AG249" s="58"/>
      <c r="AH249" s="58"/>
      <c r="AI249" s="58"/>
      <c r="AJ249" s="58"/>
      <c r="AK249" s="58"/>
      <c r="AL249" s="58"/>
      <c r="AM249" s="58"/>
      <c r="AN249" s="58"/>
      <c r="AO249" s="58"/>
      <c r="AP249" s="58"/>
      <c r="AQ249" s="58"/>
      <c r="AR249" s="58"/>
      <c r="AS249" s="58"/>
      <c r="AT249" s="58"/>
      <c r="AU249" s="58"/>
      <c r="AV249" s="58"/>
      <c r="AW249" s="58"/>
      <c r="AX249" s="58"/>
      <c r="AY249" s="58"/>
      <c r="AZ249" s="58"/>
    </row>
    <row r="250" spans="1:52" x14ac:dyDescent="0.25">
      <c r="A250" s="58"/>
      <c r="B250" s="58"/>
      <c r="C250" s="58"/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  <c r="AA250" s="58"/>
      <c r="AB250" s="58"/>
      <c r="AC250" s="58"/>
      <c r="AD250" s="58"/>
      <c r="AE250" s="58"/>
      <c r="AF250" s="58"/>
      <c r="AG250" s="58"/>
      <c r="AH250" s="58"/>
      <c r="AI250" s="58"/>
      <c r="AJ250" s="58"/>
      <c r="AK250" s="58"/>
      <c r="AL250" s="58"/>
      <c r="AM250" s="58"/>
      <c r="AN250" s="58"/>
      <c r="AO250" s="58"/>
      <c r="AP250" s="58"/>
      <c r="AQ250" s="58"/>
      <c r="AR250" s="58"/>
      <c r="AS250" s="58"/>
      <c r="AT250" s="58"/>
      <c r="AU250" s="58"/>
      <c r="AV250" s="58"/>
      <c r="AW250" s="58"/>
      <c r="AX250" s="58"/>
      <c r="AY250" s="58"/>
      <c r="AZ250" s="58"/>
    </row>
    <row r="251" spans="1:52" x14ac:dyDescent="0.25">
      <c r="A251" s="58"/>
      <c r="B251" s="58"/>
      <c r="C251" s="58"/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  <c r="AA251" s="58"/>
      <c r="AB251" s="58"/>
      <c r="AC251" s="58"/>
      <c r="AD251" s="58"/>
      <c r="AE251" s="58"/>
      <c r="AF251" s="58"/>
      <c r="AG251" s="58"/>
      <c r="AH251" s="58"/>
      <c r="AI251" s="58"/>
      <c r="AJ251" s="58"/>
      <c r="AK251" s="58"/>
      <c r="AL251" s="58"/>
      <c r="AM251" s="58"/>
      <c r="AN251" s="58"/>
      <c r="AO251" s="58"/>
      <c r="AP251" s="58"/>
      <c r="AQ251" s="58"/>
      <c r="AR251" s="58"/>
      <c r="AS251" s="58"/>
      <c r="AT251" s="58"/>
      <c r="AU251" s="58"/>
      <c r="AV251" s="58"/>
      <c r="AW251" s="58"/>
      <c r="AX251" s="58"/>
      <c r="AY251" s="58"/>
      <c r="AZ251" s="58"/>
    </row>
    <row r="252" spans="1:52" x14ac:dyDescent="0.25">
      <c r="A252" s="58"/>
      <c r="B252" s="58"/>
      <c r="C252" s="58"/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  <c r="AA252" s="58"/>
      <c r="AB252" s="58"/>
      <c r="AC252" s="58"/>
      <c r="AD252" s="58"/>
      <c r="AE252" s="58"/>
      <c r="AF252" s="58"/>
      <c r="AG252" s="58"/>
      <c r="AH252" s="58"/>
      <c r="AI252" s="58"/>
      <c r="AJ252" s="58"/>
      <c r="AK252" s="58"/>
      <c r="AL252" s="58"/>
      <c r="AM252" s="58"/>
      <c r="AN252" s="58"/>
      <c r="AO252" s="58"/>
      <c r="AP252" s="58"/>
      <c r="AQ252" s="58"/>
      <c r="AR252" s="58"/>
      <c r="AS252" s="58"/>
      <c r="AT252" s="58"/>
      <c r="AU252" s="58"/>
      <c r="AV252" s="58"/>
      <c r="AW252" s="58"/>
      <c r="AX252" s="58"/>
      <c r="AY252" s="58"/>
      <c r="AZ252" s="58"/>
    </row>
    <row r="253" spans="1:52" x14ac:dyDescent="0.25">
      <c r="A253" s="58"/>
      <c r="B253" s="58"/>
      <c r="C253" s="58"/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  <c r="AA253" s="58"/>
      <c r="AB253" s="58"/>
      <c r="AC253" s="58"/>
      <c r="AD253" s="58"/>
      <c r="AE253" s="58"/>
      <c r="AF253" s="58"/>
      <c r="AG253" s="58"/>
      <c r="AH253" s="58"/>
      <c r="AI253" s="58"/>
      <c r="AJ253" s="58"/>
      <c r="AK253" s="58"/>
      <c r="AL253" s="58"/>
      <c r="AM253" s="58"/>
      <c r="AN253" s="58"/>
      <c r="AO253" s="58"/>
      <c r="AP253" s="58"/>
      <c r="AQ253" s="58"/>
      <c r="AR253" s="58"/>
      <c r="AS253" s="58"/>
      <c r="AT253" s="58"/>
      <c r="AU253" s="58"/>
      <c r="AV253" s="58"/>
      <c r="AW253" s="58"/>
      <c r="AX253" s="58"/>
      <c r="AY253" s="58"/>
      <c r="AZ253" s="58"/>
    </row>
    <row r="254" spans="1:52" x14ac:dyDescent="0.25">
      <c r="A254" s="58"/>
      <c r="B254" s="58"/>
      <c r="C254" s="58"/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  <c r="AA254" s="58"/>
      <c r="AB254" s="58"/>
      <c r="AC254" s="58"/>
      <c r="AD254" s="58"/>
      <c r="AE254" s="58"/>
      <c r="AF254" s="58"/>
      <c r="AG254" s="58"/>
      <c r="AH254" s="58"/>
      <c r="AI254" s="58"/>
      <c r="AJ254" s="58"/>
      <c r="AK254" s="58"/>
      <c r="AL254" s="58"/>
      <c r="AM254" s="58"/>
      <c r="AN254" s="58"/>
      <c r="AO254" s="58"/>
      <c r="AP254" s="58"/>
      <c r="AQ254" s="58"/>
      <c r="AR254" s="58"/>
      <c r="AS254" s="58"/>
      <c r="AT254" s="58"/>
      <c r="AU254" s="58"/>
      <c r="AV254" s="58"/>
      <c r="AW254" s="58"/>
      <c r="AX254" s="58"/>
      <c r="AY254" s="58"/>
      <c r="AZ254" s="58"/>
    </row>
    <row r="255" spans="1:52" x14ac:dyDescent="0.25">
      <c r="A255" s="58"/>
      <c r="B255" s="58"/>
      <c r="C255" s="58"/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  <c r="AA255" s="58"/>
      <c r="AB255" s="58"/>
      <c r="AC255" s="58"/>
      <c r="AD255" s="58"/>
      <c r="AE255" s="58"/>
      <c r="AF255" s="58"/>
      <c r="AG255" s="58"/>
      <c r="AH255" s="58"/>
      <c r="AI255" s="58"/>
      <c r="AJ255" s="58"/>
      <c r="AK255" s="58"/>
      <c r="AL255" s="58"/>
      <c r="AM255" s="58"/>
      <c r="AN255" s="58"/>
      <c r="AO255" s="58"/>
      <c r="AP255" s="58"/>
      <c r="AQ255" s="58"/>
      <c r="AR255" s="58"/>
      <c r="AS255" s="58"/>
      <c r="AT255" s="58"/>
      <c r="AU255" s="58"/>
      <c r="AV255" s="58"/>
      <c r="AW255" s="58"/>
      <c r="AX255" s="58"/>
      <c r="AY255" s="58"/>
      <c r="AZ255" s="58"/>
    </row>
    <row r="256" spans="1:52" x14ac:dyDescent="0.25">
      <c r="A256" s="58"/>
      <c r="B256" s="58"/>
      <c r="C256" s="58"/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  <c r="AA256" s="58"/>
      <c r="AB256" s="58"/>
      <c r="AC256" s="58"/>
      <c r="AD256" s="58"/>
      <c r="AE256" s="58"/>
      <c r="AF256" s="58"/>
      <c r="AG256" s="58"/>
      <c r="AH256" s="58"/>
      <c r="AI256" s="58"/>
      <c r="AJ256" s="58"/>
      <c r="AK256" s="58"/>
      <c r="AL256" s="58"/>
      <c r="AM256" s="58"/>
      <c r="AN256" s="58"/>
      <c r="AO256" s="58"/>
      <c r="AP256" s="58"/>
      <c r="AQ256" s="58"/>
      <c r="AR256" s="58"/>
      <c r="AS256" s="58"/>
      <c r="AT256" s="58"/>
      <c r="AU256" s="58"/>
      <c r="AV256" s="58"/>
      <c r="AW256" s="58"/>
      <c r="AX256" s="58"/>
      <c r="AY256" s="58"/>
      <c r="AZ256" s="58"/>
    </row>
    <row r="257" spans="1:52" x14ac:dyDescent="0.25">
      <c r="A257" s="58"/>
      <c r="B257" s="58"/>
      <c r="C257" s="58"/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  <c r="AA257" s="58"/>
      <c r="AB257" s="58"/>
      <c r="AC257" s="58"/>
      <c r="AD257" s="58"/>
      <c r="AE257" s="58"/>
      <c r="AF257" s="58"/>
      <c r="AG257" s="58"/>
      <c r="AH257" s="58"/>
      <c r="AI257" s="58"/>
      <c r="AJ257" s="58"/>
      <c r="AK257" s="58"/>
      <c r="AL257" s="58"/>
      <c r="AM257" s="58"/>
      <c r="AN257" s="58"/>
      <c r="AO257" s="58"/>
      <c r="AP257" s="58"/>
      <c r="AQ257" s="58"/>
      <c r="AR257" s="58"/>
      <c r="AS257" s="58"/>
      <c r="AT257" s="58"/>
      <c r="AU257" s="58"/>
      <c r="AV257" s="58"/>
      <c r="AW257" s="58"/>
      <c r="AX257" s="58"/>
      <c r="AY257" s="58"/>
      <c r="AZ257" s="58"/>
    </row>
    <row r="258" spans="1:52" x14ac:dyDescent="0.25">
      <c r="A258" s="58"/>
      <c r="B258" s="58"/>
      <c r="C258" s="58"/>
      <c r="D258" s="58"/>
      <c r="E258" s="58"/>
      <c r="F258" s="58"/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  <c r="AA258" s="58"/>
      <c r="AB258" s="58"/>
      <c r="AC258" s="58"/>
      <c r="AD258" s="58"/>
      <c r="AE258" s="58"/>
      <c r="AF258" s="58"/>
      <c r="AG258" s="58"/>
      <c r="AH258" s="58"/>
      <c r="AI258" s="58"/>
      <c r="AJ258" s="58"/>
      <c r="AK258" s="58"/>
      <c r="AL258" s="58"/>
      <c r="AM258" s="58"/>
      <c r="AN258" s="58"/>
      <c r="AO258" s="58"/>
      <c r="AP258" s="58"/>
      <c r="AQ258" s="58"/>
      <c r="AR258" s="58"/>
      <c r="AS258" s="58"/>
      <c r="AT258" s="58"/>
      <c r="AU258" s="58"/>
      <c r="AV258" s="58"/>
      <c r="AW258" s="58"/>
      <c r="AX258" s="58"/>
      <c r="AY258" s="58"/>
      <c r="AZ258" s="58"/>
    </row>
    <row r="259" spans="1:52" x14ac:dyDescent="0.25">
      <c r="A259" s="58"/>
      <c r="B259" s="58"/>
      <c r="C259" s="58"/>
      <c r="D259" s="58"/>
      <c r="E259" s="58"/>
      <c r="F259" s="58"/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  <c r="AA259" s="58"/>
      <c r="AB259" s="58"/>
      <c r="AC259" s="58"/>
      <c r="AD259" s="58"/>
      <c r="AE259" s="58"/>
      <c r="AF259" s="58"/>
      <c r="AG259" s="58"/>
      <c r="AH259" s="58"/>
      <c r="AI259" s="58"/>
      <c r="AJ259" s="58"/>
      <c r="AK259" s="58"/>
      <c r="AL259" s="58"/>
      <c r="AM259" s="58"/>
      <c r="AN259" s="58"/>
      <c r="AO259" s="58"/>
      <c r="AP259" s="58"/>
      <c r="AQ259" s="58"/>
      <c r="AR259" s="58"/>
      <c r="AS259" s="58"/>
      <c r="AT259" s="58"/>
      <c r="AU259" s="58"/>
      <c r="AV259" s="58"/>
      <c r="AW259" s="58"/>
      <c r="AX259" s="58"/>
      <c r="AY259" s="58"/>
      <c r="AZ259" s="58"/>
    </row>
    <row r="260" spans="1:52" x14ac:dyDescent="0.25">
      <c r="A260" s="58"/>
      <c r="B260" s="58"/>
      <c r="C260" s="58"/>
      <c r="D260" s="58"/>
      <c r="E260" s="58"/>
      <c r="F260" s="58"/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  <c r="AA260" s="58"/>
      <c r="AB260" s="58"/>
      <c r="AC260" s="58"/>
      <c r="AD260" s="58"/>
      <c r="AE260" s="58"/>
      <c r="AF260" s="58"/>
      <c r="AG260" s="58"/>
      <c r="AH260" s="58"/>
      <c r="AI260" s="58"/>
      <c r="AJ260" s="58"/>
      <c r="AK260" s="58"/>
      <c r="AL260" s="58"/>
      <c r="AM260" s="58"/>
      <c r="AN260" s="58"/>
      <c r="AO260" s="58"/>
      <c r="AP260" s="58"/>
      <c r="AQ260" s="58"/>
      <c r="AR260" s="58"/>
      <c r="AS260" s="58"/>
      <c r="AT260" s="58"/>
      <c r="AU260" s="58"/>
      <c r="AV260" s="58"/>
      <c r="AW260" s="58"/>
      <c r="AX260" s="58"/>
      <c r="AY260" s="58"/>
      <c r="AZ260" s="58"/>
    </row>
    <row r="261" spans="1:52" x14ac:dyDescent="0.25">
      <c r="A261" s="58"/>
      <c r="B261" s="58"/>
      <c r="C261" s="58"/>
      <c r="D261" s="58"/>
      <c r="E261" s="58"/>
      <c r="F261" s="58"/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  <c r="AA261" s="58"/>
      <c r="AB261" s="58"/>
      <c r="AC261" s="58"/>
      <c r="AD261" s="58"/>
      <c r="AE261" s="58"/>
      <c r="AF261" s="58"/>
      <c r="AG261" s="58"/>
      <c r="AH261" s="58"/>
      <c r="AI261" s="58"/>
      <c r="AJ261" s="58"/>
      <c r="AK261" s="58"/>
      <c r="AL261" s="58"/>
      <c r="AM261" s="58"/>
      <c r="AN261" s="58"/>
      <c r="AO261" s="58"/>
      <c r="AP261" s="58"/>
      <c r="AQ261" s="58"/>
      <c r="AR261" s="58"/>
      <c r="AS261" s="58"/>
      <c r="AT261" s="58"/>
      <c r="AU261" s="58"/>
      <c r="AV261" s="58"/>
      <c r="AW261" s="58"/>
      <c r="AX261" s="58"/>
      <c r="AY261" s="58"/>
      <c r="AZ261" s="58"/>
    </row>
    <row r="262" spans="1:52" x14ac:dyDescent="0.25">
      <c r="A262" s="58"/>
      <c r="B262" s="58"/>
      <c r="C262" s="58"/>
      <c r="D262" s="58"/>
      <c r="E262" s="58"/>
      <c r="F262" s="58"/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  <c r="AA262" s="58"/>
      <c r="AB262" s="58"/>
      <c r="AC262" s="58"/>
      <c r="AD262" s="58"/>
      <c r="AE262" s="58"/>
      <c r="AF262" s="58"/>
      <c r="AG262" s="58"/>
      <c r="AH262" s="58"/>
      <c r="AI262" s="58"/>
      <c r="AJ262" s="58"/>
      <c r="AK262" s="58"/>
      <c r="AL262" s="58"/>
      <c r="AM262" s="58"/>
      <c r="AN262" s="58"/>
      <c r="AO262" s="58"/>
      <c r="AP262" s="58"/>
      <c r="AQ262" s="58"/>
      <c r="AR262" s="58"/>
      <c r="AS262" s="58"/>
      <c r="AT262" s="58"/>
      <c r="AU262" s="58"/>
      <c r="AV262" s="58"/>
      <c r="AW262" s="58"/>
      <c r="AX262" s="58"/>
      <c r="AY262" s="58"/>
      <c r="AZ262" s="58"/>
    </row>
    <row r="263" spans="1:52" x14ac:dyDescent="0.25">
      <c r="A263" s="58"/>
      <c r="B263" s="58"/>
      <c r="C263" s="58"/>
      <c r="D263" s="58"/>
      <c r="E263" s="58"/>
      <c r="F263" s="58"/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  <c r="AA263" s="58"/>
      <c r="AB263" s="58"/>
      <c r="AC263" s="58"/>
      <c r="AD263" s="58"/>
      <c r="AE263" s="58"/>
      <c r="AF263" s="58"/>
      <c r="AG263" s="58"/>
      <c r="AH263" s="58"/>
      <c r="AI263" s="58"/>
      <c r="AJ263" s="58"/>
      <c r="AK263" s="58"/>
      <c r="AL263" s="58"/>
      <c r="AM263" s="58"/>
      <c r="AN263" s="58"/>
      <c r="AO263" s="58"/>
      <c r="AP263" s="58"/>
      <c r="AQ263" s="58"/>
      <c r="AR263" s="58"/>
      <c r="AS263" s="58"/>
      <c r="AT263" s="58"/>
      <c r="AU263" s="58"/>
      <c r="AV263" s="58"/>
      <c r="AW263" s="58"/>
      <c r="AX263" s="58"/>
      <c r="AY263" s="58"/>
      <c r="AZ263" s="58"/>
    </row>
    <row r="264" spans="1:52" x14ac:dyDescent="0.25">
      <c r="A264" s="58"/>
      <c r="B264" s="58"/>
      <c r="C264" s="58"/>
      <c r="D264" s="58"/>
      <c r="E264" s="58"/>
      <c r="F264" s="58"/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  <c r="AA264" s="58"/>
      <c r="AB264" s="58"/>
      <c r="AC264" s="58"/>
      <c r="AD264" s="58"/>
      <c r="AE264" s="58"/>
      <c r="AF264" s="58"/>
      <c r="AG264" s="58"/>
      <c r="AH264" s="58"/>
      <c r="AI264" s="58"/>
      <c r="AJ264" s="58"/>
      <c r="AK264" s="58"/>
      <c r="AL264" s="58"/>
      <c r="AM264" s="58"/>
      <c r="AN264" s="58"/>
      <c r="AO264" s="58"/>
      <c r="AP264" s="58"/>
      <c r="AQ264" s="58"/>
      <c r="AR264" s="58"/>
      <c r="AS264" s="58"/>
      <c r="AT264" s="58"/>
      <c r="AU264" s="58"/>
      <c r="AV264" s="58"/>
      <c r="AW264" s="58"/>
      <c r="AX264" s="58"/>
      <c r="AY264" s="58"/>
      <c r="AZ264" s="58"/>
    </row>
    <row r="265" spans="1:52" x14ac:dyDescent="0.25">
      <c r="A265" s="58"/>
      <c r="B265" s="58"/>
      <c r="C265" s="58"/>
      <c r="D265" s="58"/>
      <c r="E265" s="58"/>
      <c r="F265" s="58"/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  <c r="AA265" s="58"/>
      <c r="AB265" s="58"/>
      <c r="AC265" s="58"/>
      <c r="AD265" s="58"/>
      <c r="AE265" s="58"/>
      <c r="AF265" s="58"/>
      <c r="AG265" s="58"/>
      <c r="AH265" s="58"/>
      <c r="AI265" s="58"/>
      <c r="AJ265" s="58"/>
      <c r="AK265" s="58"/>
      <c r="AL265" s="58"/>
      <c r="AM265" s="58"/>
      <c r="AN265" s="58"/>
      <c r="AO265" s="58"/>
      <c r="AP265" s="58"/>
      <c r="AQ265" s="58"/>
      <c r="AR265" s="58"/>
      <c r="AS265" s="58"/>
      <c r="AT265" s="58"/>
      <c r="AU265" s="58"/>
      <c r="AV265" s="58"/>
      <c r="AW265" s="58"/>
      <c r="AX265" s="58"/>
      <c r="AY265" s="58"/>
      <c r="AZ265" s="58"/>
    </row>
    <row r="266" spans="1:52" x14ac:dyDescent="0.25">
      <c r="A266" s="58"/>
      <c r="B266" s="58"/>
      <c r="C266" s="58"/>
      <c r="D266" s="58"/>
      <c r="E266" s="58"/>
      <c r="F266" s="58"/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  <c r="AA266" s="58"/>
      <c r="AB266" s="58"/>
      <c r="AC266" s="58"/>
      <c r="AD266" s="58"/>
      <c r="AE266" s="58"/>
      <c r="AF266" s="58"/>
      <c r="AG266" s="58"/>
      <c r="AH266" s="58"/>
      <c r="AI266" s="58"/>
      <c r="AJ266" s="58"/>
      <c r="AK266" s="58"/>
      <c r="AL266" s="58"/>
      <c r="AM266" s="58"/>
      <c r="AN266" s="58"/>
      <c r="AO266" s="58"/>
      <c r="AP266" s="58"/>
      <c r="AQ266" s="58"/>
      <c r="AR266" s="58"/>
      <c r="AS266" s="58"/>
      <c r="AT266" s="58"/>
      <c r="AU266" s="58"/>
      <c r="AV266" s="58"/>
      <c r="AW266" s="58"/>
      <c r="AX266" s="58"/>
      <c r="AY266" s="58"/>
      <c r="AZ266" s="58"/>
    </row>
    <row r="267" spans="1:52" x14ac:dyDescent="0.25">
      <c r="A267" s="58"/>
      <c r="B267" s="58"/>
      <c r="C267" s="58"/>
      <c r="D267" s="58"/>
      <c r="E267" s="58"/>
      <c r="F267" s="58"/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  <c r="AA267" s="58"/>
      <c r="AB267" s="58"/>
      <c r="AC267" s="58"/>
      <c r="AD267" s="58"/>
      <c r="AE267" s="58"/>
      <c r="AF267" s="58"/>
      <c r="AG267" s="58"/>
      <c r="AH267" s="58"/>
      <c r="AI267" s="58"/>
      <c r="AJ267" s="58"/>
      <c r="AK267" s="58"/>
      <c r="AL267" s="58"/>
      <c r="AM267" s="58"/>
      <c r="AN267" s="58"/>
      <c r="AO267" s="58"/>
      <c r="AP267" s="58"/>
      <c r="AQ267" s="58"/>
      <c r="AR267" s="58"/>
      <c r="AS267" s="58"/>
      <c r="AT267" s="58"/>
      <c r="AU267" s="58"/>
      <c r="AV267" s="58"/>
      <c r="AW267" s="58"/>
      <c r="AX267" s="58"/>
      <c r="AY267" s="58"/>
      <c r="AZ267" s="58"/>
    </row>
    <row r="268" spans="1:52" x14ac:dyDescent="0.25">
      <c r="A268" s="58"/>
      <c r="B268" s="58"/>
      <c r="C268" s="58"/>
      <c r="D268" s="58"/>
      <c r="E268" s="58"/>
      <c r="F268" s="58"/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  <c r="AA268" s="58"/>
      <c r="AB268" s="58"/>
      <c r="AC268" s="58"/>
      <c r="AD268" s="58"/>
      <c r="AE268" s="58"/>
      <c r="AF268" s="58"/>
      <c r="AG268" s="58"/>
      <c r="AH268" s="58"/>
      <c r="AI268" s="58"/>
      <c r="AJ268" s="58"/>
      <c r="AK268" s="58"/>
      <c r="AL268" s="58"/>
      <c r="AM268" s="58"/>
      <c r="AN268" s="58"/>
      <c r="AO268" s="58"/>
      <c r="AP268" s="58"/>
      <c r="AQ268" s="58"/>
      <c r="AR268" s="58"/>
      <c r="AS268" s="58"/>
      <c r="AT268" s="58"/>
      <c r="AU268" s="58"/>
      <c r="AV268" s="58"/>
      <c r="AW268" s="58"/>
      <c r="AX268" s="58"/>
      <c r="AY268" s="58"/>
      <c r="AZ268" s="58"/>
    </row>
    <row r="269" spans="1:52" x14ac:dyDescent="0.25">
      <c r="A269" s="58"/>
      <c r="B269" s="58"/>
      <c r="C269" s="58"/>
      <c r="D269" s="58"/>
      <c r="E269" s="58"/>
      <c r="F269" s="58"/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  <c r="AA269" s="58"/>
      <c r="AB269" s="58"/>
      <c r="AC269" s="58"/>
      <c r="AD269" s="58"/>
      <c r="AE269" s="58"/>
      <c r="AF269" s="58"/>
      <c r="AG269" s="58"/>
      <c r="AH269" s="58"/>
      <c r="AI269" s="58"/>
      <c r="AJ269" s="58"/>
      <c r="AK269" s="58"/>
      <c r="AL269" s="58"/>
      <c r="AM269" s="58"/>
      <c r="AN269" s="58"/>
      <c r="AO269" s="58"/>
      <c r="AP269" s="58"/>
      <c r="AQ269" s="58"/>
      <c r="AR269" s="58"/>
      <c r="AS269" s="58"/>
      <c r="AT269" s="58"/>
      <c r="AU269" s="58"/>
      <c r="AV269" s="58"/>
      <c r="AW269" s="58"/>
      <c r="AX269" s="58"/>
      <c r="AY269" s="58"/>
      <c r="AZ269" s="58"/>
    </row>
    <row r="270" spans="1:52" x14ac:dyDescent="0.25">
      <c r="A270" s="58"/>
      <c r="B270" s="58"/>
      <c r="C270" s="58"/>
      <c r="D270" s="58"/>
      <c r="E270" s="58"/>
      <c r="F270" s="58"/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  <c r="AA270" s="58"/>
      <c r="AB270" s="58"/>
      <c r="AC270" s="58"/>
      <c r="AD270" s="58"/>
      <c r="AE270" s="58"/>
      <c r="AF270" s="58"/>
      <c r="AG270" s="58"/>
      <c r="AH270" s="58"/>
      <c r="AI270" s="58"/>
      <c r="AJ270" s="58"/>
      <c r="AK270" s="58"/>
      <c r="AL270" s="58"/>
      <c r="AM270" s="58"/>
      <c r="AN270" s="58"/>
      <c r="AO270" s="58"/>
      <c r="AP270" s="58"/>
      <c r="AQ270" s="58"/>
      <c r="AR270" s="58"/>
      <c r="AS270" s="58"/>
      <c r="AT270" s="58"/>
      <c r="AU270" s="58"/>
      <c r="AV270" s="58"/>
      <c r="AW270" s="58"/>
      <c r="AX270" s="58"/>
      <c r="AY270" s="58"/>
      <c r="AZ270" s="58"/>
    </row>
    <row r="271" spans="1:52" x14ac:dyDescent="0.25">
      <c r="A271" s="58"/>
      <c r="B271" s="58"/>
      <c r="C271" s="58"/>
      <c r="D271" s="58"/>
      <c r="E271" s="58"/>
      <c r="F271" s="58"/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  <c r="AA271" s="58"/>
      <c r="AB271" s="58"/>
      <c r="AC271" s="58"/>
      <c r="AD271" s="58"/>
      <c r="AE271" s="58"/>
      <c r="AF271" s="58"/>
      <c r="AG271" s="58"/>
      <c r="AH271" s="58"/>
      <c r="AI271" s="58"/>
      <c r="AJ271" s="58"/>
      <c r="AK271" s="58"/>
      <c r="AL271" s="58"/>
      <c r="AM271" s="58"/>
      <c r="AN271" s="58"/>
      <c r="AO271" s="58"/>
      <c r="AP271" s="58"/>
      <c r="AQ271" s="58"/>
      <c r="AR271" s="58"/>
      <c r="AS271" s="58"/>
      <c r="AT271" s="58"/>
      <c r="AU271" s="58"/>
      <c r="AV271" s="58"/>
      <c r="AW271" s="58"/>
      <c r="AX271" s="58"/>
      <c r="AY271" s="58"/>
      <c r="AZ271" s="58"/>
    </row>
    <row r="272" spans="1:52" x14ac:dyDescent="0.25">
      <c r="A272" s="58"/>
      <c r="B272" s="58"/>
      <c r="C272" s="58"/>
      <c r="D272" s="58"/>
      <c r="E272" s="58"/>
      <c r="F272" s="58"/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  <c r="AA272" s="58"/>
      <c r="AB272" s="58"/>
      <c r="AC272" s="58"/>
      <c r="AD272" s="58"/>
      <c r="AE272" s="58"/>
      <c r="AF272" s="58"/>
      <c r="AG272" s="58"/>
      <c r="AH272" s="58"/>
      <c r="AI272" s="58"/>
      <c r="AJ272" s="58"/>
      <c r="AK272" s="58"/>
      <c r="AL272" s="58"/>
      <c r="AM272" s="58"/>
      <c r="AN272" s="58"/>
      <c r="AO272" s="58"/>
      <c r="AP272" s="58"/>
      <c r="AQ272" s="58"/>
      <c r="AR272" s="58"/>
      <c r="AS272" s="58"/>
      <c r="AT272" s="58"/>
      <c r="AU272" s="58"/>
      <c r="AV272" s="58"/>
      <c r="AW272" s="58"/>
      <c r="AX272" s="58"/>
      <c r="AY272" s="58"/>
      <c r="AZ272" s="58"/>
    </row>
    <row r="273" spans="1:52" x14ac:dyDescent="0.25">
      <c r="A273" s="58"/>
      <c r="B273" s="58"/>
      <c r="C273" s="58"/>
      <c r="D273" s="58"/>
      <c r="E273" s="58"/>
      <c r="F273" s="58"/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  <c r="AA273" s="58"/>
      <c r="AB273" s="58"/>
      <c r="AC273" s="58"/>
      <c r="AD273" s="58"/>
      <c r="AE273" s="58"/>
      <c r="AF273" s="58"/>
      <c r="AG273" s="58"/>
      <c r="AH273" s="58"/>
      <c r="AI273" s="58"/>
      <c r="AJ273" s="58"/>
      <c r="AK273" s="58"/>
      <c r="AL273" s="58"/>
      <c r="AM273" s="58"/>
      <c r="AN273" s="58"/>
      <c r="AO273" s="58"/>
      <c r="AP273" s="58"/>
      <c r="AQ273" s="58"/>
      <c r="AR273" s="58"/>
      <c r="AS273" s="58"/>
      <c r="AT273" s="58"/>
      <c r="AU273" s="58"/>
      <c r="AV273" s="58"/>
      <c r="AW273" s="58"/>
      <c r="AX273" s="58"/>
      <c r="AY273" s="58"/>
      <c r="AZ273" s="58"/>
    </row>
    <row r="274" spans="1:52" x14ac:dyDescent="0.25">
      <c r="A274" s="58"/>
      <c r="B274" s="58"/>
      <c r="C274" s="58"/>
      <c r="D274" s="58"/>
      <c r="E274" s="58"/>
      <c r="F274" s="58"/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  <c r="AA274" s="58"/>
      <c r="AB274" s="58"/>
      <c r="AC274" s="58"/>
      <c r="AD274" s="58"/>
      <c r="AE274" s="58"/>
      <c r="AF274" s="58"/>
      <c r="AG274" s="58"/>
      <c r="AH274" s="58"/>
      <c r="AI274" s="58"/>
      <c r="AJ274" s="58"/>
      <c r="AK274" s="58"/>
      <c r="AL274" s="58"/>
      <c r="AM274" s="58"/>
      <c r="AN274" s="58"/>
      <c r="AO274" s="58"/>
      <c r="AP274" s="58"/>
      <c r="AQ274" s="58"/>
      <c r="AR274" s="58"/>
      <c r="AS274" s="58"/>
      <c r="AT274" s="58"/>
      <c r="AU274" s="58"/>
      <c r="AV274" s="58"/>
      <c r="AW274" s="58"/>
      <c r="AX274" s="58"/>
      <c r="AY274" s="58"/>
      <c r="AZ274" s="58"/>
    </row>
    <row r="275" spans="1:52" x14ac:dyDescent="0.25">
      <c r="A275" s="58"/>
      <c r="B275" s="58"/>
      <c r="C275" s="58"/>
      <c r="D275" s="58"/>
      <c r="E275" s="58"/>
      <c r="F275" s="58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  <c r="AA275" s="58"/>
      <c r="AB275" s="58"/>
      <c r="AC275" s="58"/>
      <c r="AD275" s="58"/>
      <c r="AE275" s="58"/>
      <c r="AF275" s="58"/>
      <c r="AG275" s="58"/>
      <c r="AH275" s="58"/>
      <c r="AI275" s="58"/>
      <c r="AJ275" s="58"/>
      <c r="AK275" s="58"/>
      <c r="AL275" s="58"/>
      <c r="AM275" s="58"/>
      <c r="AN275" s="58"/>
      <c r="AO275" s="58"/>
      <c r="AP275" s="58"/>
      <c r="AQ275" s="58"/>
      <c r="AR275" s="58"/>
      <c r="AS275" s="58"/>
      <c r="AT275" s="58"/>
      <c r="AU275" s="58"/>
      <c r="AV275" s="58"/>
      <c r="AW275" s="58"/>
      <c r="AX275" s="58"/>
      <c r="AY275" s="58"/>
      <c r="AZ275" s="58"/>
    </row>
    <row r="276" spans="1:52" x14ac:dyDescent="0.25">
      <c r="A276" s="58"/>
      <c r="B276" s="58"/>
      <c r="C276" s="58"/>
      <c r="D276" s="58"/>
      <c r="E276" s="58"/>
      <c r="F276" s="58"/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  <c r="AA276" s="58"/>
      <c r="AB276" s="58"/>
      <c r="AC276" s="58"/>
      <c r="AD276" s="58"/>
      <c r="AE276" s="58"/>
      <c r="AF276" s="58"/>
      <c r="AG276" s="58"/>
      <c r="AH276" s="58"/>
      <c r="AI276" s="58"/>
      <c r="AJ276" s="58"/>
      <c r="AK276" s="58"/>
      <c r="AL276" s="58"/>
      <c r="AM276" s="58"/>
      <c r="AN276" s="58"/>
      <c r="AO276" s="58"/>
      <c r="AP276" s="58"/>
      <c r="AQ276" s="58"/>
      <c r="AR276" s="58"/>
      <c r="AS276" s="58"/>
      <c r="AT276" s="58"/>
      <c r="AU276" s="58"/>
      <c r="AV276" s="58"/>
      <c r="AW276" s="58"/>
      <c r="AX276" s="58"/>
      <c r="AY276" s="58"/>
      <c r="AZ276" s="58"/>
    </row>
    <row r="277" spans="1:52" x14ac:dyDescent="0.25">
      <c r="A277" s="58"/>
      <c r="B277" s="58"/>
      <c r="C277" s="58"/>
      <c r="D277" s="58"/>
      <c r="E277" s="58"/>
      <c r="F277" s="58"/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  <c r="AA277" s="58"/>
      <c r="AB277" s="58"/>
      <c r="AC277" s="58"/>
      <c r="AD277" s="58"/>
      <c r="AE277" s="58"/>
      <c r="AF277" s="58"/>
      <c r="AG277" s="58"/>
      <c r="AH277" s="58"/>
      <c r="AI277" s="58"/>
      <c r="AJ277" s="58"/>
      <c r="AK277" s="58"/>
      <c r="AL277" s="58"/>
      <c r="AM277" s="58"/>
      <c r="AN277" s="58"/>
      <c r="AO277" s="58"/>
      <c r="AP277" s="58"/>
      <c r="AQ277" s="58"/>
      <c r="AR277" s="58"/>
      <c r="AS277" s="58"/>
      <c r="AT277" s="58"/>
      <c r="AU277" s="58"/>
      <c r="AV277" s="58"/>
      <c r="AW277" s="58"/>
      <c r="AX277" s="58"/>
      <c r="AY277" s="58"/>
      <c r="AZ277" s="58"/>
    </row>
    <row r="278" spans="1:52" x14ac:dyDescent="0.25">
      <c r="A278" s="58"/>
      <c r="B278" s="58"/>
      <c r="C278" s="58"/>
      <c r="D278" s="58"/>
      <c r="E278" s="58"/>
      <c r="F278" s="58"/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  <c r="AA278" s="58"/>
      <c r="AB278" s="58"/>
      <c r="AC278" s="58"/>
      <c r="AD278" s="58"/>
      <c r="AE278" s="58"/>
      <c r="AF278" s="58"/>
      <c r="AG278" s="58"/>
      <c r="AH278" s="58"/>
      <c r="AI278" s="58"/>
      <c r="AJ278" s="58"/>
      <c r="AK278" s="58"/>
      <c r="AL278" s="58"/>
      <c r="AM278" s="58"/>
      <c r="AN278" s="58"/>
      <c r="AO278" s="58"/>
      <c r="AP278" s="58"/>
      <c r="AQ278" s="58"/>
      <c r="AR278" s="58"/>
      <c r="AS278" s="58"/>
      <c r="AT278" s="58"/>
      <c r="AU278" s="58"/>
      <c r="AV278" s="58"/>
      <c r="AW278" s="58"/>
      <c r="AX278" s="58"/>
      <c r="AY278" s="58"/>
      <c r="AZ278" s="58"/>
    </row>
    <row r="279" spans="1:52" x14ac:dyDescent="0.25">
      <c r="A279" s="58"/>
      <c r="B279" s="58"/>
      <c r="C279" s="58"/>
      <c r="D279" s="58"/>
      <c r="E279" s="58"/>
      <c r="F279" s="58"/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  <c r="AA279" s="58"/>
      <c r="AB279" s="58"/>
      <c r="AC279" s="58"/>
      <c r="AD279" s="58"/>
      <c r="AE279" s="58"/>
      <c r="AF279" s="58"/>
      <c r="AG279" s="58"/>
      <c r="AH279" s="58"/>
      <c r="AI279" s="58"/>
      <c r="AJ279" s="58"/>
      <c r="AK279" s="58"/>
      <c r="AL279" s="58"/>
      <c r="AM279" s="58"/>
      <c r="AN279" s="58"/>
      <c r="AO279" s="58"/>
      <c r="AP279" s="58"/>
      <c r="AQ279" s="58"/>
      <c r="AR279" s="58"/>
      <c r="AS279" s="58"/>
      <c r="AT279" s="58"/>
      <c r="AU279" s="58"/>
      <c r="AV279" s="58"/>
      <c r="AW279" s="58"/>
      <c r="AX279" s="58"/>
      <c r="AY279" s="58"/>
      <c r="AZ279" s="58"/>
    </row>
    <row r="280" spans="1:52" x14ac:dyDescent="0.25">
      <c r="A280" s="58"/>
      <c r="B280" s="58"/>
      <c r="C280" s="58"/>
      <c r="D280" s="58"/>
      <c r="E280" s="58"/>
      <c r="F280" s="58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  <c r="AA280" s="58"/>
      <c r="AB280" s="58"/>
      <c r="AC280" s="58"/>
      <c r="AD280" s="58"/>
      <c r="AE280" s="58"/>
      <c r="AF280" s="58"/>
      <c r="AG280" s="58"/>
      <c r="AH280" s="58"/>
      <c r="AI280" s="58"/>
      <c r="AJ280" s="58"/>
      <c r="AK280" s="58"/>
      <c r="AL280" s="58"/>
      <c r="AM280" s="58"/>
      <c r="AN280" s="58"/>
      <c r="AO280" s="58"/>
      <c r="AP280" s="58"/>
      <c r="AQ280" s="58"/>
      <c r="AR280" s="58"/>
      <c r="AS280" s="58"/>
      <c r="AT280" s="58"/>
      <c r="AU280" s="58"/>
      <c r="AV280" s="58"/>
      <c r="AW280" s="58"/>
      <c r="AX280" s="58"/>
      <c r="AY280" s="58"/>
      <c r="AZ280" s="58"/>
    </row>
    <row r="281" spans="1:52" x14ac:dyDescent="0.25">
      <c r="A281" s="58"/>
      <c r="B281" s="58"/>
      <c r="C281" s="58"/>
      <c r="D281" s="58"/>
      <c r="E281" s="58"/>
      <c r="F281" s="58"/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  <c r="AA281" s="58"/>
      <c r="AB281" s="58"/>
      <c r="AC281" s="58"/>
      <c r="AD281" s="58"/>
      <c r="AE281" s="58"/>
      <c r="AF281" s="58"/>
      <c r="AG281" s="58"/>
      <c r="AH281" s="58"/>
      <c r="AI281" s="58"/>
      <c r="AJ281" s="58"/>
      <c r="AK281" s="58"/>
      <c r="AL281" s="58"/>
      <c r="AM281" s="58"/>
      <c r="AN281" s="58"/>
      <c r="AO281" s="58"/>
      <c r="AP281" s="58"/>
      <c r="AQ281" s="58"/>
      <c r="AR281" s="58"/>
      <c r="AS281" s="58"/>
      <c r="AT281" s="58"/>
      <c r="AU281" s="58"/>
      <c r="AV281" s="58"/>
      <c r="AW281" s="58"/>
      <c r="AX281" s="58"/>
      <c r="AY281" s="58"/>
      <c r="AZ281" s="58"/>
    </row>
    <row r="282" spans="1:52" x14ac:dyDescent="0.25">
      <c r="A282" s="58"/>
      <c r="B282" s="58"/>
      <c r="C282" s="58"/>
      <c r="D282" s="58"/>
      <c r="E282" s="58"/>
      <c r="F282" s="58"/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  <c r="AA282" s="58"/>
      <c r="AB282" s="58"/>
      <c r="AC282" s="58"/>
      <c r="AD282" s="58"/>
      <c r="AE282" s="58"/>
      <c r="AF282" s="58"/>
      <c r="AG282" s="58"/>
      <c r="AH282" s="58"/>
      <c r="AI282" s="58"/>
      <c r="AJ282" s="58"/>
      <c r="AK282" s="58"/>
      <c r="AL282" s="58"/>
      <c r="AM282" s="58"/>
      <c r="AN282" s="58"/>
      <c r="AO282" s="58"/>
      <c r="AP282" s="58"/>
      <c r="AQ282" s="58"/>
      <c r="AR282" s="58"/>
      <c r="AS282" s="58"/>
      <c r="AT282" s="58"/>
      <c r="AU282" s="58"/>
      <c r="AV282" s="58"/>
      <c r="AW282" s="58"/>
      <c r="AX282" s="58"/>
      <c r="AY282" s="58"/>
      <c r="AZ282" s="58"/>
    </row>
    <row r="283" spans="1:52" x14ac:dyDescent="0.25">
      <c r="A283" s="58"/>
      <c r="B283" s="58"/>
      <c r="C283" s="58"/>
      <c r="D283" s="58"/>
      <c r="E283" s="58"/>
      <c r="F283" s="58"/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  <c r="AA283" s="58"/>
      <c r="AB283" s="58"/>
      <c r="AC283" s="58"/>
      <c r="AD283" s="58"/>
      <c r="AE283" s="58"/>
      <c r="AF283" s="58"/>
      <c r="AG283" s="58"/>
      <c r="AH283" s="58"/>
      <c r="AI283" s="58"/>
      <c r="AJ283" s="58"/>
      <c r="AK283" s="58"/>
      <c r="AL283" s="58"/>
      <c r="AM283" s="58"/>
      <c r="AN283" s="58"/>
      <c r="AO283" s="58"/>
      <c r="AP283" s="58"/>
      <c r="AQ283" s="58"/>
      <c r="AR283" s="58"/>
      <c r="AS283" s="58"/>
      <c r="AT283" s="58"/>
      <c r="AU283" s="58"/>
      <c r="AV283" s="58"/>
      <c r="AW283" s="58"/>
      <c r="AX283" s="58"/>
      <c r="AY283" s="58"/>
      <c r="AZ283" s="58"/>
    </row>
    <row r="284" spans="1:52" x14ac:dyDescent="0.25">
      <c r="A284" s="58"/>
      <c r="B284" s="58"/>
      <c r="C284" s="58"/>
      <c r="D284" s="58"/>
      <c r="E284" s="58"/>
      <c r="F284" s="58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  <c r="AA284" s="58"/>
      <c r="AB284" s="58"/>
      <c r="AC284" s="58"/>
      <c r="AD284" s="58"/>
      <c r="AE284" s="58"/>
      <c r="AF284" s="58"/>
      <c r="AG284" s="58"/>
      <c r="AH284" s="58"/>
      <c r="AI284" s="58"/>
      <c r="AJ284" s="58"/>
      <c r="AK284" s="58"/>
      <c r="AL284" s="58"/>
      <c r="AM284" s="58"/>
      <c r="AN284" s="58"/>
      <c r="AO284" s="58"/>
      <c r="AP284" s="58"/>
      <c r="AQ284" s="58"/>
      <c r="AR284" s="58"/>
      <c r="AS284" s="58"/>
      <c r="AT284" s="58"/>
      <c r="AU284" s="58"/>
      <c r="AV284" s="58"/>
      <c r="AW284" s="58"/>
      <c r="AX284" s="58"/>
      <c r="AY284" s="58"/>
      <c r="AZ284" s="58"/>
    </row>
    <row r="285" spans="1:52" x14ac:dyDescent="0.25">
      <c r="A285" s="58"/>
      <c r="B285" s="58"/>
      <c r="C285" s="58"/>
      <c r="D285" s="58"/>
      <c r="E285" s="58"/>
      <c r="F285" s="58"/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  <c r="AA285" s="58"/>
      <c r="AB285" s="58"/>
      <c r="AC285" s="58"/>
      <c r="AD285" s="58"/>
      <c r="AE285" s="58"/>
      <c r="AF285" s="58"/>
      <c r="AG285" s="58"/>
      <c r="AH285" s="58"/>
      <c r="AI285" s="58"/>
      <c r="AJ285" s="58"/>
      <c r="AK285" s="58"/>
      <c r="AL285" s="58"/>
      <c r="AM285" s="58"/>
      <c r="AN285" s="58"/>
      <c r="AO285" s="58"/>
      <c r="AP285" s="58"/>
      <c r="AQ285" s="58"/>
      <c r="AR285" s="58"/>
      <c r="AS285" s="58"/>
      <c r="AT285" s="58"/>
      <c r="AU285" s="58"/>
      <c r="AV285" s="58"/>
      <c r="AW285" s="58"/>
      <c r="AX285" s="58"/>
      <c r="AY285" s="58"/>
      <c r="AZ285" s="58"/>
    </row>
    <row r="286" spans="1:52" x14ac:dyDescent="0.25">
      <c r="A286" s="58"/>
      <c r="B286" s="58"/>
      <c r="C286" s="58"/>
      <c r="D286" s="58"/>
      <c r="E286" s="58"/>
      <c r="F286" s="58"/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  <c r="AA286" s="58"/>
      <c r="AB286" s="58"/>
      <c r="AC286" s="58"/>
      <c r="AD286" s="58"/>
      <c r="AE286" s="58"/>
      <c r="AF286" s="58"/>
      <c r="AG286" s="58"/>
      <c r="AH286" s="58"/>
      <c r="AI286" s="58"/>
      <c r="AJ286" s="58"/>
      <c r="AK286" s="58"/>
      <c r="AL286" s="58"/>
      <c r="AM286" s="58"/>
      <c r="AN286" s="58"/>
      <c r="AO286" s="58"/>
      <c r="AP286" s="58"/>
      <c r="AQ286" s="58"/>
      <c r="AR286" s="58"/>
      <c r="AS286" s="58"/>
      <c r="AT286" s="58"/>
      <c r="AU286" s="58"/>
      <c r="AV286" s="58"/>
      <c r="AW286" s="58"/>
      <c r="AX286" s="58"/>
      <c r="AY286" s="58"/>
      <c r="AZ286" s="58"/>
    </row>
    <row r="287" spans="1:52" x14ac:dyDescent="0.25">
      <c r="A287" s="58"/>
      <c r="B287" s="58"/>
      <c r="C287" s="58"/>
      <c r="D287" s="58"/>
      <c r="E287" s="58"/>
      <c r="F287" s="58"/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  <c r="AA287" s="58"/>
      <c r="AB287" s="58"/>
      <c r="AC287" s="58"/>
      <c r="AD287" s="58"/>
      <c r="AE287" s="58"/>
      <c r="AF287" s="58"/>
      <c r="AG287" s="58"/>
      <c r="AH287" s="58"/>
      <c r="AI287" s="58"/>
      <c r="AJ287" s="58"/>
      <c r="AK287" s="58"/>
      <c r="AL287" s="58"/>
      <c r="AM287" s="58"/>
      <c r="AN287" s="58"/>
      <c r="AO287" s="58"/>
      <c r="AP287" s="58"/>
      <c r="AQ287" s="58"/>
      <c r="AR287" s="58"/>
      <c r="AS287" s="58"/>
      <c r="AT287" s="58"/>
      <c r="AU287" s="58"/>
      <c r="AV287" s="58"/>
      <c r="AW287" s="58"/>
      <c r="AX287" s="58"/>
      <c r="AY287" s="58"/>
      <c r="AZ287" s="58"/>
    </row>
    <row r="288" spans="1:52" x14ac:dyDescent="0.25">
      <c r="A288" s="58"/>
      <c r="B288" s="58"/>
      <c r="C288" s="58"/>
      <c r="D288" s="58"/>
      <c r="E288" s="58"/>
      <c r="F288" s="58"/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  <c r="AA288" s="58"/>
      <c r="AB288" s="58"/>
      <c r="AC288" s="58"/>
      <c r="AD288" s="58"/>
      <c r="AE288" s="58"/>
      <c r="AF288" s="58"/>
      <c r="AG288" s="58"/>
      <c r="AH288" s="58"/>
      <c r="AI288" s="58"/>
      <c r="AJ288" s="58"/>
      <c r="AK288" s="58"/>
      <c r="AL288" s="58"/>
      <c r="AM288" s="58"/>
      <c r="AN288" s="58"/>
      <c r="AO288" s="58"/>
      <c r="AP288" s="58"/>
      <c r="AQ288" s="58"/>
      <c r="AR288" s="58"/>
      <c r="AS288" s="58"/>
      <c r="AT288" s="58"/>
      <c r="AU288" s="58"/>
      <c r="AV288" s="58"/>
      <c r="AW288" s="58"/>
      <c r="AX288" s="58"/>
      <c r="AY288" s="58"/>
      <c r="AZ288" s="58"/>
    </row>
    <row r="289" spans="1:52" x14ac:dyDescent="0.25">
      <c r="A289" s="58"/>
      <c r="B289" s="58"/>
      <c r="C289" s="58"/>
      <c r="D289" s="58"/>
      <c r="E289" s="58"/>
      <c r="F289" s="58"/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  <c r="AA289" s="58"/>
      <c r="AB289" s="58"/>
      <c r="AC289" s="58"/>
      <c r="AD289" s="58"/>
      <c r="AE289" s="58"/>
      <c r="AF289" s="58"/>
      <c r="AG289" s="58"/>
      <c r="AH289" s="58"/>
      <c r="AI289" s="58"/>
      <c r="AJ289" s="58"/>
      <c r="AK289" s="58"/>
      <c r="AL289" s="58"/>
      <c r="AM289" s="58"/>
      <c r="AN289" s="58"/>
      <c r="AO289" s="58"/>
      <c r="AP289" s="58"/>
      <c r="AQ289" s="58"/>
      <c r="AR289" s="58"/>
      <c r="AS289" s="58"/>
      <c r="AT289" s="58"/>
      <c r="AU289" s="58"/>
      <c r="AV289" s="58"/>
      <c r="AW289" s="58"/>
      <c r="AX289" s="58"/>
      <c r="AY289" s="58"/>
      <c r="AZ289" s="58"/>
    </row>
    <row r="290" spans="1:52" x14ac:dyDescent="0.25">
      <c r="A290" s="58"/>
      <c r="B290" s="58"/>
      <c r="C290" s="58"/>
      <c r="D290" s="58"/>
      <c r="E290" s="58"/>
      <c r="F290" s="58"/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  <c r="AA290" s="58"/>
      <c r="AB290" s="58"/>
      <c r="AC290" s="58"/>
      <c r="AD290" s="58"/>
      <c r="AE290" s="58"/>
      <c r="AF290" s="58"/>
      <c r="AG290" s="58"/>
      <c r="AH290" s="58"/>
      <c r="AI290" s="58"/>
      <c r="AJ290" s="58"/>
      <c r="AK290" s="58"/>
      <c r="AL290" s="58"/>
      <c r="AM290" s="58"/>
      <c r="AN290" s="58"/>
      <c r="AO290" s="58"/>
      <c r="AP290" s="58"/>
      <c r="AQ290" s="58"/>
      <c r="AR290" s="58"/>
      <c r="AS290" s="58"/>
      <c r="AT290" s="58"/>
      <c r="AU290" s="58"/>
      <c r="AV290" s="58"/>
      <c r="AW290" s="58"/>
      <c r="AX290" s="58"/>
      <c r="AY290" s="58"/>
      <c r="AZ290" s="58"/>
    </row>
    <row r="291" spans="1:52" x14ac:dyDescent="0.25">
      <c r="A291" s="58"/>
      <c r="B291" s="58"/>
      <c r="C291" s="58"/>
      <c r="D291" s="58"/>
      <c r="E291" s="58"/>
      <c r="F291" s="58"/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  <c r="AA291" s="58"/>
      <c r="AB291" s="58"/>
      <c r="AC291" s="58"/>
      <c r="AD291" s="58"/>
      <c r="AE291" s="58"/>
      <c r="AF291" s="58"/>
      <c r="AG291" s="58"/>
      <c r="AH291" s="58"/>
      <c r="AI291" s="58"/>
      <c r="AJ291" s="58"/>
      <c r="AK291" s="58"/>
      <c r="AL291" s="58"/>
      <c r="AM291" s="58"/>
      <c r="AN291" s="58"/>
      <c r="AO291" s="58"/>
      <c r="AP291" s="58"/>
      <c r="AQ291" s="58"/>
      <c r="AR291" s="58"/>
      <c r="AS291" s="58"/>
      <c r="AT291" s="58"/>
      <c r="AU291" s="58"/>
      <c r="AV291" s="58"/>
      <c r="AW291" s="58"/>
      <c r="AX291" s="58"/>
      <c r="AY291" s="58"/>
      <c r="AZ291" s="58"/>
    </row>
    <row r="292" spans="1:52" x14ac:dyDescent="0.25">
      <c r="A292" s="58"/>
      <c r="B292" s="58"/>
      <c r="C292" s="58"/>
      <c r="D292" s="58"/>
      <c r="E292" s="58"/>
      <c r="F292" s="58"/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  <c r="AA292" s="58"/>
      <c r="AB292" s="58"/>
      <c r="AC292" s="58"/>
      <c r="AD292" s="58"/>
      <c r="AE292" s="58"/>
      <c r="AF292" s="58"/>
      <c r="AG292" s="58"/>
      <c r="AH292" s="58"/>
      <c r="AI292" s="58"/>
      <c r="AJ292" s="58"/>
      <c r="AK292" s="58"/>
      <c r="AL292" s="58"/>
      <c r="AM292" s="58"/>
      <c r="AN292" s="58"/>
      <c r="AO292" s="58"/>
      <c r="AP292" s="58"/>
      <c r="AQ292" s="58"/>
      <c r="AR292" s="58"/>
      <c r="AS292" s="58"/>
      <c r="AT292" s="58"/>
      <c r="AU292" s="58"/>
      <c r="AV292" s="58"/>
      <c r="AW292" s="58"/>
      <c r="AX292" s="58"/>
      <c r="AY292" s="58"/>
      <c r="AZ292" s="58"/>
    </row>
    <row r="293" spans="1:52" x14ac:dyDescent="0.25">
      <c r="A293" s="58"/>
      <c r="B293" s="58"/>
      <c r="C293" s="58"/>
      <c r="D293" s="58"/>
      <c r="E293" s="58"/>
      <c r="F293" s="58"/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  <c r="AA293" s="58"/>
      <c r="AB293" s="58"/>
      <c r="AC293" s="58"/>
      <c r="AD293" s="58"/>
      <c r="AE293" s="58"/>
      <c r="AF293" s="58"/>
      <c r="AG293" s="58"/>
      <c r="AH293" s="58"/>
      <c r="AI293" s="58"/>
      <c r="AJ293" s="58"/>
      <c r="AK293" s="58"/>
      <c r="AL293" s="58"/>
      <c r="AM293" s="58"/>
      <c r="AN293" s="58"/>
      <c r="AO293" s="58"/>
      <c r="AP293" s="58"/>
      <c r="AQ293" s="58"/>
      <c r="AR293" s="58"/>
      <c r="AS293" s="58"/>
      <c r="AT293" s="58"/>
      <c r="AU293" s="58"/>
      <c r="AV293" s="58"/>
      <c r="AW293" s="58"/>
      <c r="AX293" s="58"/>
      <c r="AY293" s="58"/>
      <c r="AZ293" s="58"/>
    </row>
    <row r="294" spans="1:52" x14ac:dyDescent="0.25">
      <c r="A294" s="58"/>
      <c r="B294" s="58"/>
      <c r="C294" s="58"/>
      <c r="D294" s="58"/>
      <c r="E294" s="58"/>
      <c r="F294" s="58"/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  <c r="AA294" s="58"/>
      <c r="AB294" s="58"/>
      <c r="AC294" s="58"/>
      <c r="AD294" s="58"/>
      <c r="AE294" s="58"/>
      <c r="AF294" s="58"/>
      <c r="AG294" s="58"/>
      <c r="AH294" s="58"/>
      <c r="AI294" s="58"/>
      <c r="AJ294" s="58"/>
      <c r="AK294" s="58"/>
      <c r="AL294" s="58"/>
      <c r="AM294" s="58"/>
      <c r="AN294" s="58"/>
      <c r="AO294" s="58"/>
      <c r="AP294" s="58"/>
      <c r="AQ294" s="58"/>
      <c r="AR294" s="58"/>
      <c r="AS294" s="58"/>
      <c r="AT294" s="58"/>
      <c r="AU294" s="58"/>
      <c r="AV294" s="58"/>
      <c r="AW294" s="58"/>
      <c r="AX294" s="58"/>
      <c r="AY294" s="58"/>
      <c r="AZ294" s="58"/>
    </row>
    <row r="295" spans="1:52" x14ac:dyDescent="0.25">
      <c r="A295" s="58"/>
      <c r="B295" s="58"/>
      <c r="C295" s="58"/>
      <c r="D295" s="58"/>
      <c r="E295" s="58"/>
      <c r="F295" s="58"/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  <c r="AA295" s="58"/>
      <c r="AB295" s="58"/>
      <c r="AC295" s="58"/>
      <c r="AD295" s="58"/>
      <c r="AE295" s="58"/>
      <c r="AF295" s="58"/>
      <c r="AG295" s="58"/>
      <c r="AH295" s="58"/>
      <c r="AI295" s="58"/>
      <c r="AJ295" s="58"/>
      <c r="AK295" s="58"/>
      <c r="AL295" s="58"/>
      <c r="AM295" s="58"/>
      <c r="AN295" s="58"/>
      <c r="AO295" s="58"/>
      <c r="AP295" s="58"/>
      <c r="AQ295" s="58"/>
      <c r="AR295" s="58"/>
      <c r="AS295" s="58"/>
      <c r="AT295" s="58"/>
      <c r="AU295" s="58"/>
      <c r="AV295" s="58"/>
      <c r="AW295" s="58"/>
      <c r="AX295" s="58"/>
      <c r="AY295" s="58"/>
      <c r="AZ295" s="58"/>
    </row>
    <row r="296" spans="1:52" x14ac:dyDescent="0.25">
      <c r="A296" s="58"/>
      <c r="B296" s="58"/>
      <c r="C296" s="58"/>
      <c r="D296" s="58"/>
      <c r="E296" s="58"/>
      <c r="F296" s="58"/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  <c r="AA296" s="58"/>
      <c r="AB296" s="58"/>
      <c r="AC296" s="58"/>
      <c r="AD296" s="58"/>
      <c r="AE296" s="58"/>
      <c r="AF296" s="58"/>
      <c r="AG296" s="58"/>
      <c r="AH296" s="58"/>
      <c r="AI296" s="58"/>
      <c r="AJ296" s="58"/>
      <c r="AK296" s="58"/>
      <c r="AL296" s="58"/>
      <c r="AM296" s="58"/>
      <c r="AN296" s="58"/>
      <c r="AO296" s="58"/>
      <c r="AP296" s="58"/>
      <c r="AQ296" s="58"/>
      <c r="AR296" s="58"/>
      <c r="AS296" s="58"/>
      <c r="AT296" s="58"/>
      <c r="AU296" s="58"/>
      <c r="AV296" s="58"/>
      <c r="AW296" s="58"/>
      <c r="AX296" s="58"/>
      <c r="AY296" s="58"/>
      <c r="AZ296" s="58"/>
    </row>
    <row r="297" spans="1:52" x14ac:dyDescent="0.25">
      <c r="A297" s="58"/>
      <c r="B297" s="58"/>
      <c r="C297" s="58"/>
      <c r="D297" s="58"/>
      <c r="E297" s="58"/>
      <c r="F297" s="58"/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  <c r="AA297" s="58"/>
      <c r="AB297" s="58"/>
      <c r="AC297" s="58"/>
      <c r="AD297" s="58"/>
      <c r="AE297" s="58"/>
      <c r="AF297" s="58"/>
      <c r="AG297" s="58"/>
      <c r="AH297" s="58"/>
      <c r="AI297" s="58"/>
      <c r="AJ297" s="58"/>
      <c r="AK297" s="58"/>
      <c r="AL297" s="58"/>
      <c r="AM297" s="58"/>
      <c r="AN297" s="58"/>
      <c r="AO297" s="58"/>
      <c r="AP297" s="58"/>
      <c r="AQ297" s="58"/>
      <c r="AR297" s="58"/>
      <c r="AS297" s="58"/>
      <c r="AT297" s="58"/>
      <c r="AU297" s="58"/>
      <c r="AV297" s="58"/>
      <c r="AW297" s="58"/>
      <c r="AX297" s="58"/>
      <c r="AY297" s="58"/>
      <c r="AZ297" s="58"/>
    </row>
    <row r="298" spans="1:52" x14ac:dyDescent="0.25">
      <c r="A298" s="58"/>
      <c r="B298" s="58"/>
      <c r="C298" s="58"/>
      <c r="D298" s="58"/>
      <c r="E298" s="58"/>
      <c r="F298" s="58"/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  <c r="AA298" s="58"/>
      <c r="AB298" s="58"/>
      <c r="AC298" s="58"/>
      <c r="AD298" s="58"/>
      <c r="AE298" s="58"/>
      <c r="AF298" s="58"/>
      <c r="AG298" s="58"/>
      <c r="AH298" s="58"/>
      <c r="AI298" s="58"/>
      <c r="AJ298" s="58"/>
      <c r="AK298" s="58"/>
      <c r="AL298" s="58"/>
      <c r="AM298" s="58"/>
      <c r="AN298" s="58"/>
      <c r="AO298" s="58"/>
      <c r="AP298" s="58"/>
      <c r="AQ298" s="58"/>
      <c r="AR298" s="58"/>
      <c r="AS298" s="58"/>
      <c r="AT298" s="58"/>
      <c r="AU298" s="58"/>
      <c r="AV298" s="58"/>
      <c r="AW298" s="58"/>
      <c r="AX298" s="58"/>
      <c r="AY298" s="58"/>
      <c r="AZ298" s="58"/>
    </row>
    <row r="299" spans="1:52" x14ac:dyDescent="0.25">
      <c r="A299" s="58"/>
      <c r="B299" s="58"/>
      <c r="C299" s="58"/>
      <c r="D299" s="58"/>
      <c r="E299" s="58"/>
      <c r="F299" s="58"/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  <c r="AA299" s="58"/>
      <c r="AB299" s="58"/>
      <c r="AC299" s="58"/>
      <c r="AD299" s="58"/>
      <c r="AE299" s="58"/>
      <c r="AF299" s="58"/>
      <c r="AG299" s="58"/>
      <c r="AH299" s="58"/>
      <c r="AI299" s="58"/>
      <c r="AJ299" s="58"/>
      <c r="AK299" s="58"/>
      <c r="AL299" s="58"/>
      <c r="AM299" s="58"/>
      <c r="AN299" s="58"/>
      <c r="AO299" s="58"/>
      <c r="AP299" s="58"/>
      <c r="AQ299" s="58"/>
      <c r="AR299" s="58"/>
      <c r="AS299" s="58"/>
      <c r="AT299" s="58"/>
      <c r="AU299" s="58"/>
      <c r="AV299" s="58"/>
      <c r="AW299" s="58"/>
      <c r="AX299" s="58"/>
      <c r="AY299" s="58"/>
      <c r="AZ299" s="58"/>
    </row>
    <row r="300" spans="1:52" x14ac:dyDescent="0.25">
      <c r="A300" s="58"/>
      <c r="B300" s="58"/>
      <c r="C300" s="58"/>
      <c r="D300" s="58"/>
      <c r="E300" s="58"/>
      <c r="F300" s="58"/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  <c r="AA300" s="58"/>
      <c r="AB300" s="58"/>
      <c r="AC300" s="58"/>
      <c r="AD300" s="58"/>
      <c r="AE300" s="58"/>
      <c r="AF300" s="58"/>
      <c r="AG300" s="58"/>
      <c r="AH300" s="58"/>
      <c r="AI300" s="58"/>
      <c r="AJ300" s="58"/>
      <c r="AK300" s="58"/>
      <c r="AL300" s="58"/>
      <c r="AM300" s="58"/>
      <c r="AN300" s="58"/>
      <c r="AO300" s="58"/>
      <c r="AP300" s="58"/>
      <c r="AQ300" s="58"/>
      <c r="AR300" s="58"/>
      <c r="AS300" s="58"/>
      <c r="AT300" s="58"/>
      <c r="AU300" s="58"/>
      <c r="AV300" s="58"/>
      <c r="AW300" s="58"/>
      <c r="AX300" s="58"/>
      <c r="AY300" s="58"/>
      <c r="AZ300" s="58"/>
    </row>
    <row r="301" spans="1:52" x14ac:dyDescent="0.25">
      <c r="A301" s="58"/>
      <c r="B301" s="58"/>
      <c r="C301" s="58"/>
      <c r="D301" s="58"/>
      <c r="E301" s="58"/>
      <c r="F301" s="58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  <c r="AA301" s="58"/>
      <c r="AB301" s="58"/>
      <c r="AC301" s="58"/>
      <c r="AD301" s="58"/>
      <c r="AE301" s="58"/>
      <c r="AF301" s="58"/>
      <c r="AG301" s="58"/>
      <c r="AH301" s="58"/>
      <c r="AI301" s="58"/>
      <c r="AJ301" s="58"/>
      <c r="AK301" s="58"/>
      <c r="AL301" s="58"/>
      <c r="AM301" s="58"/>
      <c r="AN301" s="58"/>
      <c r="AO301" s="58"/>
      <c r="AP301" s="58"/>
      <c r="AQ301" s="58"/>
      <c r="AR301" s="58"/>
      <c r="AS301" s="58"/>
      <c r="AT301" s="58"/>
      <c r="AU301" s="58"/>
      <c r="AV301" s="58"/>
      <c r="AW301" s="58"/>
      <c r="AX301" s="58"/>
      <c r="AY301" s="58"/>
      <c r="AZ301" s="58"/>
    </row>
    <row r="302" spans="1:52" x14ac:dyDescent="0.25">
      <c r="A302" s="58"/>
      <c r="B302" s="58"/>
      <c r="C302" s="58"/>
      <c r="D302" s="58"/>
      <c r="E302" s="58"/>
      <c r="F302" s="58"/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  <c r="AA302" s="58"/>
      <c r="AB302" s="58"/>
      <c r="AC302" s="58"/>
      <c r="AD302" s="58"/>
      <c r="AE302" s="58"/>
      <c r="AF302" s="58"/>
      <c r="AG302" s="58"/>
      <c r="AH302" s="58"/>
      <c r="AI302" s="58"/>
      <c r="AJ302" s="58"/>
      <c r="AK302" s="58"/>
      <c r="AL302" s="58"/>
      <c r="AM302" s="58"/>
      <c r="AN302" s="58"/>
      <c r="AO302" s="58"/>
      <c r="AP302" s="58"/>
      <c r="AQ302" s="58"/>
      <c r="AR302" s="58"/>
      <c r="AS302" s="58"/>
      <c r="AT302" s="58"/>
      <c r="AU302" s="58"/>
      <c r="AV302" s="58"/>
      <c r="AW302" s="58"/>
      <c r="AX302" s="58"/>
      <c r="AY302" s="58"/>
      <c r="AZ302" s="58"/>
    </row>
    <row r="303" spans="1:52" x14ac:dyDescent="0.25">
      <c r="A303" s="58"/>
      <c r="B303" s="58"/>
      <c r="C303" s="58"/>
      <c r="D303" s="58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  <c r="AA303" s="58"/>
      <c r="AB303" s="58"/>
      <c r="AC303" s="58"/>
      <c r="AD303" s="58"/>
      <c r="AE303" s="58"/>
      <c r="AF303" s="58"/>
      <c r="AG303" s="58"/>
      <c r="AH303" s="58"/>
      <c r="AI303" s="58"/>
      <c r="AJ303" s="58"/>
      <c r="AK303" s="58"/>
      <c r="AL303" s="58"/>
      <c r="AM303" s="58"/>
      <c r="AN303" s="58"/>
      <c r="AO303" s="58"/>
      <c r="AP303" s="58"/>
      <c r="AQ303" s="58"/>
      <c r="AR303" s="58"/>
      <c r="AS303" s="58"/>
      <c r="AT303" s="58"/>
      <c r="AU303" s="58"/>
      <c r="AV303" s="58"/>
      <c r="AW303" s="58"/>
      <c r="AX303" s="58"/>
      <c r="AY303" s="58"/>
      <c r="AZ303" s="58"/>
    </row>
    <row r="304" spans="1:52" x14ac:dyDescent="0.25">
      <c r="A304" s="58"/>
      <c r="B304" s="58"/>
      <c r="C304" s="58"/>
      <c r="D304" s="58"/>
      <c r="E304" s="58"/>
      <c r="F304" s="58"/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  <c r="AA304" s="58"/>
      <c r="AB304" s="58"/>
      <c r="AC304" s="58"/>
      <c r="AD304" s="58"/>
      <c r="AE304" s="58"/>
      <c r="AF304" s="58"/>
      <c r="AG304" s="58"/>
      <c r="AH304" s="58"/>
      <c r="AI304" s="58"/>
      <c r="AJ304" s="58"/>
      <c r="AK304" s="58"/>
      <c r="AL304" s="58"/>
      <c r="AM304" s="58"/>
      <c r="AN304" s="58"/>
      <c r="AO304" s="58"/>
      <c r="AP304" s="58"/>
      <c r="AQ304" s="58"/>
      <c r="AR304" s="58"/>
      <c r="AS304" s="58"/>
      <c r="AT304" s="58"/>
      <c r="AU304" s="58"/>
      <c r="AV304" s="58"/>
      <c r="AW304" s="58"/>
      <c r="AX304" s="58"/>
      <c r="AY304" s="58"/>
      <c r="AZ304" s="58"/>
    </row>
    <row r="305" spans="1:52" x14ac:dyDescent="0.25">
      <c r="A305" s="58"/>
      <c r="B305" s="58"/>
      <c r="C305" s="58"/>
      <c r="D305" s="58"/>
      <c r="E305" s="58"/>
      <c r="F305" s="58"/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  <c r="AA305" s="58"/>
      <c r="AB305" s="58"/>
      <c r="AC305" s="58"/>
      <c r="AD305" s="58"/>
      <c r="AE305" s="58"/>
      <c r="AF305" s="58"/>
      <c r="AG305" s="58"/>
      <c r="AH305" s="58"/>
      <c r="AI305" s="58"/>
      <c r="AJ305" s="58"/>
      <c r="AK305" s="58"/>
      <c r="AL305" s="58"/>
      <c r="AM305" s="58"/>
      <c r="AN305" s="58"/>
      <c r="AO305" s="58"/>
      <c r="AP305" s="58"/>
      <c r="AQ305" s="58"/>
      <c r="AR305" s="58"/>
      <c r="AS305" s="58"/>
      <c r="AT305" s="58"/>
      <c r="AU305" s="58"/>
      <c r="AV305" s="58"/>
      <c r="AW305" s="58"/>
      <c r="AX305" s="58"/>
      <c r="AY305" s="58"/>
      <c r="AZ305" s="58"/>
    </row>
    <row r="306" spans="1:52" x14ac:dyDescent="0.25">
      <c r="A306" s="58"/>
      <c r="B306" s="58"/>
      <c r="C306" s="58"/>
      <c r="D306" s="58"/>
      <c r="E306" s="58"/>
      <c r="F306" s="58"/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  <c r="AA306" s="58"/>
      <c r="AB306" s="58"/>
      <c r="AC306" s="58"/>
      <c r="AD306" s="58"/>
      <c r="AE306" s="58"/>
      <c r="AF306" s="58"/>
      <c r="AG306" s="58"/>
      <c r="AH306" s="58"/>
      <c r="AI306" s="58"/>
      <c r="AJ306" s="58"/>
      <c r="AK306" s="58"/>
      <c r="AL306" s="58"/>
      <c r="AM306" s="58"/>
      <c r="AN306" s="58"/>
      <c r="AO306" s="58"/>
      <c r="AP306" s="58"/>
      <c r="AQ306" s="58"/>
      <c r="AR306" s="58"/>
      <c r="AS306" s="58"/>
      <c r="AT306" s="58"/>
      <c r="AU306" s="58"/>
      <c r="AV306" s="58"/>
      <c r="AW306" s="58"/>
      <c r="AX306" s="58"/>
      <c r="AY306" s="58"/>
      <c r="AZ306" s="58"/>
    </row>
    <row r="307" spans="1:52" x14ac:dyDescent="0.25">
      <c r="A307" s="58"/>
      <c r="B307" s="58"/>
      <c r="C307" s="58"/>
      <c r="D307" s="58"/>
      <c r="E307" s="58"/>
      <c r="F307" s="58"/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  <c r="AA307" s="58"/>
      <c r="AB307" s="58"/>
      <c r="AC307" s="58"/>
      <c r="AD307" s="58"/>
      <c r="AE307" s="58"/>
      <c r="AF307" s="58"/>
      <c r="AG307" s="58"/>
      <c r="AH307" s="58"/>
      <c r="AI307" s="58"/>
      <c r="AJ307" s="58"/>
      <c r="AK307" s="58"/>
      <c r="AL307" s="58"/>
      <c r="AM307" s="58"/>
      <c r="AN307" s="58"/>
      <c r="AO307" s="58"/>
      <c r="AP307" s="58"/>
      <c r="AQ307" s="58"/>
      <c r="AR307" s="58"/>
      <c r="AS307" s="58"/>
      <c r="AT307" s="58"/>
      <c r="AU307" s="58"/>
      <c r="AV307" s="58"/>
      <c r="AW307" s="58"/>
      <c r="AX307" s="58"/>
      <c r="AY307" s="58"/>
      <c r="AZ307" s="58"/>
    </row>
    <row r="308" spans="1:52" x14ac:dyDescent="0.25">
      <c r="A308" s="58"/>
      <c r="B308" s="58"/>
      <c r="C308" s="58"/>
      <c r="D308" s="58"/>
      <c r="E308" s="58"/>
      <c r="F308" s="58"/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  <c r="AA308" s="58"/>
      <c r="AB308" s="58"/>
      <c r="AC308" s="58"/>
      <c r="AD308" s="58"/>
      <c r="AE308" s="58"/>
      <c r="AF308" s="58"/>
      <c r="AG308" s="58"/>
      <c r="AH308" s="58"/>
      <c r="AI308" s="58"/>
      <c r="AJ308" s="58"/>
      <c r="AK308" s="58"/>
      <c r="AL308" s="58"/>
      <c r="AM308" s="58"/>
      <c r="AN308" s="58"/>
      <c r="AO308" s="58"/>
      <c r="AP308" s="58"/>
      <c r="AQ308" s="58"/>
      <c r="AR308" s="58"/>
      <c r="AS308" s="58"/>
      <c r="AT308" s="58"/>
      <c r="AU308" s="58"/>
      <c r="AV308" s="58"/>
      <c r="AW308" s="58"/>
      <c r="AX308" s="58"/>
      <c r="AY308" s="58"/>
      <c r="AZ308" s="58"/>
    </row>
    <row r="309" spans="1:52" x14ac:dyDescent="0.25">
      <c r="A309" s="58"/>
      <c r="B309" s="58"/>
      <c r="C309" s="58"/>
      <c r="D309" s="58"/>
      <c r="E309" s="58"/>
      <c r="F309" s="58"/>
      <c r="G309" s="58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  <c r="AA309" s="58"/>
      <c r="AB309" s="58"/>
      <c r="AC309" s="58"/>
      <c r="AD309" s="58"/>
      <c r="AE309" s="58"/>
      <c r="AF309" s="58"/>
      <c r="AG309" s="58"/>
      <c r="AH309" s="58"/>
      <c r="AI309" s="58"/>
      <c r="AJ309" s="58"/>
      <c r="AK309" s="58"/>
      <c r="AL309" s="58"/>
      <c r="AM309" s="58"/>
      <c r="AN309" s="58"/>
      <c r="AO309" s="58"/>
      <c r="AP309" s="58"/>
      <c r="AQ309" s="58"/>
      <c r="AR309" s="58"/>
      <c r="AS309" s="58"/>
      <c r="AT309" s="58"/>
      <c r="AU309" s="58"/>
      <c r="AV309" s="58"/>
      <c r="AW309" s="58"/>
      <c r="AX309" s="58"/>
      <c r="AY309" s="58"/>
      <c r="AZ309" s="58"/>
    </row>
    <row r="310" spans="1:52" x14ac:dyDescent="0.25">
      <c r="A310" s="58"/>
      <c r="B310" s="58"/>
      <c r="C310" s="58"/>
      <c r="D310" s="58"/>
      <c r="E310" s="58"/>
      <c r="F310" s="58"/>
      <c r="G310" s="58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  <c r="AA310" s="58"/>
      <c r="AB310" s="58"/>
      <c r="AC310" s="58"/>
      <c r="AD310" s="58"/>
      <c r="AE310" s="58"/>
      <c r="AF310" s="58"/>
      <c r="AG310" s="58"/>
      <c r="AH310" s="58"/>
      <c r="AI310" s="58"/>
      <c r="AJ310" s="58"/>
      <c r="AK310" s="58"/>
      <c r="AL310" s="58"/>
      <c r="AM310" s="58"/>
      <c r="AN310" s="58"/>
      <c r="AO310" s="58"/>
      <c r="AP310" s="58"/>
      <c r="AQ310" s="58"/>
      <c r="AR310" s="58"/>
      <c r="AS310" s="58"/>
      <c r="AT310" s="58"/>
      <c r="AU310" s="58"/>
      <c r="AV310" s="58"/>
      <c r="AW310" s="58"/>
      <c r="AX310" s="58"/>
      <c r="AY310" s="58"/>
      <c r="AZ310" s="58"/>
    </row>
    <row r="311" spans="1:52" x14ac:dyDescent="0.25">
      <c r="A311" s="58"/>
      <c r="B311" s="58"/>
      <c r="C311" s="58"/>
      <c r="D311" s="58"/>
      <c r="E311" s="58"/>
      <c r="F311" s="58"/>
      <c r="G311" s="58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  <c r="AA311" s="58"/>
      <c r="AB311" s="58"/>
      <c r="AC311" s="58"/>
      <c r="AD311" s="58"/>
      <c r="AE311" s="58"/>
      <c r="AF311" s="58"/>
      <c r="AG311" s="58"/>
      <c r="AH311" s="58"/>
      <c r="AI311" s="58"/>
      <c r="AJ311" s="58"/>
      <c r="AK311" s="58"/>
      <c r="AL311" s="58"/>
      <c r="AM311" s="58"/>
      <c r="AN311" s="58"/>
      <c r="AO311" s="58"/>
      <c r="AP311" s="58"/>
      <c r="AQ311" s="58"/>
      <c r="AR311" s="58"/>
      <c r="AS311" s="58"/>
      <c r="AT311" s="58"/>
      <c r="AU311" s="58"/>
      <c r="AV311" s="58"/>
      <c r="AW311" s="58"/>
      <c r="AX311" s="58"/>
      <c r="AY311" s="58"/>
      <c r="AZ311" s="58"/>
    </row>
    <row r="312" spans="1:52" x14ac:dyDescent="0.25">
      <c r="A312" s="58"/>
      <c r="B312" s="58"/>
      <c r="C312" s="58"/>
      <c r="D312" s="58"/>
      <c r="E312" s="58"/>
      <c r="F312" s="58"/>
      <c r="G312" s="58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  <c r="AA312" s="58"/>
      <c r="AB312" s="58"/>
      <c r="AC312" s="58"/>
      <c r="AD312" s="58"/>
      <c r="AE312" s="58"/>
      <c r="AF312" s="58"/>
      <c r="AG312" s="58"/>
      <c r="AH312" s="58"/>
      <c r="AI312" s="58"/>
      <c r="AJ312" s="58"/>
      <c r="AK312" s="58"/>
      <c r="AL312" s="58"/>
      <c r="AM312" s="58"/>
      <c r="AN312" s="58"/>
      <c r="AO312" s="58"/>
      <c r="AP312" s="58"/>
      <c r="AQ312" s="58"/>
      <c r="AR312" s="58"/>
      <c r="AS312" s="58"/>
      <c r="AT312" s="58"/>
      <c r="AU312" s="58"/>
      <c r="AV312" s="58"/>
      <c r="AW312" s="58"/>
      <c r="AX312" s="58"/>
      <c r="AY312" s="58"/>
      <c r="AZ312" s="58"/>
    </row>
    <row r="313" spans="1:52" x14ac:dyDescent="0.25">
      <c r="A313" s="58"/>
      <c r="B313" s="58"/>
      <c r="C313" s="58"/>
      <c r="D313" s="58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  <c r="AA313" s="58"/>
      <c r="AB313" s="58"/>
      <c r="AC313" s="58"/>
      <c r="AD313" s="58"/>
      <c r="AE313" s="58"/>
      <c r="AF313" s="58"/>
      <c r="AG313" s="58"/>
      <c r="AH313" s="58"/>
      <c r="AI313" s="58"/>
      <c r="AJ313" s="58"/>
      <c r="AK313" s="58"/>
      <c r="AL313" s="58"/>
      <c r="AM313" s="58"/>
      <c r="AN313" s="58"/>
      <c r="AO313" s="58"/>
      <c r="AP313" s="58"/>
      <c r="AQ313" s="58"/>
      <c r="AR313" s="58"/>
      <c r="AS313" s="58"/>
      <c r="AT313" s="58"/>
      <c r="AU313" s="58"/>
      <c r="AV313" s="58"/>
      <c r="AW313" s="58"/>
      <c r="AX313" s="58"/>
      <c r="AY313" s="58"/>
      <c r="AZ313" s="58"/>
    </row>
    <row r="314" spans="1:52" x14ac:dyDescent="0.25">
      <c r="A314" s="58"/>
      <c r="B314" s="58"/>
      <c r="C314" s="58"/>
      <c r="D314" s="58"/>
      <c r="E314" s="58"/>
      <c r="F314" s="58"/>
      <c r="G314" s="58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  <c r="AA314" s="58"/>
      <c r="AB314" s="58"/>
      <c r="AC314" s="58"/>
      <c r="AD314" s="58"/>
      <c r="AE314" s="58"/>
      <c r="AF314" s="58"/>
      <c r="AG314" s="58"/>
      <c r="AH314" s="58"/>
      <c r="AI314" s="58"/>
      <c r="AJ314" s="58"/>
      <c r="AK314" s="58"/>
      <c r="AL314" s="58"/>
      <c r="AM314" s="58"/>
      <c r="AN314" s="58"/>
      <c r="AO314" s="58"/>
      <c r="AP314" s="58"/>
      <c r="AQ314" s="58"/>
      <c r="AR314" s="58"/>
      <c r="AS314" s="58"/>
      <c r="AT314" s="58"/>
      <c r="AU314" s="58"/>
      <c r="AV314" s="58"/>
      <c r="AW314" s="58"/>
      <c r="AX314" s="58"/>
      <c r="AY314" s="58"/>
      <c r="AZ314" s="58"/>
    </row>
    <row r="315" spans="1:52" x14ac:dyDescent="0.25">
      <c r="A315" s="58"/>
      <c r="B315" s="58"/>
      <c r="C315" s="58"/>
      <c r="D315" s="58"/>
      <c r="E315" s="58"/>
      <c r="F315" s="58"/>
      <c r="G315" s="58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  <c r="AA315" s="58"/>
      <c r="AB315" s="58"/>
      <c r="AC315" s="58"/>
      <c r="AD315" s="58"/>
      <c r="AE315" s="58"/>
      <c r="AF315" s="58"/>
      <c r="AG315" s="58"/>
      <c r="AH315" s="58"/>
      <c r="AI315" s="58"/>
      <c r="AJ315" s="58"/>
      <c r="AK315" s="58"/>
      <c r="AL315" s="58"/>
      <c r="AM315" s="58"/>
      <c r="AN315" s="58"/>
      <c r="AO315" s="58"/>
      <c r="AP315" s="58"/>
      <c r="AQ315" s="58"/>
      <c r="AR315" s="58"/>
      <c r="AS315" s="58"/>
      <c r="AT315" s="58"/>
      <c r="AU315" s="58"/>
      <c r="AV315" s="58"/>
      <c r="AW315" s="58"/>
      <c r="AX315" s="58"/>
      <c r="AY315" s="58"/>
      <c r="AZ315" s="58"/>
    </row>
    <row r="316" spans="1:52" x14ac:dyDescent="0.25">
      <c r="A316" s="58"/>
      <c r="B316" s="58"/>
      <c r="C316" s="58"/>
      <c r="D316" s="58"/>
      <c r="E316" s="58"/>
      <c r="F316" s="58"/>
      <c r="G316" s="58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  <c r="AA316" s="58"/>
      <c r="AB316" s="58"/>
      <c r="AC316" s="58"/>
      <c r="AD316" s="58"/>
      <c r="AE316" s="58"/>
      <c r="AF316" s="58"/>
      <c r="AG316" s="58"/>
      <c r="AH316" s="58"/>
      <c r="AI316" s="58"/>
      <c r="AJ316" s="58"/>
      <c r="AK316" s="58"/>
      <c r="AL316" s="58"/>
      <c r="AM316" s="58"/>
      <c r="AN316" s="58"/>
      <c r="AO316" s="58"/>
      <c r="AP316" s="58"/>
      <c r="AQ316" s="58"/>
      <c r="AR316" s="58"/>
      <c r="AS316" s="58"/>
      <c r="AT316" s="58"/>
      <c r="AU316" s="58"/>
      <c r="AV316" s="58"/>
      <c r="AW316" s="58"/>
      <c r="AX316" s="58"/>
      <c r="AY316" s="58"/>
      <c r="AZ316" s="58"/>
    </row>
    <row r="317" spans="1:52" x14ac:dyDescent="0.25">
      <c r="A317" s="58"/>
      <c r="B317" s="58"/>
      <c r="C317" s="58"/>
      <c r="D317" s="58"/>
      <c r="E317" s="58"/>
      <c r="F317" s="58"/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  <c r="AA317" s="58"/>
      <c r="AB317" s="58"/>
      <c r="AC317" s="58"/>
      <c r="AD317" s="58"/>
      <c r="AE317" s="58"/>
      <c r="AF317" s="58"/>
      <c r="AG317" s="58"/>
      <c r="AH317" s="58"/>
      <c r="AI317" s="58"/>
      <c r="AJ317" s="58"/>
      <c r="AK317" s="58"/>
      <c r="AL317" s="58"/>
      <c r="AM317" s="58"/>
      <c r="AN317" s="58"/>
      <c r="AO317" s="58"/>
      <c r="AP317" s="58"/>
      <c r="AQ317" s="58"/>
      <c r="AR317" s="58"/>
      <c r="AS317" s="58"/>
      <c r="AT317" s="58"/>
      <c r="AU317" s="58"/>
      <c r="AV317" s="58"/>
      <c r="AW317" s="58"/>
      <c r="AX317" s="58"/>
      <c r="AY317" s="58"/>
      <c r="AZ317" s="58"/>
    </row>
    <row r="318" spans="1:52" x14ac:dyDescent="0.25">
      <c r="A318" s="58"/>
      <c r="B318" s="58"/>
      <c r="C318" s="58"/>
      <c r="D318" s="58"/>
      <c r="E318" s="58"/>
      <c r="F318" s="58"/>
      <c r="G318" s="58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  <c r="AA318" s="58"/>
      <c r="AB318" s="58"/>
      <c r="AC318" s="58"/>
      <c r="AD318" s="58"/>
      <c r="AE318" s="58"/>
      <c r="AF318" s="58"/>
      <c r="AG318" s="58"/>
      <c r="AH318" s="58"/>
      <c r="AI318" s="58"/>
      <c r="AJ318" s="58"/>
      <c r="AK318" s="58"/>
      <c r="AL318" s="58"/>
      <c r="AM318" s="58"/>
      <c r="AN318" s="58"/>
      <c r="AO318" s="58"/>
      <c r="AP318" s="58"/>
      <c r="AQ318" s="58"/>
      <c r="AR318" s="58"/>
      <c r="AS318" s="58"/>
      <c r="AT318" s="58"/>
      <c r="AU318" s="58"/>
      <c r="AV318" s="58"/>
      <c r="AW318" s="58"/>
      <c r="AX318" s="58"/>
      <c r="AY318" s="58"/>
      <c r="AZ318" s="58"/>
    </row>
    <row r="319" spans="1:52" x14ac:dyDescent="0.25">
      <c r="A319" s="58"/>
      <c r="B319" s="58"/>
      <c r="C319" s="58"/>
      <c r="D319" s="58"/>
      <c r="E319" s="58"/>
      <c r="F319" s="58"/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  <c r="AA319" s="58"/>
      <c r="AB319" s="58"/>
      <c r="AC319" s="58"/>
      <c r="AD319" s="58"/>
      <c r="AE319" s="58"/>
      <c r="AF319" s="58"/>
      <c r="AG319" s="58"/>
      <c r="AH319" s="58"/>
      <c r="AI319" s="58"/>
      <c r="AJ319" s="58"/>
      <c r="AK319" s="58"/>
      <c r="AL319" s="58"/>
      <c r="AM319" s="58"/>
      <c r="AN319" s="58"/>
      <c r="AO319" s="58"/>
      <c r="AP319" s="58"/>
      <c r="AQ319" s="58"/>
      <c r="AR319" s="58"/>
      <c r="AS319" s="58"/>
      <c r="AT319" s="58"/>
      <c r="AU319" s="58"/>
      <c r="AV319" s="58"/>
      <c r="AW319" s="58"/>
      <c r="AX319" s="58"/>
      <c r="AY319" s="58"/>
      <c r="AZ319" s="58"/>
    </row>
    <row r="320" spans="1:52" x14ac:dyDescent="0.25">
      <c r="A320" s="58"/>
      <c r="B320" s="58"/>
      <c r="C320" s="58"/>
      <c r="D320" s="58"/>
      <c r="E320" s="58"/>
      <c r="F320" s="58"/>
      <c r="G320" s="58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  <c r="AA320" s="58"/>
      <c r="AB320" s="58"/>
      <c r="AC320" s="58"/>
      <c r="AD320" s="58"/>
      <c r="AE320" s="58"/>
      <c r="AF320" s="58"/>
      <c r="AG320" s="58"/>
      <c r="AH320" s="58"/>
      <c r="AI320" s="58"/>
      <c r="AJ320" s="58"/>
      <c r="AK320" s="58"/>
      <c r="AL320" s="58"/>
      <c r="AM320" s="58"/>
      <c r="AN320" s="58"/>
      <c r="AO320" s="58"/>
      <c r="AP320" s="58"/>
      <c r="AQ320" s="58"/>
      <c r="AR320" s="58"/>
      <c r="AS320" s="58"/>
      <c r="AT320" s="58"/>
      <c r="AU320" s="58"/>
      <c r="AV320" s="58"/>
      <c r="AW320" s="58"/>
      <c r="AX320" s="58"/>
      <c r="AY320" s="58"/>
      <c r="AZ320" s="58"/>
    </row>
    <row r="321" spans="1:52" x14ac:dyDescent="0.25">
      <c r="A321" s="58"/>
      <c r="B321" s="58"/>
      <c r="C321" s="58"/>
      <c r="D321" s="58"/>
      <c r="E321" s="58"/>
      <c r="F321" s="58"/>
      <c r="G321" s="58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  <c r="AA321" s="58"/>
      <c r="AB321" s="58"/>
      <c r="AC321" s="58"/>
      <c r="AD321" s="58"/>
      <c r="AE321" s="58"/>
      <c r="AF321" s="58"/>
      <c r="AG321" s="58"/>
      <c r="AH321" s="58"/>
      <c r="AI321" s="58"/>
      <c r="AJ321" s="58"/>
      <c r="AK321" s="58"/>
      <c r="AL321" s="58"/>
      <c r="AM321" s="58"/>
      <c r="AN321" s="58"/>
      <c r="AO321" s="58"/>
      <c r="AP321" s="58"/>
      <c r="AQ321" s="58"/>
      <c r="AR321" s="58"/>
      <c r="AS321" s="58"/>
      <c r="AT321" s="58"/>
      <c r="AU321" s="58"/>
      <c r="AV321" s="58"/>
      <c r="AW321" s="58"/>
      <c r="AX321" s="58"/>
      <c r="AY321" s="58"/>
      <c r="AZ321" s="58"/>
    </row>
    <row r="322" spans="1:52" x14ac:dyDescent="0.25">
      <c r="A322" s="58"/>
      <c r="B322" s="58"/>
      <c r="C322" s="58"/>
      <c r="D322" s="58"/>
      <c r="E322" s="58"/>
      <c r="F322" s="58"/>
      <c r="G322" s="58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  <c r="AA322" s="58"/>
      <c r="AB322" s="58"/>
      <c r="AC322" s="58"/>
      <c r="AD322" s="58"/>
      <c r="AE322" s="58"/>
      <c r="AF322" s="58"/>
      <c r="AG322" s="58"/>
      <c r="AH322" s="58"/>
      <c r="AI322" s="58"/>
      <c r="AJ322" s="58"/>
      <c r="AK322" s="58"/>
      <c r="AL322" s="58"/>
      <c r="AM322" s="58"/>
      <c r="AN322" s="58"/>
      <c r="AO322" s="58"/>
      <c r="AP322" s="58"/>
      <c r="AQ322" s="58"/>
      <c r="AR322" s="58"/>
      <c r="AS322" s="58"/>
      <c r="AT322" s="58"/>
      <c r="AU322" s="58"/>
      <c r="AV322" s="58"/>
      <c r="AW322" s="58"/>
      <c r="AX322" s="58"/>
      <c r="AY322" s="58"/>
      <c r="AZ322" s="58"/>
    </row>
    <row r="323" spans="1:52" x14ac:dyDescent="0.25">
      <c r="A323" s="58"/>
      <c r="B323" s="58"/>
      <c r="C323" s="58"/>
      <c r="D323" s="58"/>
      <c r="E323" s="58"/>
      <c r="F323" s="58"/>
      <c r="G323" s="58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  <c r="AA323" s="58"/>
      <c r="AB323" s="58"/>
      <c r="AC323" s="58"/>
      <c r="AD323" s="58"/>
      <c r="AE323" s="58"/>
      <c r="AF323" s="58"/>
      <c r="AG323" s="58"/>
      <c r="AH323" s="58"/>
      <c r="AI323" s="58"/>
      <c r="AJ323" s="58"/>
      <c r="AK323" s="58"/>
      <c r="AL323" s="58"/>
      <c r="AM323" s="58"/>
      <c r="AN323" s="58"/>
      <c r="AO323" s="58"/>
      <c r="AP323" s="58"/>
      <c r="AQ323" s="58"/>
      <c r="AR323" s="58"/>
      <c r="AS323" s="58"/>
      <c r="AT323" s="58"/>
      <c r="AU323" s="58"/>
      <c r="AV323" s="58"/>
      <c r="AW323" s="58"/>
      <c r="AX323" s="58"/>
      <c r="AY323" s="58"/>
      <c r="AZ323" s="58"/>
    </row>
    <row r="324" spans="1:52" x14ac:dyDescent="0.25">
      <c r="A324" s="58"/>
      <c r="B324" s="58"/>
      <c r="C324" s="58"/>
      <c r="D324" s="58"/>
      <c r="E324" s="58"/>
      <c r="F324" s="58"/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  <c r="AA324" s="58"/>
      <c r="AB324" s="58"/>
      <c r="AC324" s="58"/>
      <c r="AD324" s="58"/>
      <c r="AE324" s="58"/>
      <c r="AF324" s="58"/>
      <c r="AG324" s="58"/>
      <c r="AH324" s="58"/>
      <c r="AI324" s="58"/>
      <c r="AJ324" s="58"/>
      <c r="AK324" s="58"/>
      <c r="AL324" s="58"/>
      <c r="AM324" s="58"/>
      <c r="AN324" s="58"/>
      <c r="AO324" s="58"/>
      <c r="AP324" s="58"/>
      <c r="AQ324" s="58"/>
      <c r="AR324" s="58"/>
      <c r="AS324" s="58"/>
      <c r="AT324" s="58"/>
      <c r="AU324" s="58"/>
      <c r="AV324" s="58"/>
      <c r="AW324" s="58"/>
      <c r="AX324" s="58"/>
      <c r="AY324" s="58"/>
      <c r="AZ324" s="58"/>
    </row>
    <row r="325" spans="1:52" x14ac:dyDescent="0.25">
      <c r="A325" s="58"/>
      <c r="B325" s="58"/>
      <c r="C325" s="58"/>
      <c r="D325" s="58"/>
      <c r="E325" s="58"/>
      <c r="F325" s="58"/>
      <c r="G325" s="58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  <c r="AA325" s="58"/>
      <c r="AB325" s="58"/>
      <c r="AC325" s="58"/>
      <c r="AD325" s="58"/>
      <c r="AE325" s="58"/>
      <c r="AF325" s="58"/>
      <c r="AG325" s="58"/>
      <c r="AH325" s="58"/>
      <c r="AI325" s="58"/>
      <c r="AJ325" s="58"/>
      <c r="AK325" s="58"/>
      <c r="AL325" s="58"/>
      <c r="AM325" s="58"/>
      <c r="AN325" s="58"/>
      <c r="AO325" s="58"/>
      <c r="AP325" s="58"/>
      <c r="AQ325" s="58"/>
      <c r="AR325" s="58"/>
      <c r="AS325" s="58"/>
      <c r="AT325" s="58"/>
      <c r="AU325" s="58"/>
      <c r="AV325" s="58"/>
      <c r="AW325" s="58"/>
      <c r="AX325" s="58"/>
      <c r="AY325" s="58"/>
      <c r="AZ325" s="58"/>
    </row>
    <row r="326" spans="1:52" x14ac:dyDescent="0.25">
      <c r="A326" s="58"/>
      <c r="B326" s="58"/>
      <c r="C326" s="58"/>
      <c r="D326" s="58"/>
      <c r="E326" s="58"/>
      <c r="F326" s="58"/>
      <c r="G326" s="58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  <c r="AA326" s="58"/>
      <c r="AB326" s="58"/>
      <c r="AC326" s="58"/>
      <c r="AD326" s="58"/>
      <c r="AE326" s="58"/>
      <c r="AF326" s="58"/>
      <c r="AG326" s="58"/>
      <c r="AH326" s="58"/>
      <c r="AI326" s="58"/>
      <c r="AJ326" s="58"/>
      <c r="AK326" s="58"/>
      <c r="AL326" s="58"/>
      <c r="AM326" s="58"/>
      <c r="AN326" s="58"/>
      <c r="AO326" s="58"/>
      <c r="AP326" s="58"/>
      <c r="AQ326" s="58"/>
      <c r="AR326" s="58"/>
      <c r="AS326" s="58"/>
      <c r="AT326" s="58"/>
      <c r="AU326" s="58"/>
      <c r="AV326" s="58"/>
      <c r="AW326" s="58"/>
      <c r="AX326" s="58"/>
      <c r="AY326" s="58"/>
      <c r="AZ326" s="58"/>
    </row>
    <row r="327" spans="1:52" x14ac:dyDescent="0.25">
      <c r="A327" s="58"/>
      <c r="B327" s="58"/>
      <c r="C327" s="58"/>
      <c r="D327" s="58"/>
      <c r="E327" s="58"/>
      <c r="F327" s="58"/>
      <c r="G327" s="58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  <c r="AA327" s="58"/>
      <c r="AB327" s="58"/>
      <c r="AC327" s="58"/>
      <c r="AD327" s="58"/>
      <c r="AE327" s="58"/>
      <c r="AF327" s="58"/>
      <c r="AG327" s="58"/>
      <c r="AH327" s="58"/>
      <c r="AI327" s="58"/>
      <c r="AJ327" s="58"/>
      <c r="AK327" s="58"/>
      <c r="AL327" s="58"/>
      <c r="AM327" s="58"/>
      <c r="AN327" s="58"/>
      <c r="AO327" s="58"/>
      <c r="AP327" s="58"/>
      <c r="AQ327" s="58"/>
      <c r="AR327" s="58"/>
      <c r="AS327" s="58"/>
      <c r="AT327" s="58"/>
      <c r="AU327" s="58"/>
      <c r="AV327" s="58"/>
      <c r="AW327" s="58"/>
      <c r="AX327" s="58"/>
      <c r="AY327" s="58"/>
      <c r="AZ327" s="58"/>
    </row>
    <row r="328" spans="1:52" x14ac:dyDescent="0.25">
      <c r="A328" s="58"/>
      <c r="B328" s="58"/>
      <c r="C328" s="58"/>
      <c r="D328" s="58"/>
      <c r="E328" s="58"/>
      <c r="F328" s="58"/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  <c r="AA328" s="58"/>
      <c r="AB328" s="58"/>
      <c r="AC328" s="58"/>
      <c r="AD328" s="58"/>
      <c r="AE328" s="58"/>
      <c r="AF328" s="58"/>
      <c r="AG328" s="58"/>
      <c r="AH328" s="58"/>
      <c r="AI328" s="58"/>
      <c r="AJ328" s="58"/>
      <c r="AK328" s="58"/>
      <c r="AL328" s="58"/>
      <c r="AM328" s="58"/>
      <c r="AN328" s="58"/>
      <c r="AO328" s="58"/>
      <c r="AP328" s="58"/>
      <c r="AQ328" s="58"/>
      <c r="AR328" s="58"/>
      <c r="AS328" s="58"/>
      <c r="AT328" s="58"/>
      <c r="AU328" s="58"/>
      <c r="AV328" s="58"/>
      <c r="AW328" s="58"/>
      <c r="AX328" s="58"/>
      <c r="AY328" s="58"/>
      <c r="AZ328" s="58"/>
    </row>
    <row r="329" spans="1:52" x14ac:dyDescent="0.25">
      <c r="A329" s="58"/>
      <c r="B329" s="58"/>
      <c r="C329" s="58"/>
      <c r="D329" s="58"/>
      <c r="E329" s="58"/>
      <c r="F329" s="58"/>
      <c r="G329" s="58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  <c r="AA329" s="58"/>
      <c r="AB329" s="58"/>
      <c r="AC329" s="58"/>
      <c r="AD329" s="58"/>
      <c r="AE329" s="58"/>
      <c r="AF329" s="58"/>
      <c r="AG329" s="58"/>
      <c r="AH329" s="58"/>
      <c r="AI329" s="58"/>
      <c r="AJ329" s="58"/>
      <c r="AK329" s="58"/>
      <c r="AL329" s="58"/>
      <c r="AM329" s="58"/>
      <c r="AN329" s="58"/>
      <c r="AO329" s="58"/>
      <c r="AP329" s="58"/>
      <c r="AQ329" s="58"/>
      <c r="AR329" s="58"/>
      <c r="AS329" s="58"/>
      <c r="AT329" s="58"/>
      <c r="AU329" s="58"/>
      <c r="AV329" s="58"/>
      <c r="AW329" s="58"/>
      <c r="AX329" s="58"/>
      <c r="AY329" s="58"/>
      <c r="AZ329" s="58"/>
    </row>
    <row r="330" spans="1:52" x14ac:dyDescent="0.25">
      <c r="A330" s="58"/>
      <c r="B330" s="58"/>
      <c r="C330" s="58"/>
      <c r="D330" s="58"/>
      <c r="E330" s="58"/>
      <c r="F330" s="58"/>
      <c r="G330" s="58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  <c r="AA330" s="58"/>
      <c r="AB330" s="58"/>
      <c r="AC330" s="58"/>
      <c r="AD330" s="58"/>
      <c r="AE330" s="58"/>
      <c r="AF330" s="58"/>
      <c r="AG330" s="58"/>
      <c r="AH330" s="58"/>
      <c r="AI330" s="58"/>
      <c r="AJ330" s="58"/>
      <c r="AK330" s="58"/>
      <c r="AL330" s="58"/>
      <c r="AM330" s="58"/>
      <c r="AN330" s="58"/>
      <c r="AO330" s="58"/>
      <c r="AP330" s="58"/>
      <c r="AQ330" s="58"/>
      <c r="AR330" s="58"/>
      <c r="AS330" s="58"/>
      <c r="AT330" s="58"/>
      <c r="AU330" s="58"/>
      <c r="AV330" s="58"/>
      <c r="AW330" s="58"/>
      <c r="AX330" s="58"/>
      <c r="AY330" s="58"/>
      <c r="AZ330" s="58"/>
    </row>
    <row r="331" spans="1:52" x14ac:dyDescent="0.25">
      <c r="A331" s="58"/>
      <c r="B331" s="58"/>
      <c r="C331" s="58"/>
      <c r="D331" s="58"/>
      <c r="E331" s="58"/>
      <c r="F331" s="58"/>
      <c r="G331" s="58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  <c r="AA331" s="58"/>
      <c r="AB331" s="58"/>
      <c r="AC331" s="58"/>
      <c r="AD331" s="58"/>
      <c r="AE331" s="58"/>
      <c r="AF331" s="58"/>
      <c r="AG331" s="58"/>
      <c r="AH331" s="58"/>
      <c r="AI331" s="58"/>
      <c r="AJ331" s="58"/>
      <c r="AK331" s="58"/>
      <c r="AL331" s="58"/>
      <c r="AM331" s="58"/>
      <c r="AN331" s="58"/>
      <c r="AO331" s="58"/>
      <c r="AP331" s="58"/>
      <c r="AQ331" s="58"/>
      <c r="AR331" s="58"/>
      <c r="AS331" s="58"/>
      <c r="AT331" s="58"/>
      <c r="AU331" s="58"/>
      <c r="AV331" s="58"/>
      <c r="AW331" s="58"/>
      <c r="AX331" s="58"/>
      <c r="AY331" s="58"/>
      <c r="AZ331" s="58"/>
    </row>
    <row r="332" spans="1:52" x14ac:dyDescent="0.25">
      <c r="A332" s="58"/>
      <c r="B332" s="58"/>
      <c r="C332" s="58"/>
      <c r="D332" s="58"/>
      <c r="E332" s="58"/>
      <c r="F332" s="58"/>
      <c r="G332" s="58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  <c r="AA332" s="58"/>
      <c r="AB332" s="58"/>
      <c r="AC332" s="58"/>
      <c r="AD332" s="58"/>
      <c r="AE332" s="58"/>
      <c r="AF332" s="58"/>
      <c r="AG332" s="58"/>
      <c r="AH332" s="58"/>
      <c r="AI332" s="58"/>
      <c r="AJ332" s="58"/>
      <c r="AK332" s="58"/>
      <c r="AL332" s="58"/>
      <c r="AM332" s="58"/>
      <c r="AN332" s="58"/>
      <c r="AO332" s="58"/>
      <c r="AP332" s="58"/>
      <c r="AQ332" s="58"/>
      <c r="AR332" s="58"/>
      <c r="AS332" s="58"/>
      <c r="AT332" s="58"/>
      <c r="AU332" s="58"/>
      <c r="AV332" s="58"/>
      <c r="AW332" s="58"/>
      <c r="AX332" s="58"/>
      <c r="AY332" s="58"/>
      <c r="AZ332" s="58"/>
    </row>
    <row r="333" spans="1:52" x14ac:dyDescent="0.25">
      <c r="A333" s="58"/>
      <c r="B333" s="58"/>
      <c r="C333" s="58"/>
      <c r="D333" s="58"/>
      <c r="E333" s="58"/>
      <c r="F333" s="58"/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  <c r="AA333" s="58"/>
      <c r="AB333" s="58"/>
      <c r="AC333" s="58"/>
      <c r="AD333" s="58"/>
      <c r="AE333" s="58"/>
      <c r="AF333" s="58"/>
      <c r="AG333" s="58"/>
      <c r="AH333" s="58"/>
      <c r="AI333" s="58"/>
      <c r="AJ333" s="58"/>
      <c r="AK333" s="58"/>
      <c r="AL333" s="58"/>
      <c r="AM333" s="58"/>
      <c r="AN333" s="58"/>
      <c r="AO333" s="58"/>
      <c r="AP333" s="58"/>
      <c r="AQ333" s="58"/>
      <c r="AR333" s="58"/>
      <c r="AS333" s="58"/>
      <c r="AT333" s="58"/>
      <c r="AU333" s="58"/>
      <c r="AV333" s="58"/>
      <c r="AW333" s="58"/>
      <c r="AX333" s="58"/>
      <c r="AY333" s="58"/>
      <c r="AZ333" s="58"/>
    </row>
    <row r="334" spans="1:52" x14ac:dyDescent="0.25">
      <c r="A334" s="58"/>
      <c r="B334" s="58"/>
      <c r="C334" s="58"/>
      <c r="D334" s="58"/>
      <c r="E334" s="58"/>
      <c r="F334" s="58"/>
      <c r="G334" s="58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  <c r="AB334" s="58"/>
      <c r="AC334" s="58"/>
      <c r="AD334" s="58"/>
      <c r="AE334" s="58"/>
      <c r="AF334" s="58"/>
      <c r="AG334" s="58"/>
      <c r="AH334" s="58"/>
      <c r="AI334" s="58"/>
      <c r="AJ334" s="58"/>
      <c r="AK334" s="58"/>
      <c r="AL334" s="58"/>
      <c r="AM334" s="58"/>
      <c r="AN334" s="58"/>
      <c r="AO334" s="58"/>
      <c r="AP334" s="58"/>
      <c r="AQ334" s="58"/>
      <c r="AR334" s="58"/>
      <c r="AS334" s="58"/>
      <c r="AT334" s="58"/>
      <c r="AU334" s="58"/>
      <c r="AV334" s="58"/>
      <c r="AW334" s="58"/>
      <c r="AX334" s="58"/>
      <c r="AY334" s="58"/>
      <c r="AZ334" s="58"/>
    </row>
    <row r="335" spans="1:52" x14ac:dyDescent="0.25">
      <c r="A335" s="58"/>
      <c r="B335" s="58"/>
      <c r="C335" s="58"/>
      <c r="D335" s="58"/>
      <c r="E335" s="58"/>
      <c r="F335" s="58"/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  <c r="AC335" s="58"/>
      <c r="AD335" s="58"/>
      <c r="AE335" s="58"/>
      <c r="AF335" s="58"/>
      <c r="AG335" s="58"/>
      <c r="AH335" s="58"/>
      <c r="AI335" s="58"/>
      <c r="AJ335" s="58"/>
      <c r="AK335" s="58"/>
      <c r="AL335" s="58"/>
      <c r="AM335" s="58"/>
      <c r="AN335" s="58"/>
      <c r="AO335" s="58"/>
      <c r="AP335" s="58"/>
      <c r="AQ335" s="58"/>
      <c r="AR335" s="58"/>
      <c r="AS335" s="58"/>
      <c r="AT335" s="58"/>
      <c r="AU335" s="58"/>
      <c r="AV335" s="58"/>
      <c r="AW335" s="58"/>
      <c r="AX335" s="58"/>
      <c r="AY335" s="58"/>
      <c r="AZ335" s="58"/>
    </row>
    <row r="336" spans="1:52" x14ac:dyDescent="0.25">
      <c r="A336" s="58"/>
      <c r="B336" s="58"/>
      <c r="C336" s="58"/>
      <c r="D336" s="58"/>
      <c r="E336" s="58"/>
      <c r="F336" s="58"/>
      <c r="G336" s="58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  <c r="AA336" s="58"/>
      <c r="AB336" s="58"/>
      <c r="AC336" s="58"/>
      <c r="AD336" s="58"/>
      <c r="AE336" s="58"/>
      <c r="AF336" s="58"/>
      <c r="AG336" s="58"/>
      <c r="AH336" s="58"/>
      <c r="AI336" s="58"/>
      <c r="AJ336" s="58"/>
      <c r="AK336" s="58"/>
      <c r="AL336" s="58"/>
      <c r="AM336" s="58"/>
      <c r="AN336" s="58"/>
      <c r="AO336" s="58"/>
      <c r="AP336" s="58"/>
      <c r="AQ336" s="58"/>
      <c r="AR336" s="58"/>
      <c r="AS336" s="58"/>
      <c r="AT336" s="58"/>
      <c r="AU336" s="58"/>
      <c r="AV336" s="58"/>
      <c r="AW336" s="58"/>
      <c r="AX336" s="58"/>
      <c r="AY336" s="58"/>
      <c r="AZ336" s="58"/>
    </row>
    <row r="337" spans="1:52" x14ac:dyDescent="0.25">
      <c r="A337" s="58"/>
      <c r="B337" s="58"/>
      <c r="C337" s="58"/>
      <c r="D337" s="58"/>
      <c r="E337" s="58"/>
      <c r="F337" s="58"/>
      <c r="G337" s="58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  <c r="AA337" s="58"/>
      <c r="AB337" s="58"/>
      <c r="AC337" s="58"/>
      <c r="AD337" s="58"/>
      <c r="AE337" s="58"/>
      <c r="AF337" s="58"/>
      <c r="AG337" s="58"/>
      <c r="AH337" s="58"/>
      <c r="AI337" s="58"/>
      <c r="AJ337" s="58"/>
      <c r="AK337" s="58"/>
      <c r="AL337" s="58"/>
      <c r="AM337" s="58"/>
      <c r="AN337" s="58"/>
      <c r="AO337" s="58"/>
      <c r="AP337" s="58"/>
      <c r="AQ337" s="58"/>
      <c r="AR337" s="58"/>
      <c r="AS337" s="58"/>
      <c r="AT337" s="58"/>
      <c r="AU337" s="58"/>
      <c r="AV337" s="58"/>
      <c r="AW337" s="58"/>
      <c r="AX337" s="58"/>
      <c r="AY337" s="58"/>
      <c r="AZ337" s="58"/>
    </row>
    <row r="338" spans="1:52" x14ac:dyDescent="0.25">
      <c r="A338" s="58"/>
      <c r="B338" s="58"/>
      <c r="C338" s="58"/>
      <c r="D338" s="58"/>
      <c r="E338" s="58"/>
      <c r="F338" s="58"/>
      <c r="G338" s="58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  <c r="AA338" s="58"/>
      <c r="AB338" s="58"/>
      <c r="AC338" s="58"/>
      <c r="AD338" s="58"/>
      <c r="AE338" s="58"/>
      <c r="AF338" s="58"/>
      <c r="AG338" s="58"/>
      <c r="AH338" s="58"/>
      <c r="AI338" s="58"/>
      <c r="AJ338" s="58"/>
      <c r="AK338" s="58"/>
      <c r="AL338" s="58"/>
      <c r="AM338" s="58"/>
      <c r="AN338" s="58"/>
      <c r="AO338" s="58"/>
      <c r="AP338" s="58"/>
      <c r="AQ338" s="58"/>
      <c r="AR338" s="58"/>
      <c r="AS338" s="58"/>
      <c r="AT338" s="58"/>
      <c r="AU338" s="58"/>
      <c r="AV338" s="58"/>
      <c r="AW338" s="58"/>
      <c r="AX338" s="58"/>
      <c r="AY338" s="58"/>
      <c r="AZ338" s="58"/>
    </row>
    <row r="339" spans="1:52" x14ac:dyDescent="0.25">
      <c r="A339" s="58"/>
      <c r="B339" s="58"/>
      <c r="C339" s="58"/>
      <c r="D339" s="58"/>
      <c r="E339" s="58"/>
      <c r="F339" s="58"/>
      <c r="G339" s="58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  <c r="AA339" s="58"/>
      <c r="AB339" s="58"/>
      <c r="AC339" s="58"/>
      <c r="AD339" s="58"/>
      <c r="AE339" s="58"/>
      <c r="AF339" s="58"/>
      <c r="AG339" s="58"/>
      <c r="AH339" s="58"/>
      <c r="AI339" s="58"/>
      <c r="AJ339" s="58"/>
      <c r="AK339" s="58"/>
      <c r="AL339" s="58"/>
      <c r="AM339" s="58"/>
      <c r="AN339" s="58"/>
      <c r="AO339" s="58"/>
      <c r="AP339" s="58"/>
      <c r="AQ339" s="58"/>
      <c r="AR339" s="58"/>
      <c r="AS339" s="58"/>
      <c r="AT339" s="58"/>
      <c r="AU339" s="58"/>
      <c r="AV339" s="58"/>
      <c r="AW339" s="58"/>
      <c r="AX339" s="58"/>
      <c r="AY339" s="58"/>
      <c r="AZ339" s="58"/>
    </row>
    <row r="340" spans="1:52" x14ac:dyDescent="0.25">
      <c r="A340" s="58"/>
      <c r="B340" s="58"/>
      <c r="C340" s="58"/>
      <c r="D340" s="58"/>
      <c r="E340" s="58"/>
      <c r="F340" s="58"/>
      <c r="G340" s="58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  <c r="AA340" s="58"/>
      <c r="AB340" s="58"/>
      <c r="AC340" s="58"/>
      <c r="AD340" s="58"/>
      <c r="AE340" s="58"/>
      <c r="AF340" s="58"/>
      <c r="AG340" s="58"/>
      <c r="AH340" s="58"/>
      <c r="AI340" s="58"/>
      <c r="AJ340" s="58"/>
      <c r="AK340" s="58"/>
      <c r="AL340" s="58"/>
      <c r="AM340" s="58"/>
      <c r="AN340" s="58"/>
      <c r="AO340" s="58"/>
      <c r="AP340" s="58"/>
      <c r="AQ340" s="58"/>
      <c r="AR340" s="58"/>
      <c r="AS340" s="58"/>
      <c r="AT340" s="58"/>
      <c r="AU340" s="58"/>
      <c r="AV340" s="58"/>
      <c r="AW340" s="58"/>
      <c r="AX340" s="58"/>
      <c r="AY340" s="58"/>
      <c r="AZ340" s="58"/>
    </row>
    <row r="341" spans="1:52" x14ac:dyDescent="0.25">
      <c r="A341" s="58"/>
      <c r="B341" s="58"/>
      <c r="C341" s="58"/>
      <c r="D341" s="58"/>
      <c r="E341" s="58"/>
      <c r="F341" s="58"/>
      <c r="G341" s="58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  <c r="AA341" s="58"/>
      <c r="AB341" s="58"/>
      <c r="AC341" s="58"/>
      <c r="AD341" s="58"/>
      <c r="AE341" s="58"/>
      <c r="AF341" s="58"/>
      <c r="AG341" s="58"/>
      <c r="AH341" s="58"/>
      <c r="AI341" s="58"/>
      <c r="AJ341" s="58"/>
      <c r="AK341" s="58"/>
      <c r="AL341" s="58"/>
      <c r="AM341" s="58"/>
      <c r="AN341" s="58"/>
      <c r="AO341" s="58"/>
      <c r="AP341" s="58"/>
      <c r="AQ341" s="58"/>
      <c r="AR341" s="58"/>
      <c r="AS341" s="58"/>
      <c r="AT341" s="58"/>
      <c r="AU341" s="58"/>
      <c r="AV341" s="58"/>
      <c r="AW341" s="58"/>
      <c r="AX341" s="58"/>
      <c r="AY341" s="58"/>
      <c r="AZ341" s="58"/>
    </row>
    <row r="342" spans="1:52" x14ac:dyDescent="0.25">
      <c r="A342" s="58"/>
      <c r="B342" s="58"/>
      <c r="C342" s="58"/>
      <c r="D342" s="58"/>
      <c r="E342" s="58"/>
      <c r="F342" s="58"/>
      <c r="G342" s="58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  <c r="AA342" s="58"/>
      <c r="AB342" s="58"/>
      <c r="AC342" s="58"/>
      <c r="AD342" s="58"/>
      <c r="AE342" s="58"/>
      <c r="AF342" s="58"/>
      <c r="AG342" s="58"/>
      <c r="AH342" s="58"/>
      <c r="AI342" s="58"/>
      <c r="AJ342" s="58"/>
      <c r="AK342" s="58"/>
      <c r="AL342" s="58"/>
      <c r="AM342" s="58"/>
      <c r="AN342" s="58"/>
      <c r="AO342" s="58"/>
      <c r="AP342" s="58"/>
      <c r="AQ342" s="58"/>
      <c r="AR342" s="58"/>
      <c r="AS342" s="58"/>
      <c r="AT342" s="58"/>
      <c r="AU342" s="58"/>
      <c r="AV342" s="58"/>
      <c r="AW342" s="58"/>
      <c r="AX342" s="58"/>
      <c r="AY342" s="58"/>
      <c r="AZ342" s="58"/>
    </row>
    <row r="343" spans="1:52" x14ac:dyDescent="0.25">
      <c r="A343" s="58"/>
      <c r="B343" s="58"/>
      <c r="C343" s="58"/>
      <c r="D343" s="58"/>
      <c r="E343" s="58"/>
      <c r="F343" s="58"/>
      <c r="G343" s="58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  <c r="AA343" s="58"/>
      <c r="AB343" s="58"/>
      <c r="AC343" s="58"/>
      <c r="AD343" s="58"/>
      <c r="AE343" s="58"/>
      <c r="AF343" s="58"/>
      <c r="AG343" s="58"/>
      <c r="AH343" s="58"/>
      <c r="AI343" s="58"/>
      <c r="AJ343" s="58"/>
      <c r="AK343" s="58"/>
      <c r="AL343" s="58"/>
      <c r="AM343" s="58"/>
      <c r="AN343" s="58"/>
      <c r="AO343" s="58"/>
      <c r="AP343" s="58"/>
      <c r="AQ343" s="58"/>
      <c r="AR343" s="58"/>
      <c r="AS343" s="58"/>
      <c r="AT343" s="58"/>
      <c r="AU343" s="58"/>
      <c r="AV343" s="58"/>
      <c r="AW343" s="58"/>
      <c r="AX343" s="58"/>
      <c r="AY343" s="58"/>
      <c r="AZ343" s="58"/>
    </row>
    <row r="344" spans="1:52" x14ac:dyDescent="0.25">
      <c r="A344" s="58"/>
      <c r="B344" s="58"/>
      <c r="C344" s="58"/>
      <c r="D344" s="58"/>
      <c r="E344" s="58"/>
      <c r="F344" s="58"/>
      <c r="G344" s="58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  <c r="AA344" s="58"/>
      <c r="AB344" s="58"/>
      <c r="AC344" s="58"/>
      <c r="AD344" s="58"/>
      <c r="AE344" s="58"/>
      <c r="AF344" s="58"/>
      <c r="AG344" s="58"/>
      <c r="AH344" s="58"/>
      <c r="AI344" s="58"/>
      <c r="AJ344" s="58"/>
      <c r="AK344" s="58"/>
      <c r="AL344" s="58"/>
      <c r="AM344" s="58"/>
      <c r="AN344" s="58"/>
      <c r="AO344" s="58"/>
      <c r="AP344" s="58"/>
      <c r="AQ344" s="58"/>
      <c r="AR344" s="58"/>
      <c r="AS344" s="58"/>
      <c r="AT344" s="58"/>
      <c r="AU344" s="58"/>
      <c r="AV344" s="58"/>
      <c r="AW344" s="58"/>
      <c r="AX344" s="58"/>
      <c r="AY344" s="58"/>
      <c r="AZ344" s="58"/>
    </row>
    <row r="345" spans="1:52" x14ac:dyDescent="0.25">
      <c r="A345" s="58"/>
      <c r="B345" s="58"/>
      <c r="C345" s="58"/>
      <c r="D345" s="58"/>
      <c r="E345" s="58"/>
      <c r="F345" s="58"/>
      <c r="G345" s="58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  <c r="AA345" s="58"/>
      <c r="AB345" s="58"/>
      <c r="AC345" s="58"/>
      <c r="AD345" s="58"/>
      <c r="AE345" s="58"/>
      <c r="AF345" s="58"/>
      <c r="AG345" s="58"/>
      <c r="AH345" s="58"/>
      <c r="AI345" s="58"/>
      <c r="AJ345" s="58"/>
      <c r="AK345" s="58"/>
      <c r="AL345" s="58"/>
      <c r="AM345" s="58"/>
      <c r="AN345" s="58"/>
      <c r="AO345" s="58"/>
      <c r="AP345" s="58"/>
      <c r="AQ345" s="58"/>
      <c r="AR345" s="58"/>
      <c r="AS345" s="58"/>
      <c r="AT345" s="58"/>
      <c r="AU345" s="58"/>
      <c r="AV345" s="58"/>
      <c r="AW345" s="58"/>
      <c r="AX345" s="58"/>
      <c r="AY345" s="58"/>
      <c r="AZ345" s="58"/>
    </row>
    <row r="346" spans="1:52" x14ac:dyDescent="0.25">
      <c r="A346" s="58"/>
      <c r="B346" s="58"/>
      <c r="C346" s="58"/>
      <c r="D346" s="58"/>
      <c r="E346" s="58"/>
      <c r="F346" s="58"/>
      <c r="G346" s="58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  <c r="AA346" s="58"/>
      <c r="AB346" s="58"/>
      <c r="AC346" s="58"/>
      <c r="AD346" s="58"/>
      <c r="AE346" s="58"/>
      <c r="AF346" s="58"/>
      <c r="AG346" s="58"/>
      <c r="AH346" s="58"/>
      <c r="AI346" s="58"/>
      <c r="AJ346" s="58"/>
      <c r="AK346" s="58"/>
      <c r="AL346" s="58"/>
      <c r="AM346" s="58"/>
      <c r="AN346" s="58"/>
      <c r="AO346" s="58"/>
      <c r="AP346" s="58"/>
      <c r="AQ346" s="58"/>
      <c r="AR346" s="58"/>
      <c r="AS346" s="58"/>
      <c r="AT346" s="58"/>
      <c r="AU346" s="58"/>
      <c r="AV346" s="58"/>
      <c r="AW346" s="58"/>
      <c r="AX346" s="58"/>
      <c r="AY346" s="58"/>
      <c r="AZ346" s="58"/>
    </row>
    <row r="347" spans="1:52" x14ac:dyDescent="0.25">
      <c r="A347" s="58"/>
      <c r="B347" s="58"/>
      <c r="C347" s="58"/>
      <c r="D347" s="58"/>
      <c r="E347" s="58"/>
      <c r="F347" s="58"/>
      <c r="G347" s="58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  <c r="AA347" s="58"/>
      <c r="AB347" s="58"/>
      <c r="AC347" s="58"/>
      <c r="AD347" s="58"/>
      <c r="AE347" s="58"/>
      <c r="AF347" s="58"/>
      <c r="AG347" s="58"/>
      <c r="AH347" s="58"/>
      <c r="AI347" s="58"/>
      <c r="AJ347" s="58"/>
      <c r="AK347" s="58"/>
      <c r="AL347" s="58"/>
      <c r="AM347" s="58"/>
      <c r="AN347" s="58"/>
      <c r="AO347" s="58"/>
      <c r="AP347" s="58"/>
      <c r="AQ347" s="58"/>
      <c r="AR347" s="58"/>
      <c r="AS347" s="58"/>
      <c r="AT347" s="58"/>
      <c r="AU347" s="58"/>
      <c r="AV347" s="58"/>
      <c r="AW347" s="58"/>
      <c r="AX347" s="58"/>
      <c r="AY347" s="58"/>
      <c r="AZ347" s="58"/>
    </row>
    <row r="348" spans="1:52" x14ac:dyDescent="0.25">
      <c r="A348" s="58"/>
      <c r="B348" s="58"/>
      <c r="C348" s="58"/>
      <c r="D348" s="58"/>
      <c r="E348" s="58"/>
      <c r="F348" s="58"/>
      <c r="G348" s="58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  <c r="AA348" s="58"/>
      <c r="AB348" s="58"/>
      <c r="AC348" s="58"/>
      <c r="AD348" s="58"/>
      <c r="AE348" s="58"/>
      <c r="AF348" s="58"/>
      <c r="AG348" s="58"/>
      <c r="AH348" s="58"/>
      <c r="AI348" s="58"/>
      <c r="AJ348" s="58"/>
      <c r="AK348" s="58"/>
      <c r="AL348" s="58"/>
      <c r="AM348" s="58"/>
      <c r="AN348" s="58"/>
      <c r="AO348" s="58"/>
      <c r="AP348" s="58"/>
      <c r="AQ348" s="58"/>
      <c r="AR348" s="58"/>
      <c r="AS348" s="58"/>
      <c r="AT348" s="58"/>
      <c r="AU348" s="58"/>
      <c r="AV348" s="58"/>
      <c r="AW348" s="58"/>
      <c r="AX348" s="58"/>
      <c r="AY348" s="58"/>
      <c r="AZ348" s="58"/>
    </row>
    <row r="349" spans="1:52" x14ac:dyDescent="0.25">
      <c r="A349" s="58"/>
      <c r="B349" s="58"/>
      <c r="C349" s="58"/>
      <c r="D349" s="58"/>
      <c r="E349" s="58"/>
      <c r="F349" s="58"/>
      <c r="G349" s="58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  <c r="AA349" s="58"/>
      <c r="AB349" s="58"/>
      <c r="AC349" s="58"/>
      <c r="AD349" s="58"/>
      <c r="AE349" s="58"/>
      <c r="AF349" s="58"/>
      <c r="AG349" s="58"/>
      <c r="AH349" s="58"/>
      <c r="AI349" s="58"/>
      <c r="AJ349" s="58"/>
      <c r="AK349" s="58"/>
      <c r="AL349" s="58"/>
      <c r="AM349" s="58"/>
      <c r="AN349" s="58"/>
      <c r="AO349" s="58"/>
      <c r="AP349" s="58"/>
      <c r="AQ349" s="58"/>
      <c r="AR349" s="58"/>
      <c r="AS349" s="58"/>
      <c r="AT349" s="58"/>
      <c r="AU349" s="58"/>
      <c r="AV349" s="58"/>
      <c r="AW349" s="58"/>
      <c r="AX349" s="58"/>
      <c r="AY349" s="58"/>
      <c r="AZ349" s="58"/>
    </row>
    <row r="350" spans="1:52" x14ac:dyDescent="0.25">
      <c r="A350" s="58"/>
      <c r="B350" s="58"/>
      <c r="C350" s="58"/>
      <c r="D350" s="58"/>
      <c r="E350" s="58"/>
      <c r="F350" s="58"/>
      <c r="G350" s="58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  <c r="AA350" s="58"/>
      <c r="AB350" s="58"/>
      <c r="AC350" s="58"/>
      <c r="AD350" s="58"/>
      <c r="AE350" s="58"/>
      <c r="AF350" s="58"/>
      <c r="AG350" s="58"/>
      <c r="AH350" s="58"/>
      <c r="AI350" s="58"/>
      <c r="AJ350" s="58"/>
      <c r="AK350" s="58"/>
      <c r="AL350" s="58"/>
      <c r="AM350" s="58"/>
      <c r="AN350" s="58"/>
      <c r="AO350" s="58"/>
      <c r="AP350" s="58"/>
      <c r="AQ350" s="58"/>
      <c r="AR350" s="58"/>
      <c r="AS350" s="58"/>
      <c r="AT350" s="58"/>
      <c r="AU350" s="58"/>
      <c r="AV350" s="58"/>
      <c r="AW350" s="58"/>
      <c r="AX350" s="58"/>
      <c r="AY350" s="58"/>
      <c r="AZ350" s="58"/>
    </row>
    <row r="351" spans="1:52" x14ac:dyDescent="0.25">
      <c r="A351" s="58"/>
      <c r="B351" s="58"/>
      <c r="C351" s="58"/>
      <c r="D351" s="58"/>
      <c r="E351" s="58"/>
      <c r="F351" s="58"/>
      <c r="G351" s="58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  <c r="AA351" s="58"/>
      <c r="AB351" s="58"/>
      <c r="AC351" s="58"/>
      <c r="AD351" s="58"/>
      <c r="AE351" s="58"/>
      <c r="AF351" s="58"/>
      <c r="AG351" s="58"/>
      <c r="AH351" s="58"/>
      <c r="AI351" s="58"/>
      <c r="AJ351" s="58"/>
      <c r="AK351" s="58"/>
      <c r="AL351" s="58"/>
      <c r="AM351" s="58"/>
      <c r="AN351" s="58"/>
      <c r="AO351" s="58"/>
      <c r="AP351" s="58"/>
      <c r="AQ351" s="58"/>
      <c r="AR351" s="58"/>
      <c r="AS351" s="58"/>
      <c r="AT351" s="58"/>
      <c r="AU351" s="58"/>
      <c r="AV351" s="58"/>
      <c r="AW351" s="58"/>
      <c r="AX351" s="58"/>
      <c r="AY351" s="58"/>
      <c r="AZ351" s="58"/>
    </row>
    <row r="352" spans="1:52" x14ac:dyDescent="0.25">
      <c r="A352" s="58"/>
      <c r="B352" s="58"/>
      <c r="C352" s="58"/>
      <c r="D352" s="58"/>
      <c r="E352" s="58"/>
      <c r="F352" s="58"/>
      <c r="G352" s="58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  <c r="AA352" s="58"/>
      <c r="AB352" s="58"/>
      <c r="AC352" s="58"/>
      <c r="AD352" s="58"/>
      <c r="AE352" s="58"/>
      <c r="AF352" s="58"/>
      <c r="AG352" s="58"/>
      <c r="AH352" s="58"/>
      <c r="AI352" s="58"/>
      <c r="AJ352" s="58"/>
      <c r="AK352" s="58"/>
      <c r="AL352" s="58"/>
      <c r="AM352" s="58"/>
      <c r="AN352" s="58"/>
      <c r="AO352" s="58"/>
      <c r="AP352" s="58"/>
      <c r="AQ352" s="58"/>
      <c r="AR352" s="58"/>
      <c r="AS352" s="58"/>
      <c r="AT352" s="58"/>
      <c r="AU352" s="58"/>
      <c r="AV352" s="58"/>
      <c r="AW352" s="58"/>
      <c r="AX352" s="58"/>
      <c r="AY352" s="58"/>
      <c r="AZ352" s="58"/>
    </row>
    <row r="353" spans="1:52" x14ac:dyDescent="0.25">
      <c r="A353" s="58"/>
      <c r="B353" s="58"/>
      <c r="C353" s="58"/>
      <c r="D353" s="58"/>
      <c r="E353" s="58"/>
      <c r="F353" s="58"/>
      <c r="G353" s="58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  <c r="AA353" s="58"/>
      <c r="AB353" s="58"/>
      <c r="AC353" s="58"/>
      <c r="AD353" s="58"/>
      <c r="AE353" s="58"/>
      <c r="AF353" s="58"/>
      <c r="AG353" s="58"/>
      <c r="AH353" s="58"/>
      <c r="AI353" s="58"/>
      <c r="AJ353" s="58"/>
      <c r="AK353" s="58"/>
      <c r="AL353" s="58"/>
      <c r="AM353" s="58"/>
      <c r="AN353" s="58"/>
      <c r="AO353" s="58"/>
      <c r="AP353" s="58"/>
      <c r="AQ353" s="58"/>
      <c r="AR353" s="58"/>
      <c r="AS353" s="58"/>
      <c r="AT353" s="58"/>
      <c r="AU353" s="58"/>
      <c r="AV353" s="58"/>
      <c r="AW353" s="58"/>
      <c r="AX353" s="58"/>
      <c r="AY353" s="58"/>
      <c r="AZ353" s="58"/>
    </row>
    <row r="354" spans="1:52" x14ac:dyDescent="0.25">
      <c r="A354" s="58"/>
      <c r="B354" s="58"/>
      <c r="C354" s="58"/>
      <c r="D354" s="58"/>
      <c r="E354" s="58"/>
      <c r="F354" s="58"/>
      <c r="G354" s="58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  <c r="AA354" s="58"/>
      <c r="AB354" s="58"/>
      <c r="AC354" s="58"/>
      <c r="AD354" s="58"/>
      <c r="AE354" s="58"/>
      <c r="AF354" s="58"/>
      <c r="AG354" s="58"/>
      <c r="AH354" s="58"/>
      <c r="AI354" s="58"/>
      <c r="AJ354" s="58"/>
      <c r="AK354" s="58"/>
      <c r="AL354" s="58"/>
      <c r="AM354" s="58"/>
      <c r="AN354" s="58"/>
      <c r="AO354" s="58"/>
      <c r="AP354" s="58"/>
      <c r="AQ354" s="58"/>
      <c r="AR354" s="58"/>
      <c r="AS354" s="58"/>
      <c r="AT354" s="58"/>
      <c r="AU354" s="58"/>
      <c r="AV354" s="58"/>
      <c r="AW354" s="58"/>
      <c r="AX354" s="58"/>
      <c r="AY354" s="58"/>
      <c r="AZ354" s="58"/>
    </row>
    <row r="355" spans="1:52" x14ac:dyDescent="0.25">
      <c r="A355" s="58"/>
      <c r="B355" s="58"/>
      <c r="C355" s="58"/>
      <c r="D355" s="58"/>
      <c r="E355" s="58"/>
      <c r="F355" s="58"/>
      <c r="G355" s="58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  <c r="AA355" s="58"/>
      <c r="AB355" s="58"/>
      <c r="AC355" s="58"/>
      <c r="AD355" s="58"/>
      <c r="AE355" s="58"/>
      <c r="AF355" s="58"/>
      <c r="AG355" s="58"/>
      <c r="AH355" s="58"/>
      <c r="AI355" s="58"/>
      <c r="AJ355" s="58"/>
      <c r="AK355" s="58"/>
      <c r="AL355" s="58"/>
      <c r="AM355" s="58"/>
      <c r="AN355" s="58"/>
      <c r="AO355" s="58"/>
      <c r="AP355" s="58"/>
      <c r="AQ355" s="58"/>
      <c r="AR355" s="58"/>
      <c r="AS355" s="58"/>
      <c r="AT355" s="58"/>
      <c r="AU355" s="58"/>
      <c r="AV355" s="58"/>
      <c r="AW355" s="58"/>
      <c r="AX355" s="58"/>
      <c r="AY355" s="58"/>
      <c r="AZ355" s="58"/>
    </row>
    <row r="356" spans="1:52" x14ac:dyDescent="0.25">
      <c r="A356" s="58"/>
      <c r="B356" s="58"/>
      <c r="C356" s="58"/>
      <c r="D356" s="58"/>
      <c r="E356" s="58"/>
      <c r="F356" s="58"/>
      <c r="G356" s="58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  <c r="AA356" s="58"/>
      <c r="AB356" s="58"/>
      <c r="AC356" s="58"/>
      <c r="AD356" s="58"/>
      <c r="AE356" s="58"/>
      <c r="AF356" s="58"/>
      <c r="AG356" s="58"/>
      <c r="AH356" s="58"/>
      <c r="AI356" s="58"/>
      <c r="AJ356" s="58"/>
      <c r="AK356" s="58"/>
      <c r="AL356" s="58"/>
      <c r="AM356" s="58"/>
      <c r="AN356" s="58"/>
      <c r="AO356" s="58"/>
      <c r="AP356" s="58"/>
      <c r="AQ356" s="58"/>
      <c r="AR356" s="58"/>
      <c r="AS356" s="58"/>
      <c r="AT356" s="58"/>
      <c r="AU356" s="58"/>
      <c r="AV356" s="58"/>
      <c r="AW356" s="58"/>
      <c r="AX356" s="58"/>
      <c r="AY356" s="58"/>
      <c r="AZ356" s="58"/>
    </row>
    <row r="357" spans="1:52" x14ac:dyDescent="0.25">
      <c r="A357" s="58"/>
      <c r="B357" s="58"/>
      <c r="C357" s="58"/>
      <c r="D357" s="58"/>
      <c r="E357" s="58"/>
      <c r="F357" s="58"/>
      <c r="G357" s="58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  <c r="AA357" s="58"/>
      <c r="AB357" s="58"/>
      <c r="AC357" s="58"/>
      <c r="AD357" s="58"/>
      <c r="AE357" s="58"/>
      <c r="AF357" s="58"/>
      <c r="AG357" s="58"/>
      <c r="AH357" s="58"/>
      <c r="AI357" s="58"/>
      <c r="AJ357" s="58"/>
      <c r="AK357" s="58"/>
      <c r="AL357" s="58"/>
      <c r="AM357" s="58"/>
      <c r="AN357" s="58"/>
      <c r="AO357" s="58"/>
      <c r="AP357" s="58"/>
      <c r="AQ357" s="58"/>
      <c r="AR357" s="58"/>
      <c r="AS357" s="58"/>
      <c r="AT357" s="58"/>
      <c r="AU357" s="58"/>
      <c r="AV357" s="58"/>
      <c r="AW357" s="58"/>
      <c r="AX357" s="58"/>
      <c r="AY357" s="58"/>
      <c r="AZ357" s="58"/>
    </row>
    <row r="358" spans="1:52" x14ac:dyDescent="0.25">
      <c r="A358" s="58"/>
      <c r="B358" s="58"/>
      <c r="C358" s="58"/>
      <c r="D358" s="58"/>
      <c r="E358" s="58"/>
      <c r="F358" s="58"/>
      <c r="G358" s="58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  <c r="AA358" s="58"/>
      <c r="AB358" s="58"/>
      <c r="AC358" s="58"/>
      <c r="AD358" s="58"/>
      <c r="AE358" s="58"/>
      <c r="AF358" s="58"/>
      <c r="AG358" s="58"/>
      <c r="AH358" s="58"/>
      <c r="AI358" s="58"/>
      <c r="AJ358" s="58"/>
      <c r="AK358" s="58"/>
      <c r="AL358" s="58"/>
      <c r="AM358" s="58"/>
      <c r="AN358" s="58"/>
      <c r="AO358" s="58"/>
      <c r="AP358" s="58"/>
      <c r="AQ358" s="58"/>
      <c r="AR358" s="58"/>
      <c r="AS358" s="58"/>
      <c r="AT358" s="58"/>
      <c r="AU358" s="58"/>
      <c r="AV358" s="58"/>
      <c r="AW358" s="58"/>
      <c r="AX358" s="58"/>
      <c r="AY358" s="58"/>
      <c r="AZ358" s="58"/>
    </row>
    <row r="359" spans="1:52" x14ac:dyDescent="0.25">
      <c r="A359" s="58"/>
      <c r="B359" s="58"/>
      <c r="C359" s="58"/>
      <c r="D359" s="58"/>
      <c r="E359" s="58"/>
      <c r="F359" s="58"/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  <c r="AA359" s="58"/>
      <c r="AB359" s="58"/>
      <c r="AC359" s="58"/>
      <c r="AD359" s="58"/>
      <c r="AE359" s="58"/>
      <c r="AF359" s="58"/>
      <c r="AG359" s="58"/>
      <c r="AH359" s="58"/>
      <c r="AI359" s="58"/>
      <c r="AJ359" s="58"/>
      <c r="AK359" s="58"/>
      <c r="AL359" s="58"/>
      <c r="AM359" s="58"/>
      <c r="AN359" s="58"/>
      <c r="AO359" s="58"/>
      <c r="AP359" s="58"/>
      <c r="AQ359" s="58"/>
      <c r="AR359" s="58"/>
      <c r="AS359" s="58"/>
      <c r="AT359" s="58"/>
      <c r="AU359" s="58"/>
      <c r="AV359" s="58"/>
      <c r="AW359" s="58"/>
      <c r="AX359" s="58"/>
      <c r="AY359" s="58"/>
      <c r="AZ359" s="58"/>
    </row>
    <row r="360" spans="1:52" x14ac:dyDescent="0.25">
      <c r="A360" s="58"/>
      <c r="B360" s="58"/>
      <c r="C360" s="58"/>
      <c r="D360" s="58"/>
      <c r="E360" s="58"/>
      <c r="F360" s="58"/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  <c r="AA360" s="58"/>
      <c r="AB360" s="58"/>
      <c r="AC360" s="58"/>
      <c r="AD360" s="58"/>
      <c r="AE360" s="58"/>
      <c r="AF360" s="58"/>
      <c r="AG360" s="58"/>
      <c r="AH360" s="58"/>
      <c r="AI360" s="58"/>
      <c r="AJ360" s="58"/>
      <c r="AK360" s="58"/>
      <c r="AL360" s="58"/>
      <c r="AM360" s="58"/>
      <c r="AN360" s="58"/>
      <c r="AO360" s="58"/>
      <c r="AP360" s="58"/>
      <c r="AQ360" s="58"/>
      <c r="AR360" s="58"/>
      <c r="AS360" s="58"/>
      <c r="AT360" s="58"/>
      <c r="AU360" s="58"/>
      <c r="AV360" s="58"/>
      <c r="AW360" s="58"/>
      <c r="AX360" s="58"/>
      <c r="AY360" s="58"/>
      <c r="AZ360" s="58"/>
    </row>
    <row r="361" spans="1:52" x14ac:dyDescent="0.25">
      <c r="A361" s="58"/>
      <c r="B361" s="58"/>
      <c r="C361" s="58"/>
      <c r="D361" s="58"/>
      <c r="E361" s="58"/>
      <c r="F361" s="58"/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  <c r="AA361" s="58"/>
      <c r="AB361" s="58"/>
      <c r="AC361" s="58"/>
      <c r="AD361" s="58"/>
      <c r="AE361" s="58"/>
      <c r="AF361" s="58"/>
      <c r="AG361" s="58"/>
      <c r="AH361" s="58"/>
      <c r="AI361" s="58"/>
      <c r="AJ361" s="58"/>
      <c r="AK361" s="58"/>
      <c r="AL361" s="58"/>
      <c r="AM361" s="58"/>
      <c r="AN361" s="58"/>
      <c r="AO361" s="58"/>
      <c r="AP361" s="58"/>
      <c r="AQ361" s="58"/>
      <c r="AR361" s="58"/>
      <c r="AS361" s="58"/>
      <c r="AT361" s="58"/>
      <c r="AU361" s="58"/>
      <c r="AV361" s="58"/>
      <c r="AW361" s="58"/>
      <c r="AX361" s="58"/>
      <c r="AY361" s="58"/>
      <c r="AZ361" s="58"/>
    </row>
    <row r="362" spans="1:52" x14ac:dyDescent="0.25">
      <c r="A362" s="58"/>
      <c r="B362" s="58"/>
      <c r="C362" s="58"/>
      <c r="D362" s="58"/>
      <c r="E362" s="58"/>
      <c r="F362" s="58"/>
      <c r="G362" s="58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  <c r="AA362" s="58"/>
      <c r="AB362" s="58"/>
      <c r="AC362" s="58"/>
      <c r="AD362" s="58"/>
      <c r="AE362" s="58"/>
      <c r="AF362" s="58"/>
      <c r="AG362" s="58"/>
      <c r="AH362" s="58"/>
      <c r="AI362" s="58"/>
      <c r="AJ362" s="58"/>
      <c r="AK362" s="58"/>
      <c r="AL362" s="58"/>
      <c r="AM362" s="58"/>
      <c r="AN362" s="58"/>
      <c r="AO362" s="58"/>
      <c r="AP362" s="58"/>
      <c r="AQ362" s="58"/>
      <c r="AR362" s="58"/>
      <c r="AS362" s="58"/>
      <c r="AT362" s="58"/>
      <c r="AU362" s="58"/>
      <c r="AV362" s="58"/>
      <c r="AW362" s="58"/>
      <c r="AX362" s="58"/>
      <c r="AY362" s="58"/>
      <c r="AZ362" s="58"/>
    </row>
    <row r="363" spans="1:52" x14ac:dyDescent="0.25">
      <c r="A363" s="58"/>
      <c r="B363" s="58"/>
      <c r="C363" s="58"/>
      <c r="D363" s="58"/>
      <c r="E363" s="58"/>
      <c r="F363" s="58"/>
      <c r="G363" s="58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  <c r="AA363" s="58"/>
      <c r="AB363" s="58"/>
      <c r="AC363" s="58"/>
      <c r="AD363" s="58"/>
      <c r="AE363" s="58"/>
      <c r="AF363" s="58"/>
      <c r="AG363" s="58"/>
      <c r="AH363" s="58"/>
      <c r="AI363" s="58"/>
      <c r="AJ363" s="58"/>
      <c r="AK363" s="58"/>
      <c r="AL363" s="58"/>
      <c r="AM363" s="58"/>
      <c r="AN363" s="58"/>
      <c r="AO363" s="58"/>
      <c r="AP363" s="58"/>
      <c r="AQ363" s="58"/>
      <c r="AR363" s="58"/>
      <c r="AS363" s="58"/>
      <c r="AT363" s="58"/>
      <c r="AU363" s="58"/>
      <c r="AV363" s="58"/>
      <c r="AW363" s="58"/>
      <c r="AX363" s="58"/>
      <c r="AY363" s="58"/>
      <c r="AZ363" s="58"/>
    </row>
    <row r="364" spans="1:52" x14ac:dyDescent="0.25">
      <c r="A364" s="58"/>
      <c r="B364" s="58"/>
      <c r="C364" s="58"/>
      <c r="D364" s="58"/>
      <c r="E364" s="58"/>
      <c r="F364" s="58"/>
      <c r="G364" s="58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  <c r="AA364" s="58"/>
      <c r="AB364" s="58"/>
      <c r="AC364" s="58"/>
      <c r="AD364" s="58"/>
      <c r="AE364" s="58"/>
      <c r="AF364" s="58"/>
      <c r="AG364" s="58"/>
      <c r="AH364" s="58"/>
      <c r="AI364" s="58"/>
      <c r="AJ364" s="58"/>
      <c r="AK364" s="58"/>
      <c r="AL364" s="58"/>
      <c r="AM364" s="58"/>
      <c r="AN364" s="58"/>
      <c r="AO364" s="58"/>
      <c r="AP364" s="58"/>
      <c r="AQ364" s="58"/>
      <c r="AR364" s="58"/>
      <c r="AS364" s="58"/>
      <c r="AT364" s="58"/>
      <c r="AU364" s="58"/>
      <c r="AV364" s="58"/>
      <c r="AW364" s="58"/>
      <c r="AX364" s="58"/>
      <c r="AY364" s="58"/>
      <c r="AZ364" s="58"/>
    </row>
    <row r="365" spans="1:52" x14ac:dyDescent="0.25">
      <c r="A365" s="58"/>
      <c r="B365" s="58"/>
      <c r="C365" s="58"/>
      <c r="D365" s="58"/>
      <c r="E365" s="58"/>
      <c r="F365" s="58"/>
      <c r="G365" s="58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  <c r="AA365" s="58"/>
      <c r="AB365" s="58"/>
      <c r="AC365" s="58"/>
      <c r="AD365" s="58"/>
      <c r="AE365" s="58"/>
      <c r="AF365" s="58"/>
      <c r="AG365" s="58"/>
      <c r="AH365" s="58"/>
      <c r="AI365" s="58"/>
      <c r="AJ365" s="58"/>
      <c r="AK365" s="58"/>
      <c r="AL365" s="58"/>
      <c r="AM365" s="58"/>
      <c r="AN365" s="58"/>
      <c r="AO365" s="58"/>
      <c r="AP365" s="58"/>
      <c r="AQ365" s="58"/>
      <c r="AR365" s="58"/>
      <c r="AS365" s="58"/>
      <c r="AT365" s="58"/>
      <c r="AU365" s="58"/>
      <c r="AV365" s="58"/>
      <c r="AW365" s="58"/>
      <c r="AX365" s="58"/>
      <c r="AY365" s="58"/>
      <c r="AZ365" s="58"/>
    </row>
    <row r="366" spans="1:52" x14ac:dyDescent="0.25">
      <c r="A366" s="58"/>
      <c r="B366" s="58"/>
      <c r="C366" s="58"/>
      <c r="D366" s="58"/>
      <c r="E366" s="58"/>
      <c r="F366" s="58"/>
      <c r="G366" s="58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  <c r="AA366" s="58"/>
      <c r="AB366" s="58"/>
      <c r="AC366" s="58"/>
      <c r="AD366" s="58"/>
      <c r="AE366" s="58"/>
      <c r="AF366" s="58"/>
      <c r="AG366" s="58"/>
      <c r="AH366" s="58"/>
      <c r="AI366" s="58"/>
      <c r="AJ366" s="58"/>
      <c r="AK366" s="58"/>
      <c r="AL366" s="58"/>
      <c r="AM366" s="58"/>
      <c r="AN366" s="58"/>
      <c r="AO366" s="58"/>
      <c r="AP366" s="58"/>
      <c r="AQ366" s="58"/>
      <c r="AR366" s="58"/>
      <c r="AS366" s="58"/>
      <c r="AT366" s="58"/>
      <c r="AU366" s="58"/>
      <c r="AV366" s="58"/>
      <c r="AW366" s="58"/>
      <c r="AX366" s="58"/>
      <c r="AY366" s="58"/>
      <c r="AZ366" s="58"/>
    </row>
    <row r="367" spans="1:52" x14ac:dyDescent="0.25">
      <c r="A367" s="58"/>
      <c r="B367" s="58"/>
      <c r="C367" s="58"/>
      <c r="D367" s="58"/>
      <c r="E367" s="58"/>
      <c r="F367" s="58"/>
      <c r="G367" s="58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  <c r="AA367" s="58"/>
      <c r="AB367" s="58"/>
      <c r="AC367" s="58"/>
      <c r="AD367" s="58"/>
      <c r="AE367" s="58"/>
      <c r="AF367" s="58"/>
      <c r="AG367" s="58"/>
      <c r="AH367" s="58"/>
      <c r="AI367" s="58"/>
      <c r="AJ367" s="58"/>
      <c r="AK367" s="58"/>
      <c r="AL367" s="58"/>
      <c r="AM367" s="58"/>
      <c r="AN367" s="58"/>
      <c r="AO367" s="58"/>
      <c r="AP367" s="58"/>
      <c r="AQ367" s="58"/>
      <c r="AR367" s="58"/>
      <c r="AS367" s="58"/>
      <c r="AT367" s="58"/>
      <c r="AU367" s="58"/>
      <c r="AV367" s="58"/>
      <c r="AW367" s="58"/>
      <c r="AX367" s="58"/>
      <c r="AY367" s="58"/>
      <c r="AZ367" s="58"/>
    </row>
    <row r="368" spans="1:52" x14ac:dyDescent="0.25">
      <c r="A368" s="58"/>
      <c r="B368" s="58"/>
      <c r="C368" s="58"/>
      <c r="D368" s="58"/>
      <c r="E368" s="58"/>
      <c r="F368" s="58"/>
      <c r="G368" s="58"/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  <c r="AA368" s="58"/>
      <c r="AB368" s="58"/>
      <c r="AC368" s="58"/>
      <c r="AD368" s="58"/>
      <c r="AE368" s="58"/>
      <c r="AF368" s="58"/>
      <c r="AG368" s="58"/>
      <c r="AH368" s="58"/>
      <c r="AI368" s="58"/>
      <c r="AJ368" s="58"/>
      <c r="AK368" s="58"/>
      <c r="AL368" s="58"/>
      <c r="AM368" s="58"/>
      <c r="AN368" s="58"/>
      <c r="AO368" s="58"/>
      <c r="AP368" s="58"/>
      <c r="AQ368" s="58"/>
      <c r="AR368" s="58"/>
      <c r="AS368" s="58"/>
      <c r="AT368" s="58"/>
      <c r="AU368" s="58"/>
      <c r="AV368" s="58"/>
      <c r="AW368" s="58"/>
      <c r="AX368" s="58"/>
      <c r="AY368" s="58"/>
      <c r="AZ368" s="58"/>
    </row>
    <row r="369" spans="1:52" x14ac:dyDescent="0.25">
      <c r="A369" s="58"/>
      <c r="B369" s="58"/>
      <c r="C369" s="58"/>
      <c r="D369" s="58"/>
      <c r="E369" s="58"/>
      <c r="F369" s="58"/>
      <c r="G369" s="58"/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  <c r="AA369" s="58"/>
      <c r="AB369" s="58"/>
      <c r="AC369" s="58"/>
      <c r="AD369" s="58"/>
      <c r="AE369" s="58"/>
      <c r="AF369" s="58"/>
      <c r="AG369" s="58"/>
      <c r="AH369" s="58"/>
      <c r="AI369" s="58"/>
      <c r="AJ369" s="58"/>
      <c r="AK369" s="58"/>
      <c r="AL369" s="58"/>
      <c r="AM369" s="58"/>
      <c r="AN369" s="58"/>
      <c r="AO369" s="58"/>
      <c r="AP369" s="58"/>
      <c r="AQ369" s="58"/>
      <c r="AR369" s="58"/>
      <c r="AS369" s="58"/>
      <c r="AT369" s="58"/>
      <c r="AU369" s="58"/>
      <c r="AV369" s="58"/>
      <c r="AW369" s="58"/>
      <c r="AX369" s="58"/>
      <c r="AY369" s="58"/>
      <c r="AZ369" s="58"/>
    </row>
    <row r="370" spans="1:52" x14ac:dyDescent="0.25">
      <c r="A370" s="58"/>
      <c r="B370" s="58"/>
      <c r="C370" s="58"/>
      <c r="D370" s="58"/>
      <c r="E370" s="58"/>
      <c r="F370" s="58"/>
      <c r="G370" s="58"/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  <c r="AA370" s="58"/>
      <c r="AB370" s="58"/>
      <c r="AC370" s="58"/>
      <c r="AD370" s="58"/>
      <c r="AE370" s="58"/>
      <c r="AF370" s="58"/>
      <c r="AG370" s="58"/>
      <c r="AH370" s="58"/>
      <c r="AI370" s="58"/>
      <c r="AJ370" s="58"/>
      <c r="AK370" s="58"/>
      <c r="AL370" s="58"/>
      <c r="AM370" s="58"/>
      <c r="AN370" s="58"/>
      <c r="AO370" s="58"/>
      <c r="AP370" s="58"/>
      <c r="AQ370" s="58"/>
      <c r="AR370" s="58"/>
      <c r="AS370" s="58"/>
      <c r="AT370" s="58"/>
      <c r="AU370" s="58"/>
      <c r="AV370" s="58"/>
      <c r="AW370" s="58"/>
      <c r="AX370" s="58"/>
      <c r="AY370" s="58"/>
      <c r="AZ370" s="58"/>
    </row>
    <row r="371" spans="1:52" x14ac:dyDescent="0.25">
      <c r="A371" s="58"/>
      <c r="B371" s="58"/>
      <c r="C371" s="58"/>
      <c r="D371" s="58"/>
      <c r="E371" s="58"/>
      <c r="F371" s="58"/>
      <c r="G371" s="58"/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  <c r="AA371" s="58"/>
      <c r="AB371" s="58"/>
      <c r="AC371" s="58"/>
      <c r="AD371" s="58"/>
      <c r="AE371" s="58"/>
      <c r="AF371" s="58"/>
      <c r="AG371" s="58"/>
      <c r="AH371" s="58"/>
      <c r="AI371" s="58"/>
      <c r="AJ371" s="58"/>
      <c r="AK371" s="58"/>
      <c r="AL371" s="58"/>
      <c r="AM371" s="58"/>
      <c r="AN371" s="58"/>
      <c r="AO371" s="58"/>
      <c r="AP371" s="58"/>
      <c r="AQ371" s="58"/>
      <c r="AR371" s="58"/>
      <c r="AS371" s="58"/>
      <c r="AT371" s="58"/>
      <c r="AU371" s="58"/>
      <c r="AV371" s="58"/>
      <c r="AW371" s="58"/>
      <c r="AX371" s="58"/>
      <c r="AY371" s="58"/>
      <c r="AZ371" s="58"/>
    </row>
    <row r="372" spans="1:52" x14ac:dyDescent="0.25">
      <c r="A372" s="58"/>
      <c r="B372" s="58"/>
      <c r="C372" s="58"/>
      <c r="D372" s="58"/>
      <c r="E372" s="58"/>
      <c r="F372" s="58"/>
      <c r="G372" s="58"/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  <c r="AA372" s="58"/>
      <c r="AB372" s="58"/>
      <c r="AC372" s="58"/>
      <c r="AD372" s="58"/>
      <c r="AE372" s="58"/>
      <c r="AF372" s="58"/>
      <c r="AG372" s="58"/>
      <c r="AH372" s="58"/>
      <c r="AI372" s="58"/>
      <c r="AJ372" s="58"/>
      <c r="AK372" s="58"/>
      <c r="AL372" s="58"/>
      <c r="AM372" s="58"/>
      <c r="AN372" s="58"/>
      <c r="AO372" s="58"/>
      <c r="AP372" s="58"/>
      <c r="AQ372" s="58"/>
      <c r="AR372" s="58"/>
      <c r="AS372" s="58"/>
      <c r="AT372" s="58"/>
      <c r="AU372" s="58"/>
      <c r="AV372" s="58"/>
      <c r="AW372" s="58"/>
      <c r="AX372" s="58"/>
      <c r="AY372" s="58"/>
      <c r="AZ372" s="58"/>
    </row>
    <row r="373" spans="1:52" x14ac:dyDescent="0.25">
      <c r="A373" s="58"/>
      <c r="B373" s="58"/>
      <c r="C373" s="58"/>
      <c r="D373" s="58"/>
      <c r="E373" s="58"/>
      <c r="F373" s="58"/>
      <c r="G373" s="58"/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  <c r="AA373" s="58"/>
      <c r="AB373" s="58"/>
      <c r="AC373" s="58"/>
      <c r="AD373" s="58"/>
      <c r="AE373" s="58"/>
      <c r="AF373" s="58"/>
      <c r="AG373" s="58"/>
      <c r="AH373" s="58"/>
      <c r="AI373" s="58"/>
      <c r="AJ373" s="58"/>
      <c r="AK373" s="58"/>
      <c r="AL373" s="58"/>
      <c r="AM373" s="58"/>
      <c r="AN373" s="58"/>
      <c r="AO373" s="58"/>
      <c r="AP373" s="58"/>
      <c r="AQ373" s="58"/>
      <c r="AR373" s="58"/>
      <c r="AS373" s="58"/>
      <c r="AT373" s="58"/>
      <c r="AU373" s="58"/>
      <c r="AV373" s="58"/>
      <c r="AW373" s="58"/>
      <c r="AX373" s="58"/>
      <c r="AY373" s="58"/>
      <c r="AZ373" s="58"/>
    </row>
    <row r="374" spans="1:52" x14ac:dyDescent="0.25">
      <c r="A374" s="58"/>
      <c r="B374" s="58"/>
      <c r="C374" s="58"/>
      <c r="D374" s="58"/>
      <c r="E374" s="58"/>
      <c r="F374" s="58"/>
      <c r="G374" s="58"/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  <c r="AA374" s="58"/>
      <c r="AB374" s="58"/>
      <c r="AC374" s="58"/>
      <c r="AD374" s="58"/>
      <c r="AE374" s="58"/>
      <c r="AF374" s="58"/>
      <c r="AG374" s="58"/>
      <c r="AH374" s="58"/>
      <c r="AI374" s="58"/>
      <c r="AJ374" s="58"/>
      <c r="AK374" s="58"/>
      <c r="AL374" s="58"/>
      <c r="AM374" s="58"/>
      <c r="AN374" s="58"/>
      <c r="AO374" s="58"/>
      <c r="AP374" s="58"/>
      <c r="AQ374" s="58"/>
      <c r="AR374" s="58"/>
      <c r="AS374" s="58"/>
      <c r="AT374" s="58"/>
      <c r="AU374" s="58"/>
      <c r="AV374" s="58"/>
      <c r="AW374" s="58"/>
      <c r="AX374" s="58"/>
      <c r="AY374" s="58"/>
      <c r="AZ374" s="58"/>
    </row>
    <row r="375" spans="1:52" x14ac:dyDescent="0.25">
      <c r="A375" s="58"/>
      <c r="B375" s="58"/>
      <c r="C375" s="58"/>
      <c r="D375" s="58"/>
      <c r="E375" s="58"/>
      <c r="F375" s="58"/>
      <c r="G375" s="58"/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  <c r="AA375" s="58"/>
      <c r="AB375" s="58"/>
      <c r="AC375" s="58"/>
      <c r="AD375" s="58"/>
      <c r="AE375" s="58"/>
      <c r="AF375" s="58"/>
      <c r="AG375" s="58"/>
      <c r="AH375" s="58"/>
      <c r="AI375" s="58"/>
      <c r="AJ375" s="58"/>
      <c r="AK375" s="58"/>
      <c r="AL375" s="58"/>
      <c r="AM375" s="58"/>
      <c r="AN375" s="58"/>
      <c r="AO375" s="58"/>
      <c r="AP375" s="58"/>
      <c r="AQ375" s="58"/>
      <c r="AR375" s="58"/>
      <c r="AS375" s="58"/>
      <c r="AT375" s="58"/>
      <c r="AU375" s="58"/>
      <c r="AV375" s="58"/>
      <c r="AW375" s="58"/>
      <c r="AX375" s="58"/>
      <c r="AY375" s="58"/>
      <c r="AZ375" s="58"/>
    </row>
    <row r="376" spans="1:52" x14ac:dyDescent="0.25">
      <c r="A376" s="58"/>
      <c r="B376" s="58"/>
      <c r="C376" s="58"/>
      <c r="D376" s="58"/>
      <c r="E376" s="58"/>
      <c r="F376" s="58"/>
      <c r="G376" s="58"/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  <c r="AA376" s="58"/>
      <c r="AB376" s="58"/>
      <c r="AC376" s="58"/>
      <c r="AD376" s="58"/>
      <c r="AE376" s="58"/>
      <c r="AF376" s="58"/>
      <c r="AG376" s="58"/>
      <c r="AH376" s="58"/>
      <c r="AI376" s="58"/>
      <c r="AJ376" s="58"/>
      <c r="AK376" s="58"/>
      <c r="AL376" s="58"/>
      <c r="AM376" s="58"/>
      <c r="AN376" s="58"/>
      <c r="AO376" s="58"/>
      <c r="AP376" s="58"/>
      <c r="AQ376" s="58"/>
      <c r="AR376" s="58"/>
      <c r="AS376" s="58"/>
      <c r="AT376" s="58"/>
      <c r="AU376" s="58"/>
      <c r="AV376" s="58"/>
      <c r="AW376" s="58"/>
      <c r="AX376" s="58"/>
      <c r="AY376" s="58"/>
      <c r="AZ376" s="58"/>
    </row>
    <row r="377" spans="1:52" x14ac:dyDescent="0.25">
      <c r="A377" s="58"/>
      <c r="B377" s="58"/>
      <c r="C377" s="58"/>
      <c r="D377" s="58"/>
      <c r="E377" s="58"/>
      <c r="F377" s="58"/>
      <c r="G377" s="58"/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  <c r="AA377" s="58"/>
      <c r="AB377" s="58"/>
      <c r="AC377" s="58"/>
      <c r="AD377" s="58"/>
      <c r="AE377" s="58"/>
      <c r="AF377" s="58"/>
      <c r="AG377" s="58"/>
      <c r="AH377" s="58"/>
      <c r="AI377" s="58"/>
      <c r="AJ377" s="58"/>
      <c r="AK377" s="58"/>
      <c r="AL377" s="58"/>
      <c r="AM377" s="58"/>
      <c r="AN377" s="58"/>
      <c r="AO377" s="58"/>
      <c r="AP377" s="58"/>
      <c r="AQ377" s="58"/>
      <c r="AR377" s="58"/>
      <c r="AS377" s="58"/>
      <c r="AT377" s="58"/>
      <c r="AU377" s="58"/>
      <c r="AV377" s="58"/>
      <c r="AW377" s="58"/>
      <c r="AX377" s="58"/>
      <c r="AY377" s="58"/>
      <c r="AZ377" s="58"/>
    </row>
    <row r="378" spans="1:52" x14ac:dyDescent="0.25">
      <c r="A378" s="58"/>
      <c r="B378" s="58"/>
      <c r="C378" s="58"/>
      <c r="D378" s="58"/>
      <c r="E378" s="58"/>
      <c r="F378" s="58"/>
      <c r="G378" s="58"/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  <c r="AA378" s="58"/>
      <c r="AB378" s="58"/>
      <c r="AC378" s="58"/>
      <c r="AD378" s="58"/>
      <c r="AE378" s="58"/>
      <c r="AF378" s="58"/>
      <c r="AG378" s="58"/>
      <c r="AH378" s="58"/>
      <c r="AI378" s="58"/>
      <c r="AJ378" s="58"/>
      <c r="AK378" s="58"/>
      <c r="AL378" s="58"/>
      <c r="AM378" s="58"/>
      <c r="AN378" s="58"/>
      <c r="AO378" s="58"/>
      <c r="AP378" s="58"/>
      <c r="AQ378" s="58"/>
      <c r="AR378" s="58"/>
      <c r="AS378" s="58"/>
      <c r="AT378" s="58"/>
      <c r="AU378" s="58"/>
      <c r="AV378" s="58"/>
      <c r="AW378" s="58"/>
      <c r="AX378" s="58"/>
      <c r="AY378" s="58"/>
      <c r="AZ378" s="58"/>
    </row>
    <row r="379" spans="1:52" x14ac:dyDescent="0.25">
      <c r="A379" s="58"/>
      <c r="B379" s="58"/>
      <c r="C379" s="58"/>
      <c r="D379" s="58"/>
      <c r="E379" s="58"/>
      <c r="F379" s="58"/>
      <c r="G379" s="58"/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  <c r="AA379" s="58"/>
      <c r="AB379" s="58"/>
      <c r="AC379" s="58"/>
      <c r="AD379" s="58"/>
      <c r="AE379" s="58"/>
      <c r="AF379" s="58"/>
      <c r="AG379" s="58"/>
      <c r="AH379" s="58"/>
      <c r="AI379" s="58"/>
      <c r="AJ379" s="58"/>
      <c r="AK379" s="58"/>
      <c r="AL379" s="58"/>
      <c r="AM379" s="58"/>
      <c r="AN379" s="58"/>
      <c r="AO379" s="58"/>
      <c r="AP379" s="58"/>
      <c r="AQ379" s="58"/>
      <c r="AR379" s="58"/>
      <c r="AS379" s="58"/>
      <c r="AT379" s="58"/>
      <c r="AU379" s="58"/>
      <c r="AV379" s="58"/>
      <c r="AW379" s="58"/>
      <c r="AX379" s="58"/>
      <c r="AY379" s="58"/>
      <c r="AZ379" s="58"/>
    </row>
    <row r="380" spans="1:52" x14ac:dyDescent="0.25">
      <c r="A380" s="58"/>
      <c r="B380" s="58"/>
      <c r="C380" s="58"/>
      <c r="D380" s="58"/>
      <c r="E380" s="58"/>
      <c r="F380" s="58"/>
      <c r="G380" s="58"/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  <c r="AA380" s="58"/>
      <c r="AB380" s="58"/>
      <c r="AC380" s="58"/>
      <c r="AD380" s="58"/>
      <c r="AE380" s="58"/>
      <c r="AF380" s="58"/>
      <c r="AG380" s="58"/>
      <c r="AH380" s="58"/>
      <c r="AI380" s="58"/>
      <c r="AJ380" s="58"/>
      <c r="AK380" s="58"/>
      <c r="AL380" s="58"/>
      <c r="AM380" s="58"/>
      <c r="AN380" s="58"/>
      <c r="AO380" s="58"/>
      <c r="AP380" s="58"/>
      <c r="AQ380" s="58"/>
      <c r="AR380" s="58"/>
      <c r="AS380" s="58"/>
      <c r="AT380" s="58"/>
      <c r="AU380" s="58"/>
      <c r="AV380" s="58"/>
      <c r="AW380" s="58"/>
      <c r="AX380" s="58"/>
      <c r="AY380" s="58"/>
      <c r="AZ380" s="58"/>
    </row>
    <row r="381" spans="1:52" x14ac:dyDescent="0.25">
      <c r="A381" s="58"/>
      <c r="B381" s="58"/>
      <c r="C381" s="58"/>
      <c r="D381" s="58"/>
      <c r="E381" s="58"/>
      <c r="F381" s="58"/>
      <c r="G381" s="58"/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  <c r="AA381" s="58"/>
      <c r="AB381" s="58"/>
      <c r="AC381" s="58"/>
      <c r="AD381" s="58"/>
      <c r="AE381" s="58"/>
      <c r="AF381" s="58"/>
      <c r="AG381" s="58"/>
      <c r="AH381" s="58"/>
      <c r="AI381" s="58"/>
      <c r="AJ381" s="58"/>
      <c r="AK381" s="58"/>
      <c r="AL381" s="58"/>
      <c r="AM381" s="58"/>
      <c r="AN381" s="58"/>
      <c r="AO381" s="58"/>
      <c r="AP381" s="58"/>
      <c r="AQ381" s="58"/>
      <c r="AR381" s="58"/>
      <c r="AS381" s="58"/>
      <c r="AT381" s="58"/>
      <c r="AU381" s="58"/>
      <c r="AV381" s="58"/>
      <c r="AW381" s="58"/>
      <c r="AX381" s="58"/>
      <c r="AY381" s="58"/>
      <c r="AZ381" s="58"/>
    </row>
    <row r="382" spans="1:52" x14ac:dyDescent="0.25">
      <c r="A382" s="58"/>
      <c r="B382" s="58"/>
      <c r="C382" s="58"/>
      <c r="D382" s="58"/>
      <c r="E382" s="58"/>
      <c r="F382" s="58"/>
      <c r="G382" s="58"/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  <c r="AA382" s="58"/>
      <c r="AB382" s="58"/>
      <c r="AC382" s="58"/>
      <c r="AD382" s="58"/>
      <c r="AE382" s="58"/>
      <c r="AF382" s="58"/>
      <c r="AG382" s="58"/>
      <c r="AH382" s="58"/>
      <c r="AI382" s="58"/>
      <c r="AJ382" s="58"/>
      <c r="AK382" s="58"/>
      <c r="AL382" s="58"/>
      <c r="AM382" s="58"/>
      <c r="AN382" s="58"/>
      <c r="AO382" s="58"/>
      <c r="AP382" s="58"/>
      <c r="AQ382" s="58"/>
      <c r="AR382" s="58"/>
      <c r="AS382" s="58"/>
      <c r="AT382" s="58"/>
      <c r="AU382" s="58"/>
      <c r="AV382" s="58"/>
      <c r="AW382" s="58"/>
      <c r="AX382" s="58"/>
      <c r="AY382" s="58"/>
      <c r="AZ382" s="58"/>
    </row>
    <row r="383" spans="1:52" x14ac:dyDescent="0.25">
      <c r="A383" s="58"/>
      <c r="B383" s="58"/>
      <c r="C383" s="58"/>
      <c r="D383" s="58"/>
      <c r="E383" s="58"/>
      <c r="F383" s="58"/>
      <c r="G383" s="58"/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  <c r="AA383" s="58"/>
      <c r="AB383" s="58"/>
      <c r="AC383" s="58"/>
      <c r="AD383" s="58"/>
      <c r="AE383" s="58"/>
      <c r="AF383" s="58"/>
      <c r="AG383" s="58"/>
      <c r="AH383" s="58"/>
      <c r="AI383" s="58"/>
      <c r="AJ383" s="58"/>
      <c r="AK383" s="58"/>
      <c r="AL383" s="58"/>
      <c r="AM383" s="58"/>
      <c r="AN383" s="58"/>
      <c r="AO383" s="58"/>
      <c r="AP383" s="58"/>
      <c r="AQ383" s="58"/>
      <c r="AR383" s="58"/>
      <c r="AS383" s="58"/>
      <c r="AT383" s="58"/>
      <c r="AU383" s="58"/>
      <c r="AV383" s="58"/>
      <c r="AW383" s="58"/>
      <c r="AX383" s="58"/>
      <c r="AY383" s="58"/>
      <c r="AZ383" s="58"/>
    </row>
    <row r="384" spans="1:52" x14ac:dyDescent="0.25">
      <c r="A384" s="58"/>
      <c r="B384" s="58"/>
      <c r="C384" s="58"/>
      <c r="D384" s="58"/>
      <c r="E384" s="58"/>
      <c r="F384" s="58"/>
      <c r="G384" s="58"/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  <c r="AA384" s="58"/>
      <c r="AB384" s="58"/>
      <c r="AC384" s="58"/>
      <c r="AD384" s="58"/>
      <c r="AE384" s="58"/>
      <c r="AF384" s="58"/>
      <c r="AG384" s="58"/>
      <c r="AH384" s="58"/>
      <c r="AI384" s="58"/>
      <c r="AJ384" s="58"/>
      <c r="AK384" s="58"/>
      <c r="AL384" s="58"/>
      <c r="AM384" s="58"/>
      <c r="AN384" s="58"/>
      <c r="AO384" s="58"/>
      <c r="AP384" s="58"/>
      <c r="AQ384" s="58"/>
      <c r="AR384" s="58"/>
      <c r="AS384" s="58"/>
      <c r="AT384" s="58"/>
      <c r="AU384" s="58"/>
      <c r="AV384" s="58"/>
      <c r="AW384" s="58"/>
      <c r="AX384" s="58"/>
      <c r="AY384" s="58"/>
      <c r="AZ384" s="58"/>
    </row>
    <row r="385" spans="1:52" x14ac:dyDescent="0.25">
      <c r="A385" s="58"/>
      <c r="B385" s="58"/>
      <c r="C385" s="58"/>
      <c r="D385" s="58"/>
      <c r="E385" s="58"/>
      <c r="F385" s="58"/>
      <c r="G385" s="58"/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  <c r="AA385" s="58"/>
      <c r="AB385" s="58"/>
      <c r="AC385" s="58"/>
      <c r="AD385" s="58"/>
      <c r="AE385" s="58"/>
      <c r="AF385" s="58"/>
      <c r="AG385" s="58"/>
      <c r="AH385" s="58"/>
      <c r="AI385" s="58"/>
      <c r="AJ385" s="58"/>
      <c r="AK385" s="58"/>
      <c r="AL385" s="58"/>
      <c r="AM385" s="58"/>
      <c r="AN385" s="58"/>
      <c r="AO385" s="58"/>
      <c r="AP385" s="58"/>
      <c r="AQ385" s="58"/>
      <c r="AR385" s="58"/>
      <c r="AS385" s="58"/>
      <c r="AT385" s="58"/>
      <c r="AU385" s="58"/>
      <c r="AV385" s="58"/>
      <c r="AW385" s="58"/>
      <c r="AX385" s="58"/>
      <c r="AY385" s="58"/>
      <c r="AZ385" s="58"/>
    </row>
    <row r="386" spans="1:52" x14ac:dyDescent="0.25">
      <c r="A386" s="58"/>
      <c r="B386" s="58"/>
      <c r="C386" s="58"/>
      <c r="D386" s="58"/>
      <c r="E386" s="58"/>
      <c r="F386" s="58"/>
      <c r="G386" s="58"/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  <c r="AA386" s="58"/>
      <c r="AB386" s="58"/>
      <c r="AC386" s="58"/>
      <c r="AD386" s="58"/>
      <c r="AE386" s="58"/>
      <c r="AF386" s="58"/>
      <c r="AG386" s="58"/>
      <c r="AH386" s="58"/>
      <c r="AI386" s="58"/>
      <c r="AJ386" s="58"/>
      <c r="AK386" s="58"/>
      <c r="AL386" s="58"/>
      <c r="AM386" s="58"/>
      <c r="AN386" s="58"/>
      <c r="AO386" s="58"/>
      <c r="AP386" s="58"/>
      <c r="AQ386" s="58"/>
      <c r="AR386" s="58"/>
      <c r="AS386" s="58"/>
      <c r="AT386" s="58"/>
      <c r="AU386" s="58"/>
      <c r="AV386" s="58"/>
      <c r="AW386" s="58"/>
      <c r="AX386" s="58"/>
      <c r="AY386" s="58"/>
      <c r="AZ386" s="58"/>
    </row>
    <row r="387" spans="1:52" x14ac:dyDescent="0.25">
      <c r="A387" s="58"/>
      <c r="B387" s="58"/>
      <c r="C387" s="58"/>
      <c r="D387" s="58"/>
      <c r="E387" s="58"/>
      <c r="F387" s="58"/>
      <c r="G387" s="58"/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  <c r="AA387" s="58"/>
      <c r="AB387" s="58"/>
      <c r="AC387" s="58"/>
      <c r="AD387" s="58"/>
      <c r="AE387" s="58"/>
      <c r="AF387" s="58"/>
      <c r="AG387" s="58"/>
      <c r="AH387" s="58"/>
      <c r="AI387" s="58"/>
      <c r="AJ387" s="58"/>
      <c r="AK387" s="58"/>
      <c r="AL387" s="58"/>
      <c r="AM387" s="58"/>
      <c r="AN387" s="58"/>
      <c r="AO387" s="58"/>
      <c r="AP387" s="58"/>
      <c r="AQ387" s="58"/>
      <c r="AR387" s="58"/>
      <c r="AS387" s="58"/>
      <c r="AT387" s="58"/>
      <c r="AU387" s="58"/>
      <c r="AV387" s="58"/>
      <c r="AW387" s="58"/>
      <c r="AX387" s="58"/>
      <c r="AY387" s="58"/>
      <c r="AZ387" s="58"/>
    </row>
    <row r="388" spans="1:52" x14ac:dyDescent="0.25">
      <c r="A388" s="58"/>
      <c r="B388" s="58"/>
      <c r="C388" s="58"/>
      <c r="D388" s="58"/>
      <c r="E388" s="58"/>
      <c r="F388" s="58"/>
      <c r="G388" s="58"/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  <c r="AA388" s="58"/>
      <c r="AB388" s="58"/>
      <c r="AC388" s="58"/>
      <c r="AD388" s="58"/>
      <c r="AE388" s="58"/>
      <c r="AF388" s="58"/>
      <c r="AG388" s="58"/>
      <c r="AH388" s="58"/>
      <c r="AI388" s="58"/>
      <c r="AJ388" s="58"/>
      <c r="AK388" s="58"/>
      <c r="AL388" s="58"/>
      <c r="AM388" s="58"/>
      <c r="AN388" s="58"/>
      <c r="AO388" s="58"/>
      <c r="AP388" s="58"/>
      <c r="AQ388" s="58"/>
      <c r="AR388" s="58"/>
      <c r="AS388" s="58"/>
      <c r="AT388" s="58"/>
      <c r="AU388" s="58"/>
      <c r="AV388" s="58"/>
      <c r="AW388" s="58"/>
      <c r="AX388" s="58"/>
      <c r="AY388" s="58"/>
      <c r="AZ388" s="58"/>
    </row>
    <row r="389" spans="1:52" x14ac:dyDescent="0.25">
      <c r="A389" s="58"/>
      <c r="B389" s="58"/>
      <c r="C389" s="58"/>
      <c r="D389" s="58"/>
      <c r="E389" s="58"/>
      <c r="F389" s="58"/>
      <c r="G389" s="58"/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  <c r="AA389" s="58"/>
      <c r="AB389" s="58"/>
      <c r="AC389" s="58"/>
      <c r="AD389" s="58"/>
      <c r="AE389" s="58"/>
      <c r="AF389" s="58"/>
      <c r="AG389" s="58"/>
      <c r="AH389" s="58"/>
      <c r="AI389" s="58"/>
      <c r="AJ389" s="58"/>
      <c r="AK389" s="58"/>
      <c r="AL389" s="58"/>
      <c r="AM389" s="58"/>
      <c r="AN389" s="58"/>
      <c r="AO389" s="58"/>
      <c r="AP389" s="58"/>
      <c r="AQ389" s="58"/>
      <c r="AR389" s="58"/>
      <c r="AS389" s="58"/>
      <c r="AT389" s="58"/>
      <c r="AU389" s="58"/>
      <c r="AV389" s="58"/>
      <c r="AW389" s="58"/>
      <c r="AX389" s="58"/>
      <c r="AY389" s="58"/>
      <c r="AZ389" s="58"/>
    </row>
    <row r="390" spans="1:52" x14ac:dyDescent="0.25">
      <c r="A390" s="58"/>
      <c r="B390" s="58"/>
      <c r="C390" s="58"/>
      <c r="D390" s="58"/>
      <c r="E390" s="58"/>
      <c r="F390" s="58"/>
      <c r="G390" s="58"/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  <c r="AA390" s="58"/>
      <c r="AB390" s="58"/>
      <c r="AC390" s="58"/>
      <c r="AD390" s="58"/>
      <c r="AE390" s="58"/>
      <c r="AF390" s="58"/>
      <c r="AG390" s="58"/>
      <c r="AH390" s="58"/>
      <c r="AI390" s="58"/>
      <c r="AJ390" s="58"/>
      <c r="AK390" s="58"/>
      <c r="AL390" s="58"/>
      <c r="AM390" s="58"/>
      <c r="AN390" s="58"/>
      <c r="AO390" s="58"/>
      <c r="AP390" s="58"/>
      <c r="AQ390" s="58"/>
      <c r="AR390" s="58"/>
      <c r="AS390" s="58"/>
      <c r="AT390" s="58"/>
      <c r="AU390" s="58"/>
      <c r="AV390" s="58"/>
      <c r="AW390" s="58"/>
      <c r="AX390" s="58"/>
      <c r="AY390" s="58"/>
      <c r="AZ390" s="58"/>
    </row>
    <row r="391" spans="1:52" x14ac:dyDescent="0.25">
      <c r="A391" s="58"/>
      <c r="B391" s="58"/>
      <c r="C391" s="58"/>
      <c r="D391" s="58"/>
      <c r="E391" s="58"/>
      <c r="F391" s="58"/>
      <c r="G391" s="58"/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  <c r="AA391" s="58"/>
      <c r="AB391" s="58"/>
      <c r="AC391" s="58"/>
      <c r="AD391" s="58"/>
      <c r="AE391" s="58"/>
      <c r="AF391" s="58"/>
      <c r="AG391" s="58"/>
      <c r="AH391" s="58"/>
      <c r="AI391" s="58"/>
      <c r="AJ391" s="58"/>
      <c r="AK391" s="58"/>
      <c r="AL391" s="58"/>
      <c r="AM391" s="58"/>
      <c r="AN391" s="58"/>
      <c r="AO391" s="58"/>
      <c r="AP391" s="58"/>
      <c r="AQ391" s="58"/>
      <c r="AR391" s="58"/>
      <c r="AS391" s="58"/>
      <c r="AT391" s="58"/>
      <c r="AU391" s="58"/>
      <c r="AV391" s="58"/>
      <c r="AW391" s="58"/>
      <c r="AX391" s="58"/>
      <c r="AY391" s="58"/>
      <c r="AZ391" s="58"/>
    </row>
    <row r="392" spans="1:52" x14ac:dyDescent="0.25">
      <c r="A392" s="58"/>
      <c r="B392" s="58"/>
      <c r="C392" s="58"/>
      <c r="D392" s="58"/>
      <c r="E392" s="58"/>
      <c r="F392" s="58"/>
      <c r="G392" s="58"/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  <c r="AA392" s="58"/>
      <c r="AB392" s="58"/>
      <c r="AC392" s="58"/>
      <c r="AD392" s="58"/>
      <c r="AE392" s="58"/>
      <c r="AF392" s="58"/>
      <c r="AG392" s="58"/>
      <c r="AH392" s="58"/>
      <c r="AI392" s="58"/>
      <c r="AJ392" s="58"/>
      <c r="AK392" s="58"/>
      <c r="AL392" s="58"/>
      <c r="AM392" s="58"/>
      <c r="AN392" s="58"/>
      <c r="AO392" s="58"/>
      <c r="AP392" s="58"/>
      <c r="AQ392" s="58"/>
      <c r="AR392" s="58"/>
      <c r="AS392" s="58"/>
      <c r="AT392" s="58"/>
      <c r="AU392" s="58"/>
      <c r="AV392" s="58"/>
      <c r="AW392" s="58"/>
      <c r="AX392" s="58"/>
      <c r="AY392" s="58"/>
      <c r="AZ392" s="58"/>
    </row>
    <row r="393" spans="1:52" x14ac:dyDescent="0.25">
      <c r="A393" s="58"/>
      <c r="B393" s="58"/>
      <c r="C393" s="58"/>
      <c r="D393" s="58"/>
      <c r="E393" s="58"/>
      <c r="F393" s="58"/>
      <c r="G393" s="58"/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  <c r="AA393" s="58"/>
      <c r="AB393" s="58"/>
      <c r="AC393" s="58"/>
      <c r="AD393" s="58"/>
      <c r="AE393" s="58"/>
      <c r="AF393" s="58"/>
      <c r="AG393" s="58"/>
      <c r="AH393" s="58"/>
      <c r="AI393" s="58"/>
      <c r="AJ393" s="58"/>
      <c r="AK393" s="58"/>
      <c r="AL393" s="58"/>
      <c r="AM393" s="58"/>
      <c r="AN393" s="58"/>
      <c r="AO393" s="58"/>
      <c r="AP393" s="58"/>
      <c r="AQ393" s="58"/>
      <c r="AR393" s="58"/>
      <c r="AS393" s="58"/>
      <c r="AT393" s="58"/>
      <c r="AU393" s="58"/>
      <c r="AV393" s="58"/>
      <c r="AW393" s="58"/>
      <c r="AX393" s="58"/>
      <c r="AY393" s="58"/>
      <c r="AZ393" s="58"/>
    </row>
    <row r="394" spans="1:52" x14ac:dyDescent="0.25">
      <c r="A394" s="58"/>
      <c r="B394" s="58"/>
      <c r="C394" s="58"/>
      <c r="D394" s="58"/>
      <c r="E394" s="58"/>
      <c r="F394" s="58"/>
      <c r="G394" s="58"/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  <c r="AA394" s="58"/>
      <c r="AB394" s="58"/>
      <c r="AC394" s="58"/>
      <c r="AD394" s="58"/>
      <c r="AE394" s="58"/>
      <c r="AF394" s="58"/>
      <c r="AG394" s="58"/>
      <c r="AH394" s="58"/>
      <c r="AI394" s="58"/>
      <c r="AJ394" s="58"/>
      <c r="AK394" s="58"/>
      <c r="AL394" s="58"/>
      <c r="AM394" s="58"/>
      <c r="AN394" s="58"/>
      <c r="AO394" s="58"/>
      <c r="AP394" s="58"/>
      <c r="AQ394" s="58"/>
      <c r="AR394" s="58"/>
      <c r="AS394" s="58"/>
      <c r="AT394" s="58"/>
      <c r="AU394" s="58"/>
      <c r="AV394" s="58"/>
      <c r="AW394" s="58"/>
      <c r="AX394" s="58"/>
      <c r="AY394" s="58"/>
      <c r="AZ394" s="58"/>
    </row>
    <row r="395" spans="1:52" x14ac:dyDescent="0.25">
      <c r="A395" s="58"/>
      <c r="B395" s="58"/>
      <c r="C395" s="58"/>
      <c r="D395" s="58"/>
      <c r="E395" s="58"/>
      <c r="F395" s="58"/>
      <c r="G395" s="58"/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  <c r="AA395" s="58"/>
      <c r="AB395" s="58"/>
      <c r="AC395" s="58"/>
      <c r="AD395" s="58"/>
      <c r="AE395" s="58"/>
      <c r="AF395" s="58"/>
      <c r="AG395" s="58"/>
      <c r="AH395" s="58"/>
      <c r="AI395" s="58"/>
      <c r="AJ395" s="58"/>
      <c r="AK395" s="58"/>
      <c r="AL395" s="58"/>
      <c r="AM395" s="58"/>
      <c r="AN395" s="58"/>
      <c r="AO395" s="58"/>
      <c r="AP395" s="58"/>
      <c r="AQ395" s="58"/>
      <c r="AR395" s="58"/>
      <c r="AS395" s="58"/>
      <c r="AT395" s="58"/>
      <c r="AU395" s="58"/>
      <c r="AV395" s="58"/>
      <c r="AW395" s="58"/>
      <c r="AX395" s="58"/>
      <c r="AY395" s="58"/>
      <c r="AZ395" s="58"/>
    </row>
    <row r="396" spans="1:52" x14ac:dyDescent="0.25">
      <c r="A396" s="58"/>
      <c r="B396" s="58"/>
      <c r="C396" s="58"/>
      <c r="D396" s="58"/>
      <c r="E396" s="58"/>
      <c r="F396" s="58"/>
      <c r="G396" s="58"/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  <c r="AA396" s="58"/>
      <c r="AB396" s="58"/>
      <c r="AC396" s="58"/>
      <c r="AD396" s="58"/>
      <c r="AE396" s="58"/>
      <c r="AF396" s="58"/>
      <c r="AG396" s="58"/>
      <c r="AH396" s="58"/>
      <c r="AI396" s="58"/>
      <c r="AJ396" s="58"/>
      <c r="AK396" s="58"/>
      <c r="AL396" s="58"/>
      <c r="AM396" s="58"/>
      <c r="AN396" s="58"/>
      <c r="AO396" s="58"/>
      <c r="AP396" s="58"/>
      <c r="AQ396" s="58"/>
      <c r="AR396" s="58"/>
      <c r="AS396" s="58"/>
      <c r="AT396" s="58"/>
      <c r="AU396" s="58"/>
      <c r="AV396" s="58"/>
      <c r="AW396" s="58"/>
      <c r="AX396" s="58"/>
      <c r="AY396" s="58"/>
      <c r="AZ396" s="58"/>
    </row>
    <row r="397" spans="1:52" x14ac:dyDescent="0.25">
      <c r="A397" s="58"/>
      <c r="B397" s="58"/>
      <c r="C397" s="58"/>
      <c r="D397" s="58"/>
      <c r="E397" s="58"/>
      <c r="F397" s="58"/>
      <c r="G397" s="58"/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  <c r="AA397" s="58"/>
      <c r="AB397" s="58"/>
      <c r="AC397" s="58"/>
      <c r="AD397" s="58"/>
      <c r="AE397" s="58"/>
      <c r="AF397" s="58"/>
      <c r="AG397" s="58"/>
      <c r="AH397" s="58"/>
      <c r="AI397" s="58"/>
      <c r="AJ397" s="58"/>
      <c r="AK397" s="58"/>
      <c r="AL397" s="58"/>
      <c r="AM397" s="58"/>
      <c r="AN397" s="58"/>
      <c r="AO397" s="58"/>
      <c r="AP397" s="58"/>
      <c r="AQ397" s="58"/>
      <c r="AR397" s="58"/>
      <c r="AS397" s="58"/>
      <c r="AT397" s="58"/>
      <c r="AU397" s="58"/>
      <c r="AV397" s="58"/>
      <c r="AW397" s="58"/>
      <c r="AX397" s="58"/>
      <c r="AY397" s="58"/>
      <c r="AZ397" s="58"/>
    </row>
    <row r="398" spans="1:52" x14ac:dyDescent="0.25">
      <c r="A398" s="58"/>
      <c r="B398" s="58"/>
      <c r="C398" s="58"/>
      <c r="D398" s="58"/>
      <c r="E398" s="58"/>
      <c r="F398" s="58"/>
      <c r="G398" s="58"/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  <c r="AA398" s="58"/>
      <c r="AB398" s="58"/>
      <c r="AC398" s="58"/>
      <c r="AD398" s="58"/>
      <c r="AE398" s="58"/>
      <c r="AF398" s="58"/>
      <c r="AG398" s="58"/>
      <c r="AH398" s="58"/>
      <c r="AI398" s="58"/>
      <c r="AJ398" s="58"/>
      <c r="AK398" s="58"/>
      <c r="AL398" s="58"/>
      <c r="AM398" s="58"/>
      <c r="AN398" s="58"/>
      <c r="AO398" s="58"/>
      <c r="AP398" s="58"/>
      <c r="AQ398" s="58"/>
      <c r="AR398" s="58"/>
      <c r="AS398" s="58"/>
      <c r="AT398" s="58"/>
      <c r="AU398" s="58"/>
      <c r="AV398" s="58"/>
      <c r="AW398" s="58"/>
      <c r="AX398" s="58"/>
      <c r="AY398" s="58"/>
      <c r="AZ398" s="58"/>
    </row>
    <row r="399" spans="1:52" x14ac:dyDescent="0.25">
      <c r="A399" s="58"/>
      <c r="B399" s="58"/>
      <c r="C399" s="58"/>
      <c r="D399" s="58"/>
      <c r="E399" s="58"/>
      <c r="F399" s="58"/>
      <c r="G399" s="58"/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  <c r="AA399" s="58"/>
      <c r="AB399" s="58"/>
      <c r="AC399" s="58"/>
      <c r="AD399" s="58"/>
      <c r="AE399" s="58"/>
      <c r="AF399" s="58"/>
      <c r="AG399" s="58"/>
      <c r="AH399" s="58"/>
      <c r="AI399" s="58"/>
      <c r="AJ399" s="58"/>
      <c r="AK399" s="58"/>
      <c r="AL399" s="58"/>
      <c r="AM399" s="58"/>
      <c r="AN399" s="58"/>
      <c r="AO399" s="58"/>
      <c r="AP399" s="58"/>
      <c r="AQ399" s="58"/>
      <c r="AR399" s="58"/>
      <c r="AS399" s="58"/>
      <c r="AT399" s="58"/>
      <c r="AU399" s="58"/>
      <c r="AV399" s="58"/>
      <c r="AW399" s="58"/>
      <c r="AX399" s="58"/>
      <c r="AY399" s="58"/>
      <c r="AZ399" s="58"/>
    </row>
    <row r="400" spans="1:52" x14ac:dyDescent="0.25">
      <c r="A400" s="58"/>
      <c r="B400" s="58"/>
      <c r="C400" s="58"/>
      <c r="D400" s="58"/>
      <c r="E400" s="58"/>
      <c r="F400" s="58"/>
      <c r="G400" s="58"/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  <c r="AA400" s="58"/>
      <c r="AB400" s="58"/>
      <c r="AC400" s="58"/>
      <c r="AD400" s="58"/>
      <c r="AE400" s="58"/>
      <c r="AF400" s="58"/>
      <c r="AG400" s="58"/>
      <c r="AH400" s="58"/>
      <c r="AI400" s="58"/>
      <c r="AJ400" s="58"/>
      <c r="AK400" s="58"/>
      <c r="AL400" s="58"/>
      <c r="AM400" s="58"/>
      <c r="AN400" s="58"/>
      <c r="AO400" s="58"/>
      <c r="AP400" s="58"/>
      <c r="AQ400" s="58"/>
      <c r="AR400" s="58"/>
      <c r="AS400" s="58"/>
      <c r="AT400" s="58"/>
      <c r="AU400" s="58"/>
      <c r="AV400" s="58"/>
      <c r="AW400" s="58"/>
      <c r="AX400" s="58"/>
      <c r="AY400" s="58"/>
      <c r="AZ400" s="58"/>
    </row>
    <row r="401" spans="1:52" x14ac:dyDescent="0.25">
      <c r="A401" s="58"/>
      <c r="B401" s="58"/>
      <c r="C401" s="58"/>
      <c r="D401" s="58"/>
      <c r="E401" s="58"/>
      <c r="F401" s="58"/>
      <c r="G401" s="58"/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  <c r="AA401" s="58"/>
      <c r="AB401" s="58"/>
      <c r="AC401" s="58"/>
      <c r="AD401" s="58"/>
      <c r="AE401" s="58"/>
      <c r="AF401" s="58"/>
      <c r="AG401" s="58"/>
      <c r="AH401" s="58"/>
      <c r="AI401" s="58"/>
      <c r="AJ401" s="58"/>
      <c r="AK401" s="58"/>
      <c r="AL401" s="58"/>
      <c r="AM401" s="58"/>
      <c r="AN401" s="58"/>
      <c r="AO401" s="58"/>
      <c r="AP401" s="58"/>
      <c r="AQ401" s="58"/>
      <c r="AR401" s="58"/>
      <c r="AS401" s="58"/>
      <c r="AT401" s="58"/>
      <c r="AU401" s="58"/>
      <c r="AV401" s="58"/>
      <c r="AW401" s="58"/>
      <c r="AX401" s="58"/>
      <c r="AY401" s="58"/>
      <c r="AZ401" s="58"/>
    </row>
    <row r="402" spans="1:52" x14ac:dyDescent="0.25">
      <c r="A402" s="58"/>
      <c r="B402" s="58"/>
      <c r="C402" s="58"/>
      <c r="D402" s="58"/>
      <c r="E402" s="58"/>
      <c r="F402" s="58"/>
      <c r="G402" s="58"/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  <c r="AA402" s="58"/>
      <c r="AB402" s="58"/>
      <c r="AC402" s="58"/>
      <c r="AD402" s="58"/>
      <c r="AE402" s="58"/>
      <c r="AF402" s="58"/>
      <c r="AG402" s="58"/>
      <c r="AH402" s="58"/>
      <c r="AI402" s="58"/>
      <c r="AJ402" s="58"/>
      <c r="AK402" s="58"/>
      <c r="AL402" s="58"/>
      <c r="AM402" s="58"/>
      <c r="AN402" s="58"/>
      <c r="AO402" s="58"/>
      <c r="AP402" s="58"/>
      <c r="AQ402" s="58"/>
      <c r="AR402" s="58"/>
      <c r="AS402" s="58"/>
      <c r="AT402" s="58"/>
      <c r="AU402" s="58"/>
      <c r="AV402" s="58"/>
      <c r="AW402" s="58"/>
      <c r="AX402" s="58"/>
      <c r="AY402" s="58"/>
      <c r="AZ402" s="58"/>
    </row>
    <row r="403" spans="1:52" x14ac:dyDescent="0.25">
      <c r="A403" s="58"/>
      <c r="B403" s="58"/>
      <c r="C403" s="58"/>
      <c r="D403" s="58"/>
      <c r="E403" s="58"/>
      <c r="F403" s="58"/>
      <c r="G403" s="58"/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  <c r="AA403" s="58"/>
      <c r="AB403" s="58"/>
      <c r="AC403" s="58"/>
      <c r="AD403" s="58"/>
      <c r="AE403" s="58"/>
      <c r="AF403" s="58"/>
      <c r="AG403" s="58"/>
      <c r="AH403" s="58"/>
      <c r="AI403" s="58"/>
      <c r="AJ403" s="58"/>
      <c r="AK403" s="58"/>
      <c r="AL403" s="58"/>
      <c r="AM403" s="58"/>
      <c r="AN403" s="58"/>
      <c r="AO403" s="58"/>
      <c r="AP403" s="58"/>
      <c r="AQ403" s="58"/>
      <c r="AR403" s="58"/>
      <c r="AS403" s="58"/>
      <c r="AT403" s="58"/>
      <c r="AU403" s="58"/>
      <c r="AV403" s="58"/>
      <c r="AW403" s="58"/>
      <c r="AX403" s="58"/>
      <c r="AY403" s="58"/>
      <c r="AZ403" s="58"/>
    </row>
    <row r="404" spans="1:52" x14ac:dyDescent="0.25">
      <c r="A404" s="58"/>
      <c r="B404" s="58"/>
      <c r="C404" s="58"/>
      <c r="D404" s="58"/>
      <c r="E404" s="58"/>
      <c r="F404" s="58"/>
      <c r="G404" s="58"/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  <c r="AA404" s="58"/>
      <c r="AB404" s="58"/>
      <c r="AC404" s="58"/>
      <c r="AD404" s="58"/>
      <c r="AE404" s="58"/>
      <c r="AF404" s="58"/>
      <c r="AG404" s="58"/>
      <c r="AH404" s="58"/>
      <c r="AI404" s="58"/>
      <c r="AJ404" s="58"/>
      <c r="AK404" s="58"/>
      <c r="AL404" s="58"/>
      <c r="AM404" s="58"/>
      <c r="AN404" s="58"/>
      <c r="AO404" s="58"/>
      <c r="AP404" s="58"/>
      <c r="AQ404" s="58"/>
      <c r="AR404" s="58"/>
      <c r="AS404" s="58"/>
      <c r="AT404" s="58"/>
      <c r="AU404" s="58"/>
      <c r="AV404" s="58"/>
      <c r="AW404" s="58"/>
      <c r="AX404" s="58"/>
      <c r="AY404" s="58"/>
      <c r="AZ404" s="58"/>
    </row>
    <row r="405" spans="1:52" x14ac:dyDescent="0.25">
      <c r="A405" s="58"/>
      <c r="B405" s="58"/>
      <c r="C405" s="58"/>
      <c r="D405" s="58"/>
      <c r="E405" s="58"/>
      <c r="F405" s="58"/>
      <c r="G405" s="58"/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  <c r="AA405" s="58"/>
      <c r="AB405" s="58"/>
      <c r="AC405" s="58"/>
      <c r="AD405" s="58"/>
      <c r="AE405" s="58"/>
      <c r="AF405" s="58"/>
      <c r="AG405" s="58"/>
      <c r="AH405" s="58"/>
      <c r="AI405" s="58"/>
      <c r="AJ405" s="58"/>
      <c r="AK405" s="58"/>
      <c r="AL405" s="58"/>
      <c r="AM405" s="58"/>
      <c r="AN405" s="58"/>
      <c r="AO405" s="58"/>
      <c r="AP405" s="58"/>
      <c r="AQ405" s="58"/>
      <c r="AR405" s="58"/>
      <c r="AS405" s="58"/>
      <c r="AT405" s="58"/>
      <c r="AU405" s="58"/>
      <c r="AV405" s="58"/>
      <c r="AW405" s="58"/>
      <c r="AX405" s="58"/>
      <c r="AY405" s="58"/>
      <c r="AZ405" s="58"/>
    </row>
    <row r="406" spans="1:52" x14ac:dyDescent="0.25">
      <c r="A406" s="58"/>
      <c r="B406" s="58"/>
      <c r="C406" s="58"/>
      <c r="D406" s="58"/>
      <c r="E406" s="58"/>
      <c r="F406" s="58"/>
      <c r="G406" s="58"/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  <c r="AA406" s="58"/>
      <c r="AB406" s="58"/>
      <c r="AC406" s="58"/>
      <c r="AD406" s="58"/>
      <c r="AE406" s="58"/>
      <c r="AF406" s="58"/>
      <c r="AG406" s="58"/>
      <c r="AH406" s="58"/>
      <c r="AI406" s="58"/>
      <c r="AJ406" s="58"/>
      <c r="AK406" s="58"/>
      <c r="AL406" s="58"/>
      <c r="AM406" s="58"/>
      <c r="AN406" s="58"/>
      <c r="AO406" s="58"/>
      <c r="AP406" s="58"/>
      <c r="AQ406" s="58"/>
      <c r="AR406" s="58"/>
      <c r="AS406" s="58"/>
      <c r="AT406" s="58"/>
      <c r="AU406" s="58"/>
      <c r="AV406" s="58"/>
      <c r="AW406" s="58"/>
      <c r="AX406" s="58"/>
      <c r="AY406" s="58"/>
      <c r="AZ406" s="58"/>
    </row>
    <row r="407" spans="1:52" x14ac:dyDescent="0.25">
      <c r="A407" s="58"/>
      <c r="B407" s="58"/>
      <c r="C407" s="58"/>
      <c r="D407" s="58"/>
      <c r="E407" s="58"/>
      <c r="F407" s="58"/>
      <c r="G407" s="58"/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  <c r="AA407" s="58"/>
      <c r="AB407" s="58"/>
      <c r="AC407" s="58"/>
      <c r="AD407" s="58"/>
      <c r="AE407" s="58"/>
      <c r="AF407" s="58"/>
      <c r="AG407" s="58"/>
      <c r="AH407" s="58"/>
      <c r="AI407" s="58"/>
      <c r="AJ407" s="58"/>
      <c r="AK407" s="58"/>
      <c r="AL407" s="58"/>
      <c r="AM407" s="58"/>
      <c r="AN407" s="58"/>
      <c r="AO407" s="58"/>
      <c r="AP407" s="58"/>
      <c r="AQ407" s="58"/>
      <c r="AR407" s="58"/>
      <c r="AS407" s="58"/>
      <c r="AT407" s="58"/>
      <c r="AU407" s="58"/>
      <c r="AV407" s="58"/>
      <c r="AW407" s="58"/>
      <c r="AX407" s="58"/>
      <c r="AY407" s="58"/>
      <c r="AZ407" s="58"/>
    </row>
    <row r="408" spans="1:52" x14ac:dyDescent="0.25">
      <c r="A408" s="58"/>
      <c r="B408" s="58"/>
      <c r="C408" s="58"/>
      <c r="D408" s="58"/>
      <c r="E408" s="58"/>
      <c r="F408" s="58"/>
      <c r="G408" s="58"/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  <c r="AA408" s="58"/>
      <c r="AB408" s="58"/>
      <c r="AC408" s="58"/>
      <c r="AD408" s="58"/>
      <c r="AE408" s="58"/>
      <c r="AF408" s="58"/>
      <c r="AG408" s="58"/>
      <c r="AH408" s="58"/>
      <c r="AI408" s="58"/>
      <c r="AJ408" s="58"/>
      <c r="AK408" s="58"/>
      <c r="AL408" s="58"/>
      <c r="AM408" s="58"/>
      <c r="AN408" s="58"/>
      <c r="AO408" s="58"/>
      <c r="AP408" s="58"/>
      <c r="AQ408" s="58"/>
      <c r="AR408" s="58"/>
      <c r="AS408" s="58"/>
      <c r="AT408" s="58"/>
      <c r="AU408" s="58"/>
      <c r="AV408" s="58"/>
      <c r="AW408" s="58"/>
      <c r="AX408" s="58"/>
      <c r="AY408" s="58"/>
      <c r="AZ408" s="58"/>
    </row>
    <row r="409" spans="1:52" x14ac:dyDescent="0.25">
      <c r="A409" s="58"/>
      <c r="B409" s="58"/>
      <c r="C409" s="58"/>
      <c r="D409" s="58"/>
      <c r="E409" s="58"/>
      <c r="F409" s="58"/>
      <c r="G409" s="58"/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  <c r="AA409" s="58"/>
      <c r="AB409" s="58"/>
      <c r="AC409" s="58"/>
      <c r="AD409" s="58"/>
      <c r="AE409" s="58"/>
      <c r="AF409" s="58"/>
      <c r="AG409" s="58"/>
      <c r="AH409" s="58"/>
      <c r="AI409" s="58"/>
      <c r="AJ409" s="58"/>
      <c r="AK409" s="58"/>
      <c r="AL409" s="58"/>
      <c r="AM409" s="58"/>
      <c r="AN409" s="58"/>
      <c r="AO409" s="58"/>
      <c r="AP409" s="58"/>
      <c r="AQ409" s="58"/>
      <c r="AR409" s="58"/>
      <c r="AS409" s="58"/>
      <c r="AT409" s="58"/>
      <c r="AU409" s="58"/>
      <c r="AV409" s="58"/>
      <c r="AW409" s="58"/>
      <c r="AX409" s="58"/>
      <c r="AY409" s="58"/>
      <c r="AZ409" s="58"/>
    </row>
    <row r="410" spans="1:52" x14ac:dyDescent="0.25">
      <c r="A410" s="58"/>
      <c r="B410" s="58"/>
      <c r="C410" s="58"/>
      <c r="D410" s="58"/>
      <c r="E410" s="58"/>
      <c r="F410" s="58"/>
      <c r="G410" s="58"/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  <c r="AA410" s="58"/>
      <c r="AB410" s="58"/>
      <c r="AC410" s="58"/>
      <c r="AD410" s="58"/>
      <c r="AE410" s="58"/>
      <c r="AF410" s="58"/>
      <c r="AG410" s="58"/>
      <c r="AH410" s="58"/>
      <c r="AI410" s="58"/>
      <c r="AJ410" s="58"/>
      <c r="AK410" s="58"/>
      <c r="AL410" s="58"/>
      <c r="AM410" s="58"/>
      <c r="AN410" s="58"/>
      <c r="AO410" s="58"/>
      <c r="AP410" s="58"/>
      <c r="AQ410" s="58"/>
      <c r="AR410" s="58"/>
      <c r="AS410" s="58"/>
      <c r="AT410" s="58"/>
      <c r="AU410" s="58"/>
      <c r="AV410" s="58"/>
      <c r="AW410" s="58"/>
      <c r="AX410" s="58"/>
      <c r="AY410" s="58"/>
      <c r="AZ410" s="58"/>
    </row>
    <row r="411" spans="1:52" x14ac:dyDescent="0.25">
      <c r="A411" s="58"/>
      <c r="B411" s="58"/>
      <c r="C411" s="58"/>
      <c r="D411" s="58"/>
      <c r="E411" s="58"/>
      <c r="F411" s="58"/>
      <c r="G411" s="58"/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  <c r="AA411" s="58"/>
      <c r="AB411" s="58"/>
      <c r="AC411" s="58"/>
      <c r="AD411" s="58"/>
      <c r="AE411" s="58"/>
      <c r="AF411" s="58"/>
      <c r="AG411" s="58"/>
      <c r="AH411" s="58"/>
      <c r="AI411" s="58"/>
      <c r="AJ411" s="58"/>
      <c r="AK411" s="58"/>
      <c r="AL411" s="58"/>
      <c r="AM411" s="58"/>
      <c r="AN411" s="58"/>
      <c r="AO411" s="58"/>
      <c r="AP411" s="58"/>
      <c r="AQ411" s="58"/>
      <c r="AR411" s="58"/>
      <c r="AS411" s="58"/>
      <c r="AT411" s="58"/>
      <c r="AU411" s="58"/>
      <c r="AV411" s="58"/>
      <c r="AW411" s="58"/>
      <c r="AX411" s="58"/>
      <c r="AY411" s="58"/>
      <c r="AZ411" s="58"/>
    </row>
    <row r="412" spans="1:52" x14ac:dyDescent="0.25">
      <c r="A412" s="58"/>
      <c r="B412" s="58"/>
      <c r="C412" s="58"/>
      <c r="D412" s="58"/>
      <c r="E412" s="58"/>
      <c r="F412" s="58"/>
      <c r="G412" s="58"/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  <c r="AA412" s="58"/>
      <c r="AB412" s="58"/>
      <c r="AC412" s="58"/>
      <c r="AD412" s="58"/>
      <c r="AE412" s="58"/>
      <c r="AF412" s="58"/>
      <c r="AG412" s="58"/>
      <c r="AH412" s="58"/>
      <c r="AI412" s="58"/>
      <c r="AJ412" s="58"/>
      <c r="AK412" s="58"/>
      <c r="AL412" s="58"/>
      <c r="AM412" s="58"/>
      <c r="AN412" s="58"/>
      <c r="AO412" s="58"/>
      <c r="AP412" s="58"/>
      <c r="AQ412" s="58"/>
      <c r="AR412" s="58"/>
      <c r="AS412" s="58"/>
      <c r="AT412" s="58"/>
      <c r="AU412" s="58"/>
      <c r="AV412" s="58"/>
      <c r="AW412" s="58"/>
      <c r="AX412" s="58"/>
      <c r="AY412" s="58"/>
      <c r="AZ412" s="58"/>
    </row>
    <row r="413" spans="1:52" x14ac:dyDescent="0.25">
      <c r="A413" s="58"/>
      <c r="B413" s="58"/>
      <c r="C413" s="58"/>
      <c r="D413" s="58"/>
      <c r="E413" s="58"/>
      <c r="F413" s="58"/>
      <c r="G413" s="58"/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  <c r="AA413" s="58"/>
      <c r="AB413" s="58"/>
      <c r="AC413" s="58"/>
      <c r="AD413" s="58"/>
      <c r="AE413" s="58"/>
      <c r="AF413" s="58"/>
      <c r="AG413" s="58"/>
      <c r="AH413" s="58"/>
      <c r="AI413" s="58"/>
      <c r="AJ413" s="58"/>
      <c r="AK413" s="58"/>
      <c r="AL413" s="58"/>
      <c r="AM413" s="58"/>
      <c r="AN413" s="58"/>
      <c r="AO413" s="58"/>
      <c r="AP413" s="58"/>
      <c r="AQ413" s="58"/>
      <c r="AR413" s="58"/>
      <c r="AS413" s="58"/>
      <c r="AT413" s="58"/>
      <c r="AU413" s="58"/>
      <c r="AV413" s="58"/>
      <c r="AW413" s="58"/>
      <c r="AX413" s="58"/>
      <c r="AY413" s="58"/>
      <c r="AZ413" s="58"/>
    </row>
    <row r="414" spans="1:52" x14ac:dyDescent="0.25">
      <c r="A414" s="58"/>
      <c r="B414" s="58"/>
      <c r="C414" s="58"/>
      <c r="D414" s="58"/>
      <c r="E414" s="58"/>
      <c r="F414" s="58"/>
      <c r="G414" s="58"/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  <c r="AA414" s="58"/>
      <c r="AB414" s="58"/>
      <c r="AC414" s="58"/>
      <c r="AD414" s="58"/>
      <c r="AE414" s="58"/>
      <c r="AF414" s="58"/>
      <c r="AG414" s="58"/>
      <c r="AH414" s="58"/>
      <c r="AI414" s="58"/>
      <c r="AJ414" s="58"/>
      <c r="AK414" s="58"/>
      <c r="AL414" s="58"/>
      <c r="AM414" s="58"/>
      <c r="AN414" s="58"/>
      <c r="AO414" s="58"/>
      <c r="AP414" s="58"/>
      <c r="AQ414" s="58"/>
      <c r="AR414" s="58"/>
      <c r="AS414" s="58"/>
      <c r="AT414" s="58"/>
      <c r="AU414" s="58"/>
      <c r="AV414" s="58"/>
      <c r="AW414" s="58"/>
      <c r="AX414" s="58"/>
      <c r="AY414" s="58"/>
      <c r="AZ414" s="58"/>
    </row>
    <row r="415" spans="1:52" x14ac:dyDescent="0.25">
      <c r="A415" s="58"/>
      <c r="B415" s="58"/>
      <c r="C415" s="58"/>
      <c r="D415" s="58"/>
      <c r="E415" s="58"/>
      <c r="F415" s="58"/>
      <c r="G415" s="58"/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  <c r="AA415" s="58"/>
      <c r="AB415" s="58"/>
      <c r="AC415" s="58"/>
      <c r="AD415" s="58"/>
      <c r="AE415" s="58"/>
      <c r="AF415" s="58"/>
      <c r="AG415" s="58"/>
      <c r="AH415" s="58"/>
      <c r="AI415" s="58"/>
      <c r="AJ415" s="58"/>
      <c r="AK415" s="58"/>
      <c r="AL415" s="58"/>
      <c r="AM415" s="58"/>
      <c r="AN415" s="58"/>
      <c r="AO415" s="58"/>
      <c r="AP415" s="58"/>
      <c r="AQ415" s="58"/>
      <c r="AR415" s="58"/>
      <c r="AS415" s="58"/>
      <c r="AT415" s="58"/>
      <c r="AU415" s="58"/>
      <c r="AV415" s="58"/>
      <c r="AW415" s="58"/>
      <c r="AX415" s="58"/>
      <c r="AY415" s="58"/>
      <c r="AZ415" s="58"/>
    </row>
    <row r="416" spans="1:52" x14ac:dyDescent="0.25">
      <c r="A416" s="58"/>
      <c r="B416" s="58"/>
      <c r="C416" s="58"/>
      <c r="D416" s="58"/>
      <c r="E416" s="58"/>
      <c r="F416" s="58"/>
      <c r="G416" s="58"/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  <c r="AA416" s="58"/>
      <c r="AB416" s="58"/>
      <c r="AC416" s="58"/>
      <c r="AD416" s="58"/>
      <c r="AE416" s="58"/>
      <c r="AF416" s="58"/>
      <c r="AG416" s="58"/>
      <c r="AH416" s="58"/>
      <c r="AI416" s="58"/>
      <c r="AJ416" s="58"/>
      <c r="AK416" s="58"/>
      <c r="AL416" s="58"/>
      <c r="AM416" s="58"/>
      <c r="AN416" s="58"/>
      <c r="AO416" s="58"/>
      <c r="AP416" s="58"/>
      <c r="AQ416" s="58"/>
      <c r="AR416" s="58"/>
      <c r="AS416" s="58"/>
      <c r="AT416" s="58"/>
      <c r="AU416" s="58"/>
      <c r="AV416" s="58"/>
      <c r="AW416" s="58"/>
      <c r="AX416" s="58"/>
      <c r="AY416" s="58"/>
      <c r="AZ416" s="58"/>
    </row>
    <row r="417" spans="1:52" x14ac:dyDescent="0.25">
      <c r="A417" s="58"/>
      <c r="B417" s="58"/>
      <c r="C417" s="58"/>
      <c r="D417" s="58"/>
      <c r="E417" s="58"/>
      <c r="F417" s="58"/>
      <c r="G417" s="58"/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  <c r="AA417" s="58"/>
      <c r="AB417" s="58"/>
      <c r="AC417" s="58"/>
      <c r="AD417" s="58"/>
      <c r="AE417" s="58"/>
      <c r="AF417" s="58"/>
      <c r="AG417" s="58"/>
      <c r="AH417" s="58"/>
      <c r="AI417" s="58"/>
      <c r="AJ417" s="58"/>
      <c r="AK417" s="58"/>
      <c r="AL417" s="58"/>
      <c r="AM417" s="58"/>
      <c r="AN417" s="58"/>
      <c r="AO417" s="58"/>
      <c r="AP417" s="58"/>
      <c r="AQ417" s="58"/>
      <c r="AR417" s="58"/>
      <c r="AS417" s="58"/>
      <c r="AT417" s="58"/>
      <c r="AU417" s="58"/>
      <c r="AV417" s="58"/>
      <c r="AW417" s="58"/>
      <c r="AX417" s="58"/>
      <c r="AY417" s="58"/>
      <c r="AZ417" s="58"/>
    </row>
    <row r="418" spans="1:52" x14ac:dyDescent="0.25">
      <c r="A418" s="58"/>
      <c r="B418" s="58"/>
      <c r="C418" s="58"/>
      <c r="D418" s="58"/>
      <c r="E418" s="58"/>
      <c r="F418" s="58"/>
      <c r="G418" s="58"/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  <c r="AA418" s="58"/>
      <c r="AB418" s="58"/>
      <c r="AC418" s="58"/>
      <c r="AD418" s="58"/>
      <c r="AE418" s="58"/>
      <c r="AF418" s="58"/>
      <c r="AG418" s="58"/>
      <c r="AH418" s="58"/>
      <c r="AI418" s="58"/>
      <c r="AJ418" s="58"/>
      <c r="AK418" s="58"/>
      <c r="AL418" s="58"/>
      <c r="AM418" s="58"/>
      <c r="AN418" s="58"/>
      <c r="AO418" s="58"/>
      <c r="AP418" s="58"/>
      <c r="AQ418" s="58"/>
      <c r="AR418" s="58"/>
      <c r="AS418" s="58"/>
      <c r="AT418" s="58"/>
      <c r="AU418" s="58"/>
      <c r="AV418" s="58"/>
      <c r="AW418" s="58"/>
      <c r="AX418" s="58"/>
      <c r="AY418" s="58"/>
      <c r="AZ418" s="58"/>
    </row>
    <row r="419" spans="1:52" x14ac:dyDescent="0.25">
      <c r="A419" s="58"/>
      <c r="B419" s="58"/>
      <c r="C419" s="58"/>
      <c r="D419" s="58"/>
      <c r="E419" s="58"/>
      <c r="F419" s="58"/>
      <c r="G419" s="58"/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  <c r="AA419" s="58"/>
      <c r="AB419" s="58"/>
      <c r="AC419" s="58"/>
      <c r="AD419" s="58"/>
      <c r="AE419" s="58"/>
      <c r="AF419" s="58"/>
      <c r="AG419" s="58"/>
      <c r="AH419" s="58"/>
      <c r="AI419" s="58"/>
      <c r="AJ419" s="58"/>
      <c r="AK419" s="58"/>
      <c r="AL419" s="58"/>
      <c r="AM419" s="58"/>
      <c r="AN419" s="58"/>
      <c r="AO419" s="58"/>
      <c r="AP419" s="58"/>
      <c r="AQ419" s="58"/>
      <c r="AR419" s="58"/>
      <c r="AS419" s="58"/>
      <c r="AT419" s="58"/>
      <c r="AU419" s="58"/>
      <c r="AV419" s="58"/>
      <c r="AW419" s="58"/>
      <c r="AX419" s="58"/>
      <c r="AY419" s="58"/>
      <c r="AZ419" s="58"/>
    </row>
    <row r="420" spans="1:52" x14ac:dyDescent="0.25">
      <c r="A420" s="58"/>
      <c r="B420" s="58"/>
      <c r="C420" s="58"/>
      <c r="D420" s="58"/>
      <c r="E420" s="58"/>
      <c r="F420" s="58"/>
      <c r="G420" s="58"/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  <c r="AA420" s="58"/>
      <c r="AB420" s="58"/>
      <c r="AC420" s="58"/>
      <c r="AD420" s="58"/>
      <c r="AE420" s="58"/>
      <c r="AF420" s="58"/>
      <c r="AG420" s="58"/>
      <c r="AH420" s="58"/>
      <c r="AI420" s="58"/>
      <c r="AJ420" s="58"/>
      <c r="AK420" s="58"/>
      <c r="AL420" s="58"/>
      <c r="AM420" s="58"/>
      <c r="AN420" s="58"/>
      <c r="AO420" s="58"/>
      <c r="AP420" s="58"/>
      <c r="AQ420" s="58"/>
      <c r="AR420" s="58"/>
      <c r="AS420" s="58"/>
      <c r="AT420" s="58"/>
      <c r="AU420" s="58"/>
      <c r="AV420" s="58"/>
      <c r="AW420" s="58"/>
      <c r="AX420" s="58"/>
      <c r="AY420" s="58"/>
      <c r="AZ420" s="58"/>
    </row>
    <row r="421" spans="1:52" x14ac:dyDescent="0.25">
      <c r="A421" s="58"/>
      <c r="B421" s="58"/>
      <c r="C421" s="58"/>
      <c r="D421" s="58"/>
      <c r="E421" s="58"/>
      <c r="F421" s="58"/>
      <c r="G421" s="58"/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  <c r="AA421" s="58"/>
      <c r="AB421" s="58"/>
      <c r="AC421" s="58"/>
      <c r="AD421" s="58"/>
      <c r="AE421" s="58"/>
      <c r="AF421" s="58"/>
      <c r="AG421" s="58"/>
      <c r="AH421" s="58"/>
      <c r="AI421" s="58"/>
      <c r="AJ421" s="58"/>
      <c r="AK421" s="58"/>
      <c r="AL421" s="58"/>
      <c r="AM421" s="58"/>
      <c r="AN421" s="58"/>
      <c r="AO421" s="58"/>
      <c r="AP421" s="58"/>
      <c r="AQ421" s="58"/>
      <c r="AR421" s="58"/>
      <c r="AS421" s="58"/>
      <c r="AT421" s="58"/>
      <c r="AU421" s="58"/>
      <c r="AV421" s="58"/>
      <c r="AW421" s="58"/>
      <c r="AX421" s="58"/>
      <c r="AY421" s="58"/>
      <c r="AZ421" s="58"/>
    </row>
    <row r="422" spans="1:52" x14ac:dyDescent="0.25">
      <c r="A422" s="58"/>
      <c r="B422" s="58"/>
      <c r="C422" s="58"/>
      <c r="D422" s="58"/>
      <c r="E422" s="58"/>
      <c r="F422" s="58"/>
      <c r="G422" s="58"/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  <c r="AA422" s="58"/>
      <c r="AB422" s="58"/>
      <c r="AC422" s="58"/>
      <c r="AD422" s="58"/>
      <c r="AE422" s="58"/>
      <c r="AF422" s="58"/>
      <c r="AG422" s="58"/>
      <c r="AH422" s="58"/>
      <c r="AI422" s="58"/>
      <c r="AJ422" s="58"/>
      <c r="AK422" s="58"/>
      <c r="AL422" s="58"/>
      <c r="AM422" s="58"/>
      <c r="AN422" s="58"/>
      <c r="AO422" s="58"/>
      <c r="AP422" s="58"/>
      <c r="AQ422" s="58"/>
      <c r="AR422" s="58"/>
      <c r="AS422" s="58"/>
      <c r="AT422" s="58"/>
      <c r="AU422" s="58"/>
      <c r="AV422" s="58"/>
      <c r="AW422" s="58"/>
      <c r="AX422" s="58"/>
      <c r="AY422" s="58"/>
      <c r="AZ422" s="58"/>
    </row>
    <row r="423" spans="1:52" x14ac:dyDescent="0.25">
      <c r="A423" s="58"/>
      <c r="B423" s="58"/>
      <c r="C423" s="58"/>
      <c r="D423" s="58"/>
      <c r="E423" s="58"/>
      <c r="F423" s="58"/>
      <c r="G423" s="58"/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  <c r="AA423" s="58"/>
      <c r="AB423" s="58"/>
      <c r="AC423" s="58"/>
      <c r="AD423" s="58"/>
      <c r="AE423" s="58"/>
      <c r="AF423" s="58"/>
      <c r="AG423" s="58"/>
      <c r="AH423" s="58"/>
      <c r="AI423" s="58"/>
      <c r="AJ423" s="58"/>
      <c r="AK423" s="58"/>
      <c r="AL423" s="58"/>
      <c r="AM423" s="58"/>
      <c r="AN423" s="58"/>
      <c r="AO423" s="58"/>
      <c r="AP423" s="58"/>
      <c r="AQ423" s="58"/>
      <c r="AR423" s="58"/>
      <c r="AS423" s="58"/>
      <c r="AT423" s="58"/>
      <c r="AU423" s="58"/>
      <c r="AV423" s="58"/>
      <c r="AW423" s="58"/>
      <c r="AX423" s="58"/>
      <c r="AY423" s="58"/>
      <c r="AZ423" s="58"/>
    </row>
    <row r="424" spans="1:52" x14ac:dyDescent="0.25">
      <c r="A424" s="58"/>
      <c r="B424" s="58"/>
      <c r="C424" s="58"/>
      <c r="D424" s="58"/>
      <c r="E424" s="58"/>
      <c r="F424" s="58"/>
      <c r="G424" s="58"/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  <c r="AA424" s="58"/>
      <c r="AB424" s="58"/>
      <c r="AC424" s="58"/>
      <c r="AD424" s="58"/>
      <c r="AE424" s="58"/>
      <c r="AF424" s="58"/>
      <c r="AG424" s="58"/>
      <c r="AH424" s="58"/>
      <c r="AI424" s="58"/>
      <c r="AJ424" s="58"/>
      <c r="AK424" s="58"/>
      <c r="AL424" s="58"/>
      <c r="AM424" s="58"/>
      <c r="AN424" s="58"/>
      <c r="AO424" s="58"/>
      <c r="AP424" s="58"/>
      <c r="AQ424" s="58"/>
      <c r="AR424" s="58"/>
      <c r="AS424" s="58"/>
      <c r="AT424" s="58"/>
      <c r="AU424" s="58"/>
      <c r="AV424" s="58"/>
      <c r="AW424" s="58"/>
      <c r="AX424" s="58"/>
      <c r="AY424" s="58"/>
      <c r="AZ424" s="58"/>
    </row>
    <row r="425" spans="1:52" x14ac:dyDescent="0.25">
      <c r="A425" s="58"/>
      <c r="B425" s="58"/>
      <c r="C425" s="58"/>
      <c r="D425" s="58"/>
      <c r="E425" s="58"/>
      <c r="F425" s="58"/>
      <c r="G425" s="58"/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  <c r="AA425" s="58"/>
      <c r="AB425" s="58"/>
      <c r="AC425" s="58"/>
      <c r="AD425" s="58"/>
      <c r="AE425" s="58"/>
      <c r="AF425" s="58"/>
      <c r="AG425" s="58"/>
      <c r="AH425" s="58"/>
      <c r="AI425" s="58"/>
      <c r="AJ425" s="58"/>
      <c r="AK425" s="58"/>
      <c r="AL425" s="58"/>
      <c r="AM425" s="58"/>
      <c r="AN425" s="58"/>
      <c r="AO425" s="58"/>
      <c r="AP425" s="58"/>
      <c r="AQ425" s="58"/>
      <c r="AR425" s="58"/>
      <c r="AS425" s="58"/>
      <c r="AT425" s="58"/>
      <c r="AU425" s="58"/>
      <c r="AV425" s="58"/>
      <c r="AW425" s="58"/>
      <c r="AX425" s="58"/>
      <c r="AY425" s="58"/>
      <c r="AZ425" s="58"/>
    </row>
    <row r="426" spans="1:52" x14ac:dyDescent="0.25">
      <c r="A426" s="58"/>
      <c r="B426" s="58"/>
      <c r="C426" s="58"/>
      <c r="D426" s="58"/>
      <c r="E426" s="58"/>
      <c r="F426" s="58"/>
      <c r="G426" s="58"/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  <c r="AA426" s="58"/>
      <c r="AB426" s="58"/>
      <c r="AC426" s="58"/>
      <c r="AD426" s="58"/>
      <c r="AE426" s="58"/>
      <c r="AF426" s="58"/>
      <c r="AG426" s="58"/>
      <c r="AH426" s="58"/>
      <c r="AI426" s="58"/>
      <c r="AJ426" s="58"/>
      <c r="AK426" s="58"/>
      <c r="AL426" s="58"/>
      <c r="AM426" s="58"/>
      <c r="AN426" s="58"/>
      <c r="AO426" s="58"/>
      <c r="AP426" s="58"/>
      <c r="AQ426" s="58"/>
      <c r="AR426" s="58"/>
      <c r="AS426" s="58"/>
      <c r="AT426" s="58"/>
      <c r="AU426" s="58"/>
      <c r="AV426" s="58"/>
      <c r="AW426" s="58"/>
      <c r="AX426" s="58"/>
      <c r="AY426" s="58"/>
      <c r="AZ426" s="58"/>
    </row>
    <row r="427" spans="1:52" x14ac:dyDescent="0.25">
      <c r="A427" s="58"/>
      <c r="B427" s="58"/>
      <c r="C427" s="58"/>
      <c r="D427" s="58"/>
      <c r="E427" s="58"/>
      <c r="F427" s="58"/>
      <c r="G427" s="58"/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  <c r="AA427" s="58"/>
      <c r="AB427" s="58"/>
      <c r="AC427" s="58"/>
      <c r="AD427" s="58"/>
      <c r="AE427" s="58"/>
      <c r="AF427" s="58"/>
      <c r="AG427" s="58"/>
      <c r="AH427" s="58"/>
      <c r="AI427" s="58"/>
      <c r="AJ427" s="58"/>
      <c r="AK427" s="58"/>
      <c r="AL427" s="58"/>
      <c r="AM427" s="58"/>
      <c r="AN427" s="58"/>
      <c r="AO427" s="58"/>
      <c r="AP427" s="58"/>
      <c r="AQ427" s="58"/>
      <c r="AR427" s="58"/>
      <c r="AS427" s="58"/>
      <c r="AT427" s="58"/>
      <c r="AU427" s="58"/>
      <c r="AV427" s="58"/>
      <c r="AW427" s="58"/>
      <c r="AX427" s="58"/>
      <c r="AY427" s="58"/>
      <c r="AZ427" s="58"/>
    </row>
    <row r="428" spans="1:52" x14ac:dyDescent="0.25">
      <c r="A428" s="58"/>
      <c r="B428" s="58"/>
      <c r="C428" s="58"/>
      <c r="D428" s="58"/>
      <c r="E428" s="58"/>
      <c r="F428" s="58"/>
      <c r="G428" s="58"/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  <c r="AA428" s="58"/>
      <c r="AB428" s="58"/>
      <c r="AC428" s="58"/>
      <c r="AD428" s="58"/>
      <c r="AE428" s="58"/>
      <c r="AF428" s="58"/>
      <c r="AG428" s="58"/>
      <c r="AH428" s="58"/>
      <c r="AI428" s="58"/>
      <c r="AJ428" s="58"/>
      <c r="AK428" s="58"/>
      <c r="AL428" s="58"/>
      <c r="AM428" s="58"/>
      <c r="AN428" s="58"/>
      <c r="AO428" s="58"/>
      <c r="AP428" s="58"/>
      <c r="AQ428" s="58"/>
      <c r="AR428" s="58"/>
      <c r="AS428" s="58"/>
      <c r="AT428" s="58"/>
      <c r="AU428" s="58"/>
      <c r="AV428" s="58"/>
      <c r="AW428" s="58"/>
      <c r="AX428" s="58"/>
      <c r="AY428" s="58"/>
      <c r="AZ428" s="58"/>
    </row>
    <row r="429" spans="1:52" x14ac:dyDescent="0.25">
      <c r="A429" s="58"/>
      <c r="B429" s="58"/>
      <c r="C429" s="58"/>
      <c r="D429" s="58"/>
      <c r="E429" s="58"/>
      <c r="F429" s="58"/>
      <c r="G429" s="58"/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  <c r="AA429" s="58"/>
      <c r="AB429" s="58"/>
      <c r="AC429" s="58"/>
      <c r="AD429" s="58"/>
      <c r="AE429" s="58"/>
      <c r="AF429" s="58"/>
      <c r="AG429" s="58"/>
      <c r="AH429" s="58"/>
      <c r="AI429" s="58"/>
      <c r="AJ429" s="58"/>
      <c r="AK429" s="58"/>
      <c r="AL429" s="58"/>
      <c r="AM429" s="58"/>
      <c r="AN429" s="58"/>
      <c r="AO429" s="58"/>
      <c r="AP429" s="58"/>
      <c r="AQ429" s="58"/>
      <c r="AR429" s="58"/>
      <c r="AS429" s="58"/>
      <c r="AT429" s="58"/>
      <c r="AU429" s="58"/>
      <c r="AV429" s="58"/>
      <c r="AW429" s="58"/>
      <c r="AX429" s="58"/>
      <c r="AY429" s="58"/>
      <c r="AZ429" s="58"/>
    </row>
    <row r="430" spans="1:52" x14ac:dyDescent="0.25">
      <c r="A430" s="58"/>
      <c r="B430" s="58"/>
      <c r="C430" s="58"/>
      <c r="D430" s="58"/>
      <c r="E430" s="58"/>
      <c r="F430" s="58"/>
      <c r="G430" s="58"/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  <c r="AA430" s="58"/>
      <c r="AB430" s="58"/>
      <c r="AC430" s="58"/>
      <c r="AD430" s="58"/>
      <c r="AE430" s="58"/>
      <c r="AF430" s="58"/>
      <c r="AG430" s="58"/>
      <c r="AH430" s="58"/>
      <c r="AI430" s="58"/>
      <c r="AJ430" s="58"/>
      <c r="AK430" s="58"/>
      <c r="AL430" s="58"/>
      <c r="AM430" s="58"/>
      <c r="AN430" s="58"/>
      <c r="AO430" s="58"/>
      <c r="AP430" s="58"/>
      <c r="AQ430" s="58"/>
      <c r="AR430" s="58"/>
      <c r="AS430" s="58"/>
      <c r="AT430" s="58"/>
      <c r="AU430" s="58"/>
      <c r="AV430" s="58"/>
      <c r="AW430" s="58"/>
      <c r="AX430" s="58"/>
      <c r="AY430" s="58"/>
      <c r="AZ430" s="58"/>
    </row>
    <row r="431" spans="1:52" x14ac:dyDescent="0.25">
      <c r="A431" s="58"/>
      <c r="B431" s="58"/>
      <c r="C431" s="58"/>
      <c r="D431" s="58"/>
      <c r="E431" s="58"/>
      <c r="F431" s="58"/>
      <c r="G431" s="58"/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  <c r="AA431" s="58"/>
      <c r="AB431" s="58"/>
      <c r="AC431" s="58"/>
      <c r="AD431" s="58"/>
      <c r="AE431" s="58"/>
      <c r="AF431" s="58"/>
      <c r="AG431" s="58"/>
      <c r="AH431" s="58"/>
      <c r="AI431" s="58"/>
      <c r="AJ431" s="58"/>
      <c r="AK431" s="58"/>
      <c r="AL431" s="58"/>
      <c r="AM431" s="58"/>
      <c r="AN431" s="58"/>
      <c r="AO431" s="58"/>
      <c r="AP431" s="58"/>
      <c r="AQ431" s="58"/>
      <c r="AR431" s="58"/>
      <c r="AS431" s="58"/>
      <c r="AT431" s="58"/>
      <c r="AU431" s="58"/>
      <c r="AV431" s="58"/>
      <c r="AW431" s="58"/>
      <c r="AX431" s="58"/>
      <c r="AY431" s="58"/>
      <c r="AZ431" s="58"/>
    </row>
    <row r="432" spans="1:52" x14ac:dyDescent="0.25">
      <c r="A432" s="58"/>
      <c r="B432" s="58"/>
      <c r="C432" s="58"/>
      <c r="D432" s="58"/>
      <c r="E432" s="58"/>
      <c r="F432" s="58"/>
      <c r="G432" s="58"/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  <c r="AA432" s="58"/>
      <c r="AB432" s="58"/>
      <c r="AC432" s="58"/>
      <c r="AD432" s="58"/>
      <c r="AE432" s="58"/>
      <c r="AF432" s="58"/>
      <c r="AG432" s="58"/>
      <c r="AH432" s="58"/>
      <c r="AI432" s="58"/>
      <c r="AJ432" s="58"/>
      <c r="AK432" s="58"/>
      <c r="AL432" s="58"/>
      <c r="AM432" s="58"/>
      <c r="AN432" s="58"/>
      <c r="AO432" s="58"/>
      <c r="AP432" s="58"/>
      <c r="AQ432" s="58"/>
      <c r="AR432" s="58"/>
      <c r="AS432" s="58"/>
      <c r="AT432" s="58"/>
      <c r="AU432" s="58"/>
      <c r="AV432" s="58"/>
      <c r="AW432" s="58"/>
      <c r="AX432" s="58"/>
      <c r="AY432" s="58"/>
      <c r="AZ432" s="58"/>
    </row>
    <row r="433" spans="1:52" x14ac:dyDescent="0.25">
      <c r="A433" s="58"/>
      <c r="B433" s="58"/>
      <c r="C433" s="58"/>
      <c r="D433" s="58"/>
      <c r="E433" s="58"/>
      <c r="F433" s="58"/>
      <c r="G433" s="58"/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  <c r="AA433" s="58"/>
      <c r="AB433" s="58"/>
      <c r="AC433" s="58"/>
      <c r="AD433" s="58"/>
      <c r="AE433" s="58"/>
      <c r="AF433" s="58"/>
      <c r="AG433" s="58"/>
      <c r="AH433" s="58"/>
      <c r="AI433" s="58"/>
      <c r="AJ433" s="58"/>
      <c r="AK433" s="58"/>
      <c r="AL433" s="58"/>
      <c r="AM433" s="58"/>
      <c r="AN433" s="58"/>
      <c r="AO433" s="58"/>
      <c r="AP433" s="58"/>
      <c r="AQ433" s="58"/>
      <c r="AR433" s="58"/>
      <c r="AS433" s="58"/>
      <c r="AT433" s="58"/>
      <c r="AU433" s="58"/>
      <c r="AV433" s="58"/>
      <c r="AW433" s="58"/>
      <c r="AX433" s="58"/>
      <c r="AY433" s="58"/>
      <c r="AZ433" s="58"/>
    </row>
    <row r="434" spans="1:52" x14ac:dyDescent="0.25">
      <c r="A434" s="58"/>
      <c r="B434" s="58"/>
      <c r="C434" s="58"/>
      <c r="D434" s="58"/>
      <c r="E434" s="58"/>
      <c r="F434" s="58"/>
      <c r="G434" s="58"/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  <c r="AA434" s="58"/>
      <c r="AB434" s="58"/>
      <c r="AC434" s="58"/>
      <c r="AD434" s="58"/>
      <c r="AE434" s="58"/>
      <c r="AF434" s="58"/>
      <c r="AG434" s="58"/>
      <c r="AH434" s="58"/>
      <c r="AI434" s="58"/>
      <c r="AJ434" s="58"/>
      <c r="AK434" s="58"/>
      <c r="AL434" s="58"/>
      <c r="AM434" s="58"/>
      <c r="AN434" s="58"/>
      <c r="AO434" s="58"/>
      <c r="AP434" s="58"/>
      <c r="AQ434" s="58"/>
      <c r="AR434" s="58"/>
      <c r="AS434" s="58"/>
      <c r="AT434" s="58"/>
      <c r="AU434" s="58"/>
      <c r="AV434" s="58"/>
      <c r="AW434" s="58"/>
      <c r="AX434" s="58"/>
      <c r="AY434" s="58"/>
      <c r="AZ434" s="58"/>
    </row>
    <row r="435" spans="1:52" x14ac:dyDescent="0.25">
      <c r="A435" s="58"/>
      <c r="B435" s="58"/>
      <c r="C435" s="58"/>
      <c r="D435" s="58"/>
      <c r="E435" s="58"/>
      <c r="F435" s="58"/>
      <c r="G435" s="58"/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  <c r="AA435" s="58"/>
      <c r="AB435" s="58"/>
      <c r="AC435" s="58"/>
      <c r="AD435" s="58"/>
      <c r="AE435" s="58"/>
      <c r="AF435" s="58"/>
      <c r="AG435" s="58"/>
      <c r="AH435" s="58"/>
      <c r="AI435" s="58"/>
      <c r="AJ435" s="58"/>
      <c r="AK435" s="58"/>
      <c r="AL435" s="58"/>
      <c r="AM435" s="58"/>
      <c r="AN435" s="58"/>
      <c r="AO435" s="58"/>
      <c r="AP435" s="58"/>
      <c r="AQ435" s="58"/>
      <c r="AR435" s="58"/>
      <c r="AS435" s="58"/>
      <c r="AT435" s="58"/>
      <c r="AU435" s="58"/>
      <c r="AV435" s="58"/>
      <c r="AW435" s="58"/>
      <c r="AX435" s="58"/>
      <c r="AY435" s="58"/>
      <c r="AZ435" s="58"/>
    </row>
    <row r="436" spans="1:52" x14ac:dyDescent="0.25">
      <c r="A436" s="58"/>
      <c r="B436" s="58"/>
      <c r="C436" s="58"/>
      <c r="D436" s="58"/>
      <c r="E436" s="58"/>
      <c r="F436" s="58"/>
      <c r="G436" s="58"/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  <c r="AA436" s="58"/>
      <c r="AB436" s="58"/>
      <c r="AC436" s="58"/>
      <c r="AD436" s="58"/>
      <c r="AE436" s="58"/>
      <c r="AF436" s="58"/>
      <c r="AG436" s="58"/>
      <c r="AH436" s="58"/>
      <c r="AI436" s="58"/>
      <c r="AJ436" s="58"/>
      <c r="AK436" s="58"/>
      <c r="AL436" s="58"/>
      <c r="AM436" s="58"/>
      <c r="AN436" s="58"/>
      <c r="AO436" s="58"/>
      <c r="AP436" s="58"/>
      <c r="AQ436" s="58"/>
      <c r="AR436" s="58"/>
      <c r="AS436" s="58"/>
      <c r="AT436" s="58"/>
      <c r="AU436" s="58"/>
      <c r="AV436" s="58"/>
      <c r="AW436" s="58"/>
      <c r="AX436" s="58"/>
      <c r="AY436" s="58"/>
      <c r="AZ436" s="58"/>
    </row>
    <row r="437" spans="1:52" x14ac:dyDescent="0.25">
      <c r="A437" s="58"/>
      <c r="B437" s="58"/>
      <c r="C437" s="58"/>
      <c r="D437" s="58"/>
      <c r="E437" s="58"/>
      <c r="F437" s="58"/>
      <c r="G437" s="58"/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  <c r="AA437" s="58"/>
      <c r="AB437" s="58"/>
      <c r="AC437" s="58"/>
      <c r="AD437" s="58"/>
      <c r="AE437" s="58"/>
      <c r="AF437" s="58"/>
      <c r="AG437" s="58"/>
      <c r="AH437" s="58"/>
      <c r="AI437" s="58"/>
      <c r="AJ437" s="58"/>
      <c r="AK437" s="58"/>
      <c r="AL437" s="58"/>
      <c r="AM437" s="58"/>
      <c r="AN437" s="58"/>
      <c r="AO437" s="58"/>
      <c r="AP437" s="58"/>
      <c r="AQ437" s="58"/>
      <c r="AR437" s="58"/>
      <c r="AS437" s="58"/>
      <c r="AT437" s="58"/>
      <c r="AU437" s="58"/>
      <c r="AV437" s="58"/>
      <c r="AW437" s="58"/>
      <c r="AX437" s="58"/>
      <c r="AY437" s="58"/>
      <c r="AZ437" s="58"/>
    </row>
    <row r="438" spans="1:52" x14ac:dyDescent="0.25">
      <c r="A438" s="58"/>
      <c r="B438" s="58"/>
      <c r="C438" s="58"/>
      <c r="D438" s="58"/>
      <c r="E438" s="58"/>
      <c r="F438" s="58"/>
      <c r="G438" s="58"/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  <c r="AA438" s="58"/>
      <c r="AB438" s="58"/>
      <c r="AC438" s="58"/>
      <c r="AD438" s="58"/>
      <c r="AE438" s="58"/>
      <c r="AF438" s="58"/>
      <c r="AG438" s="58"/>
      <c r="AH438" s="58"/>
      <c r="AI438" s="58"/>
      <c r="AJ438" s="58"/>
      <c r="AK438" s="58"/>
      <c r="AL438" s="58"/>
      <c r="AM438" s="58"/>
      <c r="AN438" s="58"/>
      <c r="AO438" s="58"/>
      <c r="AP438" s="58"/>
      <c r="AQ438" s="58"/>
      <c r="AR438" s="58"/>
      <c r="AS438" s="58"/>
      <c r="AT438" s="58"/>
      <c r="AU438" s="58"/>
      <c r="AV438" s="58"/>
      <c r="AW438" s="58"/>
      <c r="AX438" s="58"/>
      <c r="AY438" s="58"/>
      <c r="AZ438" s="58"/>
    </row>
    <row r="439" spans="1:52" x14ac:dyDescent="0.25">
      <c r="A439" s="58"/>
      <c r="B439" s="58"/>
      <c r="C439" s="58"/>
      <c r="D439" s="58"/>
      <c r="E439" s="58"/>
      <c r="F439" s="58"/>
      <c r="G439" s="58"/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  <c r="AA439" s="58"/>
      <c r="AB439" s="58"/>
      <c r="AC439" s="58"/>
      <c r="AD439" s="58"/>
      <c r="AE439" s="58"/>
      <c r="AF439" s="58"/>
      <c r="AG439" s="58"/>
      <c r="AH439" s="58"/>
      <c r="AI439" s="58"/>
      <c r="AJ439" s="58"/>
      <c r="AK439" s="58"/>
      <c r="AL439" s="58"/>
      <c r="AM439" s="58"/>
      <c r="AN439" s="58"/>
      <c r="AO439" s="58"/>
      <c r="AP439" s="58"/>
      <c r="AQ439" s="58"/>
      <c r="AR439" s="58"/>
      <c r="AS439" s="58"/>
      <c r="AT439" s="58"/>
      <c r="AU439" s="58"/>
      <c r="AV439" s="58"/>
      <c r="AW439" s="58"/>
      <c r="AX439" s="58"/>
      <c r="AY439" s="58"/>
      <c r="AZ439" s="58"/>
    </row>
    <row r="440" spans="1:52" x14ac:dyDescent="0.25">
      <c r="A440" s="58"/>
      <c r="B440" s="58"/>
      <c r="C440" s="58"/>
      <c r="D440" s="58"/>
      <c r="E440" s="58"/>
      <c r="F440" s="58"/>
      <c r="G440" s="58"/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  <c r="AA440" s="58"/>
      <c r="AB440" s="58"/>
      <c r="AC440" s="58"/>
      <c r="AD440" s="58"/>
      <c r="AE440" s="58"/>
      <c r="AF440" s="58"/>
      <c r="AG440" s="58"/>
      <c r="AH440" s="58"/>
      <c r="AI440" s="58"/>
      <c r="AJ440" s="58"/>
      <c r="AK440" s="58"/>
      <c r="AL440" s="58"/>
      <c r="AM440" s="58"/>
      <c r="AN440" s="58"/>
      <c r="AO440" s="58"/>
      <c r="AP440" s="58"/>
      <c r="AQ440" s="58"/>
      <c r="AR440" s="58"/>
      <c r="AS440" s="58"/>
      <c r="AT440" s="58"/>
      <c r="AU440" s="58"/>
      <c r="AV440" s="58"/>
      <c r="AW440" s="58"/>
      <c r="AX440" s="58"/>
      <c r="AY440" s="58"/>
      <c r="AZ440" s="58"/>
    </row>
    <row r="441" spans="1:52" x14ac:dyDescent="0.25">
      <c r="A441" s="58"/>
      <c r="B441" s="58"/>
      <c r="C441" s="58"/>
      <c r="D441" s="58"/>
      <c r="E441" s="58"/>
      <c r="F441" s="58"/>
      <c r="G441" s="58"/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  <c r="AA441" s="58"/>
      <c r="AB441" s="58"/>
      <c r="AC441" s="58"/>
      <c r="AD441" s="58"/>
      <c r="AE441" s="58"/>
      <c r="AF441" s="58"/>
      <c r="AG441" s="58"/>
      <c r="AH441" s="58"/>
      <c r="AI441" s="58"/>
      <c r="AJ441" s="58"/>
      <c r="AK441" s="58"/>
      <c r="AL441" s="58"/>
      <c r="AM441" s="58"/>
      <c r="AN441" s="58"/>
      <c r="AO441" s="58"/>
      <c r="AP441" s="58"/>
      <c r="AQ441" s="58"/>
      <c r="AR441" s="58"/>
      <c r="AS441" s="58"/>
      <c r="AT441" s="58"/>
      <c r="AU441" s="58"/>
      <c r="AV441" s="58"/>
      <c r="AW441" s="58"/>
      <c r="AX441" s="58"/>
      <c r="AY441" s="58"/>
      <c r="AZ441" s="58"/>
    </row>
    <row r="442" spans="1:52" x14ac:dyDescent="0.25">
      <c r="A442" s="58"/>
      <c r="B442" s="58"/>
      <c r="C442" s="58"/>
      <c r="D442" s="58"/>
      <c r="E442" s="58"/>
      <c r="F442" s="58"/>
      <c r="G442" s="58"/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  <c r="AA442" s="58"/>
      <c r="AB442" s="58"/>
      <c r="AC442" s="58"/>
      <c r="AD442" s="58"/>
      <c r="AE442" s="58"/>
      <c r="AF442" s="58"/>
      <c r="AG442" s="58"/>
      <c r="AH442" s="58"/>
      <c r="AI442" s="58"/>
      <c r="AJ442" s="58"/>
      <c r="AK442" s="58"/>
      <c r="AL442" s="58"/>
      <c r="AM442" s="58"/>
      <c r="AN442" s="58"/>
      <c r="AO442" s="58"/>
      <c r="AP442" s="58"/>
      <c r="AQ442" s="58"/>
      <c r="AR442" s="58"/>
      <c r="AS442" s="58"/>
      <c r="AT442" s="58"/>
      <c r="AU442" s="58"/>
      <c r="AV442" s="58"/>
      <c r="AW442" s="58"/>
      <c r="AX442" s="58"/>
      <c r="AY442" s="58"/>
      <c r="AZ442" s="58"/>
    </row>
    <row r="443" spans="1:52" x14ac:dyDescent="0.25">
      <c r="A443" s="58"/>
      <c r="B443" s="58"/>
      <c r="C443" s="58"/>
      <c r="D443" s="58"/>
      <c r="E443" s="58"/>
      <c r="F443" s="58"/>
      <c r="G443" s="58"/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  <c r="AA443" s="58"/>
      <c r="AB443" s="58"/>
      <c r="AC443" s="58"/>
      <c r="AD443" s="58"/>
      <c r="AE443" s="58"/>
      <c r="AF443" s="58"/>
      <c r="AG443" s="58"/>
      <c r="AH443" s="58"/>
      <c r="AI443" s="58"/>
      <c r="AJ443" s="58"/>
      <c r="AK443" s="58"/>
      <c r="AL443" s="58"/>
      <c r="AM443" s="58"/>
      <c r="AN443" s="58"/>
      <c r="AO443" s="58"/>
      <c r="AP443" s="58"/>
      <c r="AQ443" s="58"/>
      <c r="AR443" s="58"/>
      <c r="AS443" s="58"/>
      <c r="AT443" s="58"/>
      <c r="AU443" s="58"/>
      <c r="AV443" s="58"/>
      <c r="AW443" s="58"/>
      <c r="AX443" s="58"/>
      <c r="AY443" s="58"/>
      <c r="AZ443" s="58"/>
    </row>
    <row r="444" spans="1:52" x14ac:dyDescent="0.25">
      <c r="A444" s="58"/>
      <c r="B444" s="58"/>
      <c r="C444" s="58"/>
      <c r="D444" s="58"/>
      <c r="E444" s="58"/>
      <c r="F444" s="58"/>
      <c r="G444" s="58"/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  <c r="AA444" s="58"/>
      <c r="AB444" s="58"/>
      <c r="AC444" s="58"/>
      <c r="AD444" s="58"/>
      <c r="AE444" s="58"/>
      <c r="AF444" s="58"/>
      <c r="AG444" s="58"/>
      <c r="AH444" s="58"/>
      <c r="AI444" s="58"/>
      <c r="AJ444" s="58"/>
      <c r="AK444" s="58"/>
      <c r="AL444" s="58"/>
      <c r="AM444" s="58"/>
      <c r="AN444" s="58"/>
      <c r="AO444" s="58"/>
      <c r="AP444" s="58"/>
      <c r="AQ444" s="58"/>
      <c r="AR444" s="58"/>
      <c r="AS444" s="58"/>
      <c r="AT444" s="58"/>
      <c r="AU444" s="58"/>
      <c r="AV444" s="58"/>
      <c r="AW444" s="58"/>
      <c r="AX444" s="58"/>
      <c r="AY444" s="58"/>
      <c r="AZ444" s="58"/>
    </row>
    <row r="445" spans="1:52" x14ac:dyDescent="0.25">
      <c r="A445" s="58"/>
      <c r="B445" s="58"/>
      <c r="C445" s="58"/>
      <c r="D445" s="58"/>
      <c r="E445" s="58"/>
      <c r="F445" s="58"/>
      <c r="G445" s="58"/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  <c r="AA445" s="58"/>
      <c r="AB445" s="58"/>
      <c r="AC445" s="58"/>
      <c r="AD445" s="58"/>
      <c r="AE445" s="58"/>
      <c r="AF445" s="58"/>
      <c r="AG445" s="58"/>
      <c r="AH445" s="58"/>
      <c r="AI445" s="58"/>
      <c r="AJ445" s="58"/>
      <c r="AK445" s="58"/>
      <c r="AL445" s="58"/>
      <c r="AM445" s="58"/>
      <c r="AN445" s="58"/>
      <c r="AO445" s="58"/>
      <c r="AP445" s="58"/>
      <c r="AQ445" s="58"/>
      <c r="AR445" s="58"/>
      <c r="AS445" s="58"/>
      <c r="AT445" s="58"/>
      <c r="AU445" s="58"/>
      <c r="AV445" s="58"/>
      <c r="AW445" s="58"/>
      <c r="AX445" s="58"/>
      <c r="AY445" s="58"/>
      <c r="AZ445" s="58"/>
    </row>
    <row r="446" spans="1:52" x14ac:dyDescent="0.25">
      <c r="A446" s="58"/>
      <c r="B446" s="58"/>
      <c r="C446" s="58"/>
      <c r="D446" s="58"/>
      <c r="E446" s="58"/>
      <c r="F446" s="58"/>
      <c r="G446" s="58"/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  <c r="AA446" s="58"/>
      <c r="AB446" s="58"/>
      <c r="AC446" s="58"/>
      <c r="AD446" s="58"/>
      <c r="AE446" s="58"/>
      <c r="AF446" s="58"/>
      <c r="AG446" s="58"/>
      <c r="AH446" s="58"/>
      <c r="AI446" s="58"/>
      <c r="AJ446" s="58"/>
      <c r="AK446" s="58"/>
      <c r="AL446" s="58"/>
      <c r="AM446" s="58"/>
      <c r="AN446" s="58"/>
      <c r="AO446" s="58"/>
      <c r="AP446" s="58"/>
      <c r="AQ446" s="58"/>
      <c r="AR446" s="58"/>
      <c r="AS446" s="58"/>
      <c r="AT446" s="58"/>
      <c r="AU446" s="58"/>
      <c r="AV446" s="58"/>
      <c r="AW446" s="58"/>
      <c r="AX446" s="58"/>
      <c r="AY446" s="58"/>
      <c r="AZ446" s="58"/>
    </row>
    <row r="447" spans="1:52" x14ac:dyDescent="0.25">
      <c r="A447" s="58"/>
      <c r="B447" s="58"/>
      <c r="C447" s="58"/>
      <c r="D447" s="58"/>
      <c r="E447" s="58"/>
      <c r="F447" s="58"/>
      <c r="G447" s="58"/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  <c r="AA447" s="58"/>
      <c r="AB447" s="58"/>
      <c r="AC447" s="58"/>
      <c r="AD447" s="58"/>
      <c r="AE447" s="58"/>
      <c r="AF447" s="58"/>
      <c r="AG447" s="58"/>
      <c r="AH447" s="58"/>
      <c r="AI447" s="58"/>
      <c r="AJ447" s="58"/>
      <c r="AK447" s="58"/>
      <c r="AL447" s="58"/>
      <c r="AM447" s="58"/>
      <c r="AN447" s="58"/>
      <c r="AO447" s="58"/>
      <c r="AP447" s="58"/>
      <c r="AQ447" s="58"/>
      <c r="AR447" s="58"/>
      <c r="AS447" s="58"/>
      <c r="AT447" s="58"/>
      <c r="AU447" s="58"/>
      <c r="AV447" s="58"/>
      <c r="AW447" s="58"/>
      <c r="AX447" s="58"/>
      <c r="AY447" s="58"/>
      <c r="AZ447" s="58"/>
    </row>
    <row r="448" spans="1:52" x14ac:dyDescent="0.25">
      <c r="A448" s="58"/>
      <c r="B448" s="58"/>
      <c r="C448" s="58"/>
      <c r="D448" s="58"/>
      <c r="E448" s="58"/>
      <c r="F448" s="58"/>
      <c r="G448" s="58"/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  <c r="AA448" s="58"/>
      <c r="AB448" s="58"/>
      <c r="AC448" s="58"/>
      <c r="AD448" s="58"/>
      <c r="AE448" s="58"/>
      <c r="AF448" s="58"/>
      <c r="AG448" s="58"/>
      <c r="AH448" s="58"/>
      <c r="AI448" s="58"/>
      <c r="AJ448" s="58"/>
      <c r="AK448" s="58"/>
      <c r="AL448" s="58"/>
      <c r="AM448" s="58"/>
      <c r="AN448" s="58"/>
      <c r="AO448" s="58"/>
      <c r="AP448" s="58"/>
      <c r="AQ448" s="58"/>
      <c r="AR448" s="58"/>
      <c r="AS448" s="58"/>
      <c r="AT448" s="58"/>
      <c r="AU448" s="58"/>
      <c r="AV448" s="58"/>
      <c r="AW448" s="58"/>
      <c r="AX448" s="58"/>
      <c r="AY448" s="58"/>
      <c r="AZ448" s="58"/>
    </row>
    <row r="449" spans="1:52" x14ac:dyDescent="0.25">
      <c r="A449" s="58"/>
      <c r="B449" s="58"/>
      <c r="C449" s="58"/>
      <c r="D449" s="58"/>
      <c r="E449" s="58"/>
      <c r="F449" s="58"/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  <c r="AA449" s="58"/>
      <c r="AB449" s="58"/>
      <c r="AC449" s="58"/>
      <c r="AD449" s="58"/>
      <c r="AE449" s="58"/>
      <c r="AF449" s="58"/>
      <c r="AG449" s="58"/>
      <c r="AH449" s="58"/>
      <c r="AI449" s="58"/>
      <c r="AJ449" s="58"/>
      <c r="AK449" s="58"/>
      <c r="AL449" s="58"/>
      <c r="AM449" s="58"/>
      <c r="AN449" s="58"/>
      <c r="AO449" s="58"/>
      <c r="AP449" s="58"/>
      <c r="AQ449" s="58"/>
      <c r="AR449" s="58"/>
      <c r="AS449" s="58"/>
      <c r="AT449" s="58"/>
      <c r="AU449" s="58"/>
      <c r="AV449" s="58"/>
      <c r="AW449" s="58"/>
      <c r="AX449" s="58"/>
      <c r="AY449" s="58"/>
      <c r="AZ449" s="58"/>
    </row>
    <row r="450" spans="1:52" x14ac:dyDescent="0.25">
      <c r="A450" s="58"/>
      <c r="B450" s="58"/>
      <c r="C450" s="58"/>
      <c r="D450" s="58"/>
      <c r="E450" s="58"/>
      <c r="F450" s="58"/>
      <c r="G450" s="58"/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  <c r="AA450" s="58"/>
      <c r="AB450" s="58"/>
      <c r="AC450" s="58"/>
      <c r="AD450" s="58"/>
      <c r="AE450" s="58"/>
      <c r="AF450" s="58"/>
      <c r="AG450" s="58"/>
      <c r="AH450" s="58"/>
      <c r="AI450" s="58"/>
      <c r="AJ450" s="58"/>
      <c r="AK450" s="58"/>
      <c r="AL450" s="58"/>
      <c r="AM450" s="58"/>
      <c r="AN450" s="58"/>
      <c r="AO450" s="58"/>
      <c r="AP450" s="58"/>
      <c r="AQ450" s="58"/>
      <c r="AR450" s="58"/>
      <c r="AS450" s="58"/>
      <c r="AT450" s="58"/>
      <c r="AU450" s="58"/>
      <c r="AV450" s="58"/>
      <c r="AW450" s="58"/>
      <c r="AX450" s="58"/>
      <c r="AY450" s="58"/>
      <c r="AZ450" s="58"/>
    </row>
    <row r="451" spans="1:52" x14ac:dyDescent="0.25">
      <c r="A451" s="58"/>
      <c r="B451" s="58"/>
      <c r="C451" s="58"/>
      <c r="D451" s="58"/>
      <c r="E451" s="58"/>
      <c r="F451" s="58"/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  <c r="AA451" s="58"/>
      <c r="AB451" s="58"/>
      <c r="AC451" s="58"/>
      <c r="AD451" s="58"/>
      <c r="AE451" s="58"/>
      <c r="AF451" s="58"/>
      <c r="AG451" s="58"/>
      <c r="AH451" s="58"/>
      <c r="AI451" s="58"/>
      <c r="AJ451" s="58"/>
      <c r="AK451" s="58"/>
      <c r="AL451" s="58"/>
      <c r="AM451" s="58"/>
      <c r="AN451" s="58"/>
      <c r="AO451" s="58"/>
      <c r="AP451" s="58"/>
      <c r="AQ451" s="58"/>
      <c r="AR451" s="58"/>
      <c r="AS451" s="58"/>
      <c r="AT451" s="58"/>
      <c r="AU451" s="58"/>
      <c r="AV451" s="58"/>
      <c r="AW451" s="58"/>
      <c r="AX451" s="58"/>
      <c r="AY451" s="58"/>
      <c r="AZ451" s="58"/>
    </row>
    <row r="452" spans="1:52" x14ac:dyDescent="0.25">
      <c r="A452" s="58"/>
      <c r="B452" s="58"/>
      <c r="C452" s="58"/>
      <c r="D452" s="58"/>
      <c r="E452" s="58"/>
      <c r="F452" s="58"/>
      <c r="G452" s="58"/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  <c r="AA452" s="58"/>
      <c r="AB452" s="58"/>
      <c r="AC452" s="58"/>
      <c r="AD452" s="58"/>
      <c r="AE452" s="58"/>
      <c r="AF452" s="58"/>
      <c r="AG452" s="58"/>
      <c r="AH452" s="58"/>
      <c r="AI452" s="58"/>
      <c r="AJ452" s="58"/>
      <c r="AK452" s="58"/>
      <c r="AL452" s="58"/>
      <c r="AM452" s="58"/>
      <c r="AN452" s="58"/>
      <c r="AO452" s="58"/>
      <c r="AP452" s="58"/>
      <c r="AQ452" s="58"/>
      <c r="AR452" s="58"/>
      <c r="AS452" s="58"/>
      <c r="AT452" s="58"/>
      <c r="AU452" s="58"/>
      <c r="AV452" s="58"/>
      <c r="AW452" s="58"/>
      <c r="AX452" s="58"/>
      <c r="AY452" s="58"/>
      <c r="AZ452" s="58"/>
    </row>
    <row r="453" spans="1:52" x14ac:dyDescent="0.25">
      <c r="A453" s="58"/>
      <c r="B453" s="58"/>
      <c r="C453" s="58"/>
      <c r="D453" s="58"/>
      <c r="E453" s="58"/>
      <c r="F453" s="58"/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  <c r="AA453" s="58"/>
      <c r="AB453" s="58"/>
      <c r="AC453" s="58"/>
      <c r="AD453" s="58"/>
      <c r="AE453" s="58"/>
      <c r="AF453" s="58"/>
      <c r="AG453" s="58"/>
      <c r="AH453" s="58"/>
      <c r="AI453" s="58"/>
      <c r="AJ453" s="58"/>
      <c r="AK453" s="58"/>
      <c r="AL453" s="58"/>
      <c r="AM453" s="58"/>
      <c r="AN453" s="58"/>
      <c r="AO453" s="58"/>
      <c r="AP453" s="58"/>
      <c r="AQ453" s="58"/>
      <c r="AR453" s="58"/>
      <c r="AS453" s="58"/>
      <c r="AT453" s="58"/>
      <c r="AU453" s="58"/>
      <c r="AV453" s="58"/>
      <c r="AW453" s="58"/>
      <c r="AX453" s="58"/>
      <c r="AY453" s="58"/>
      <c r="AZ453" s="58"/>
    </row>
    <row r="454" spans="1:52" x14ac:dyDescent="0.25">
      <c r="A454" s="58"/>
      <c r="B454" s="58"/>
      <c r="C454" s="58"/>
      <c r="D454" s="58"/>
      <c r="E454" s="58"/>
      <c r="F454" s="58"/>
      <c r="G454" s="58"/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  <c r="AA454" s="58"/>
      <c r="AB454" s="58"/>
      <c r="AC454" s="58"/>
      <c r="AD454" s="58"/>
      <c r="AE454" s="58"/>
      <c r="AF454" s="58"/>
      <c r="AG454" s="58"/>
      <c r="AH454" s="58"/>
      <c r="AI454" s="58"/>
      <c r="AJ454" s="58"/>
      <c r="AK454" s="58"/>
      <c r="AL454" s="58"/>
      <c r="AM454" s="58"/>
      <c r="AN454" s="58"/>
      <c r="AO454" s="58"/>
      <c r="AP454" s="58"/>
      <c r="AQ454" s="58"/>
      <c r="AR454" s="58"/>
      <c r="AS454" s="58"/>
      <c r="AT454" s="58"/>
      <c r="AU454" s="58"/>
      <c r="AV454" s="58"/>
      <c r="AW454" s="58"/>
      <c r="AX454" s="58"/>
      <c r="AY454" s="58"/>
      <c r="AZ454" s="58"/>
    </row>
    <row r="455" spans="1:52" x14ac:dyDescent="0.25">
      <c r="A455" s="58"/>
      <c r="B455" s="58"/>
      <c r="C455" s="58"/>
      <c r="D455" s="58"/>
      <c r="E455" s="58"/>
      <c r="F455" s="58"/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  <c r="AA455" s="58"/>
      <c r="AB455" s="58"/>
      <c r="AC455" s="58"/>
      <c r="AD455" s="58"/>
      <c r="AE455" s="58"/>
      <c r="AF455" s="58"/>
      <c r="AG455" s="58"/>
      <c r="AH455" s="58"/>
      <c r="AI455" s="58"/>
      <c r="AJ455" s="58"/>
      <c r="AK455" s="58"/>
      <c r="AL455" s="58"/>
      <c r="AM455" s="58"/>
      <c r="AN455" s="58"/>
      <c r="AO455" s="58"/>
      <c r="AP455" s="58"/>
      <c r="AQ455" s="58"/>
      <c r="AR455" s="58"/>
      <c r="AS455" s="58"/>
      <c r="AT455" s="58"/>
      <c r="AU455" s="58"/>
      <c r="AV455" s="58"/>
      <c r="AW455" s="58"/>
      <c r="AX455" s="58"/>
      <c r="AY455" s="58"/>
      <c r="AZ455" s="58"/>
    </row>
    <row r="456" spans="1:52" x14ac:dyDescent="0.25">
      <c r="A456" s="58"/>
      <c r="B456" s="58"/>
      <c r="C456" s="58"/>
      <c r="D456" s="58"/>
      <c r="E456" s="58"/>
      <c r="F456" s="58"/>
      <c r="G456" s="58"/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  <c r="AA456" s="58"/>
      <c r="AB456" s="58"/>
      <c r="AC456" s="58"/>
      <c r="AD456" s="58"/>
      <c r="AE456" s="58"/>
      <c r="AF456" s="58"/>
      <c r="AG456" s="58"/>
      <c r="AH456" s="58"/>
      <c r="AI456" s="58"/>
      <c r="AJ456" s="58"/>
      <c r="AK456" s="58"/>
      <c r="AL456" s="58"/>
      <c r="AM456" s="58"/>
      <c r="AN456" s="58"/>
      <c r="AO456" s="58"/>
      <c r="AP456" s="58"/>
      <c r="AQ456" s="58"/>
      <c r="AR456" s="58"/>
      <c r="AS456" s="58"/>
      <c r="AT456" s="58"/>
      <c r="AU456" s="58"/>
      <c r="AV456" s="58"/>
      <c r="AW456" s="58"/>
      <c r="AX456" s="58"/>
      <c r="AY456" s="58"/>
      <c r="AZ456" s="58"/>
    </row>
    <row r="457" spans="1:52" x14ac:dyDescent="0.25">
      <c r="A457" s="58"/>
      <c r="B457" s="58"/>
      <c r="C457" s="58"/>
      <c r="D457" s="58"/>
      <c r="E457" s="58"/>
      <c r="F457" s="58"/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  <c r="AA457" s="58"/>
      <c r="AB457" s="58"/>
      <c r="AC457" s="58"/>
      <c r="AD457" s="58"/>
      <c r="AE457" s="58"/>
      <c r="AF457" s="58"/>
      <c r="AG457" s="58"/>
      <c r="AH457" s="58"/>
      <c r="AI457" s="58"/>
      <c r="AJ457" s="58"/>
      <c r="AK457" s="58"/>
      <c r="AL457" s="58"/>
      <c r="AM457" s="58"/>
      <c r="AN457" s="58"/>
      <c r="AO457" s="58"/>
      <c r="AP457" s="58"/>
      <c r="AQ457" s="58"/>
      <c r="AR457" s="58"/>
      <c r="AS457" s="58"/>
      <c r="AT457" s="58"/>
      <c r="AU457" s="58"/>
      <c r="AV457" s="58"/>
      <c r="AW457" s="58"/>
      <c r="AX457" s="58"/>
      <c r="AY457" s="58"/>
      <c r="AZ457" s="58"/>
    </row>
    <row r="458" spans="1:52" x14ac:dyDescent="0.25">
      <c r="A458" s="58"/>
      <c r="B458" s="58"/>
      <c r="C458" s="58"/>
      <c r="D458" s="58"/>
      <c r="E458" s="58"/>
      <c r="F458" s="58"/>
      <c r="G458" s="58"/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  <c r="AA458" s="58"/>
      <c r="AB458" s="58"/>
      <c r="AC458" s="58"/>
      <c r="AD458" s="58"/>
      <c r="AE458" s="58"/>
      <c r="AF458" s="58"/>
      <c r="AG458" s="58"/>
      <c r="AH458" s="58"/>
      <c r="AI458" s="58"/>
      <c r="AJ458" s="58"/>
      <c r="AK458" s="58"/>
      <c r="AL458" s="58"/>
      <c r="AM458" s="58"/>
      <c r="AN458" s="58"/>
      <c r="AO458" s="58"/>
      <c r="AP458" s="58"/>
      <c r="AQ458" s="58"/>
      <c r="AR458" s="58"/>
      <c r="AS458" s="58"/>
      <c r="AT458" s="58"/>
      <c r="AU458" s="58"/>
      <c r="AV458" s="58"/>
      <c r="AW458" s="58"/>
      <c r="AX458" s="58"/>
      <c r="AY458" s="58"/>
      <c r="AZ458" s="58"/>
    </row>
    <row r="459" spans="1:52" x14ac:dyDescent="0.25">
      <c r="A459" s="58"/>
      <c r="B459" s="58"/>
      <c r="C459" s="58"/>
      <c r="D459" s="58"/>
      <c r="E459" s="58"/>
      <c r="F459" s="58"/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  <c r="AA459" s="58"/>
      <c r="AB459" s="58"/>
      <c r="AC459" s="58"/>
      <c r="AD459" s="58"/>
      <c r="AE459" s="58"/>
      <c r="AF459" s="58"/>
      <c r="AG459" s="58"/>
      <c r="AH459" s="58"/>
      <c r="AI459" s="58"/>
      <c r="AJ459" s="58"/>
      <c r="AK459" s="58"/>
      <c r="AL459" s="58"/>
      <c r="AM459" s="58"/>
      <c r="AN459" s="58"/>
      <c r="AO459" s="58"/>
      <c r="AP459" s="58"/>
      <c r="AQ459" s="58"/>
      <c r="AR459" s="58"/>
      <c r="AS459" s="58"/>
      <c r="AT459" s="58"/>
      <c r="AU459" s="58"/>
      <c r="AV459" s="58"/>
      <c r="AW459" s="58"/>
      <c r="AX459" s="58"/>
      <c r="AY459" s="58"/>
      <c r="AZ459" s="58"/>
    </row>
    <row r="460" spans="1:52" x14ac:dyDescent="0.25">
      <c r="A460" s="58"/>
      <c r="B460" s="58"/>
      <c r="C460" s="58"/>
      <c r="D460" s="58"/>
      <c r="E460" s="58"/>
      <c r="F460" s="58"/>
      <c r="G460" s="58"/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  <c r="AA460" s="58"/>
      <c r="AB460" s="58"/>
      <c r="AC460" s="58"/>
      <c r="AD460" s="58"/>
      <c r="AE460" s="58"/>
      <c r="AF460" s="58"/>
      <c r="AG460" s="58"/>
      <c r="AH460" s="58"/>
      <c r="AI460" s="58"/>
      <c r="AJ460" s="58"/>
      <c r="AK460" s="58"/>
      <c r="AL460" s="58"/>
      <c r="AM460" s="58"/>
      <c r="AN460" s="58"/>
      <c r="AO460" s="58"/>
      <c r="AP460" s="58"/>
      <c r="AQ460" s="58"/>
      <c r="AR460" s="58"/>
      <c r="AS460" s="58"/>
      <c r="AT460" s="58"/>
      <c r="AU460" s="58"/>
      <c r="AV460" s="58"/>
      <c r="AW460" s="58"/>
      <c r="AX460" s="58"/>
      <c r="AY460" s="58"/>
      <c r="AZ460" s="58"/>
    </row>
    <row r="461" spans="1:52" x14ac:dyDescent="0.25">
      <c r="A461" s="58"/>
      <c r="B461" s="58"/>
      <c r="C461" s="58"/>
      <c r="D461" s="58"/>
      <c r="E461" s="58"/>
      <c r="F461" s="58"/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  <c r="AA461" s="58"/>
      <c r="AB461" s="58"/>
      <c r="AC461" s="58"/>
      <c r="AD461" s="58"/>
      <c r="AE461" s="58"/>
      <c r="AF461" s="58"/>
      <c r="AG461" s="58"/>
      <c r="AH461" s="58"/>
      <c r="AI461" s="58"/>
      <c r="AJ461" s="58"/>
      <c r="AK461" s="58"/>
      <c r="AL461" s="58"/>
      <c r="AM461" s="58"/>
      <c r="AN461" s="58"/>
      <c r="AO461" s="58"/>
      <c r="AP461" s="58"/>
      <c r="AQ461" s="58"/>
      <c r="AR461" s="58"/>
      <c r="AS461" s="58"/>
      <c r="AT461" s="58"/>
      <c r="AU461" s="58"/>
      <c r="AV461" s="58"/>
      <c r="AW461" s="58"/>
      <c r="AX461" s="58"/>
      <c r="AY461" s="58"/>
      <c r="AZ461" s="58"/>
    </row>
    <row r="462" spans="1:52" x14ac:dyDescent="0.25">
      <c r="A462" s="58"/>
      <c r="B462" s="58"/>
      <c r="C462" s="58"/>
      <c r="D462" s="58"/>
      <c r="E462" s="58"/>
      <c r="F462" s="58"/>
      <c r="G462" s="58"/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  <c r="AA462" s="58"/>
      <c r="AB462" s="58"/>
      <c r="AC462" s="58"/>
      <c r="AD462" s="58"/>
      <c r="AE462" s="58"/>
      <c r="AF462" s="58"/>
      <c r="AG462" s="58"/>
      <c r="AH462" s="58"/>
      <c r="AI462" s="58"/>
      <c r="AJ462" s="58"/>
      <c r="AK462" s="58"/>
      <c r="AL462" s="58"/>
      <c r="AM462" s="58"/>
      <c r="AN462" s="58"/>
      <c r="AO462" s="58"/>
      <c r="AP462" s="58"/>
      <c r="AQ462" s="58"/>
      <c r="AR462" s="58"/>
      <c r="AS462" s="58"/>
      <c r="AT462" s="58"/>
      <c r="AU462" s="58"/>
      <c r="AV462" s="58"/>
      <c r="AW462" s="58"/>
      <c r="AX462" s="58"/>
      <c r="AY462" s="58"/>
      <c r="AZ462" s="58"/>
    </row>
    <row r="463" spans="1:52" x14ac:dyDescent="0.25">
      <c r="A463" s="58"/>
      <c r="B463" s="58"/>
      <c r="C463" s="58"/>
      <c r="D463" s="58"/>
      <c r="E463" s="58"/>
      <c r="F463" s="58"/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  <c r="AA463" s="58"/>
      <c r="AB463" s="58"/>
      <c r="AC463" s="58"/>
      <c r="AD463" s="58"/>
      <c r="AE463" s="58"/>
      <c r="AF463" s="58"/>
      <c r="AG463" s="58"/>
      <c r="AH463" s="58"/>
      <c r="AI463" s="58"/>
      <c r="AJ463" s="58"/>
      <c r="AK463" s="58"/>
      <c r="AL463" s="58"/>
      <c r="AM463" s="58"/>
      <c r="AN463" s="58"/>
      <c r="AO463" s="58"/>
      <c r="AP463" s="58"/>
      <c r="AQ463" s="58"/>
      <c r="AR463" s="58"/>
      <c r="AS463" s="58"/>
      <c r="AT463" s="58"/>
      <c r="AU463" s="58"/>
      <c r="AV463" s="58"/>
      <c r="AW463" s="58"/>
      <c r="AX463" s="58"/>
      <c r="AY463" s="58"/>
      <c r="AZ463" s="58"/>
    </row>
    <row r="464" spans="1:52" x14ac:dyDescent="0.25">
      <c r="A464" s="58"/>
      <c r="B464" s="58"/>
      <c r="C464" s="58"/>
      <c r="D464" s="58"/>
      <c r="E464" s="58"/>
      <c r="F464" s="58"/>
      <c r="G464" s="58"/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  <c r="AA464" s="58"/>
      <c r="AB464" s="58"/>
      <c r="AC464" s="58"/>
      <c r="AD464" s="58"/>
      <c r="AE464" s="58"/>
      <c r="AF464" s="58"/>
      <c r="AG464" s="58"/>
      <c r="AH464" s="58"/>
      <c r="AI464" s="58"/>
      <c r="AJ464" s="58"/>
      <c r="AK464" s="58"/>
      <c r="AL464" s="58"/>
      <c r="AM464" s="58"/>
      <c r="AN464" s="58"/>
      <c r="AO464" s="58"/>
      <c r="AP464" s="58"/>
      <c r="AQ464" s="58"/>
      <c r="AR464" s="58"/>
      <c r="AS464" s="58"/>
      <c r="AT464" s="58"/>
      <c r="AU464" s="58"/>
      <c r="AV464" s="58"/>
      <c r="AW464" s="58"/>
      <c r="AX464" s="58"/>
      <c r="AY464" s="58"/>
      <c r="AZ464" s="58"/>
    </row>
    <row r="465" spans="1:52" x14ac:dyDescent="0.25">
      <c r="A465" s="58"/>
      <c r="B465" s="58"/>
      <c r="C465" s="58"/>
      <c r="D465" s="58"/>
      <c r="E465" s="58"/>
      <c r="F465" s="58"/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  <c r="AA465" s="58"/>
      <c r="AB465" s="58"/>
      <c r="AC465" s="58"/>
      <c r="AD465" s="58"/>
      <c r="AE465" s="58"/>
      <c r="AF465" s="58"/>
      <c r="AG465" s="58"/>
      <c r="AH465" s="58"/>
      <c r="AI465" s="58"/>
      <c r="AJ465" s="58"/>
      <c r="AK465" s="58"/>
      <c r="AL465" s="58"/>
      <c r="AM465" s="58"/>
      <c r="AN465" s="58"/>
      <c r="AO465" s="58"/>
      <c r="AP465" s="58"/>
      <c r="AQ465" s="58"/>
      <c r="AR465" s="58"/>
      <c r="AS465" s="58"/>
      <c r="AT465" s="58"/>
      <c r="AU465" s="58"/>
      <c r="AV465" s="58"/>
      <c r="AW465" s="58"/>
      <c r="AX465" s="58"/>
      <c r="AY465" s="58"/>
      <c r="AZ465" s="58"/>
    </row>
    <row r="466" spans="1:52" x14ac:dyDescent="0.25">
      <c r="A466" s="58"/>
      <c r="B466" s="58"/>
      <c r="C466" s="58"/>
      <c r="D466" s="58"/>
      <c r="E466" s="58"/>
      <c r="F466" s="58"/>
      <c r="G466" s="58"/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  <c r="AA466" s="58"/>
      <c r="AB466" s="58"/>
      <c r="AC466" s="58"/>
      <c r="AD466" s="58"/>
      <c r="AE466" s="58"/>
      <c r="AF466" s="58"/>
      <c r="AG466" s="58"/>
      <c r="AH466" s="58"/>
      <c r="AI466" s="58"/>
      <c r="AJ466" s="58"/>
      <c r="AK466" s="58"/>
      <c r="AL466" s="58"/>
      <c r="AM466" s="58"/>
      <c r="AN466" s="58"/>
      <c r="AO466" s="58"/>
      <c r="AP466" s="58"/>
      <c r="AQ466" s="58"/>
      <c r="AR466" s="58"/>
      <c r="AS466" s="58"/>
      <c r="AT466" s="58"/>
      <c r="AU466" s="58"/>
      <c r="AV466" s="58"/>
      <c r="AW466" s="58"/>
      <c r="AX466" s="58"/>
      <c r="AY466" s="58"/>
      <c r="AZ466" s="58"/>
    </row>
    <row r="467" spans="1:52" x14ac:dyDescent="0.25">
      <c r="A467" s="58"/>
      <c r="B467" s="58"/>
      <c r="C467" s="58"/>
      <c r="D467" s="58"/>
      <c r="E467" s="58"/>
      <c r="F467" s="58"/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  <c r="AA467" s="58"/>
      <c r="AB467" s="58"/>
      <c r="AC467" s="58"/>
      <c r="AD467" s="58"/>
      <c r="AE467" s="58"/>
      <c r="AF467" s="58"/>
      <c r="AG467" s="58"/>
      <c r="AH467" s="58"/>
      <c r="AI467" s="58"/>
      <c r="AJ467" s="58"/>
      <c r="AK467" s="58"/>
      <c r="AL467" s="58"/>
      <c r="AM467" s="58"/>
      <c r="AN467" s="58"/>
      <c r="AO467" s="58"/>
      <c r="AP467" s="58"/>
      <c r="AQ467" s="58"/>
      <c r="AR467" s="58"/>
      <c r="AS467" s="58"/>
      <c r="AT467" s="58"/>
      <c r="AU467" s="58"/>
      <c r="AV467" s="58"/>
      <c r="AW467" s="58"/>
      <c r="AX467" s="58"/>
      <c r="AY467" s="58"/>
      <c r="AZ467" s="58"/>
    </row>
    <row r="468" spans="1:52" x14ac:dyDescent="0.25">
      <c r="A468" s="58"/>
      <c r="B468" s="58"/>
      <c r="C468" s="58"/>
      <c r="D468" s="58"/>
      <c r="E468" s="58"/>
      <c r="F468" s="58"/>
      <c r="G468" s="58"/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  <c r="AA468" s="58"/>
      <c r="AB468" s="58"/>
      <c r="AC468" s="58"/>
      <c r="AD468" s="58"/>
      <c r="AE468" s="58"/>
      <c r="AF468" s="58"/>
      <c r="AG468" s="58"/>
      <c r="AH468" s="58"/>
      <c r="AI468" s="58"/>
      <c r="AJ468" s="58"/>
      <c r="AK468" s="58"/>
      <c r="AL468" s="58"/>
      <c r="AM468" s="58"/>
      <c r="AN468" s="58"/>
      <c r="AO468" s="58"/>
      <c r="AP468" s="58"/>
      <c r="AQ468" s="58"/>
      <c r="AR468" s="58"/>
      <c r="AS468" s="58"/>
      <c r="AT468" s="58"/>
      <c r="AU468" s="58"/>
      <c r="AV468" s="58"/>
      <c r="AW468" s="58"/>
      <c r="AX468" s="58"/>
      <c r="AY468" s="58"/>
      <c r="AZ468" s="58"/>
    </row>
    <row r="469" spans="1:52" x14ac:dyDescent="0.25">
      <c r="A469" s="58"/>
      <c r="B469" s="58"/>
      <c r="C469" s="58"/>
      <c r="D469" s="58"/>
      <c r="E469" s="58"/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  <c r="AA469" s="58"/>
      <c r="AB469" s="58"/>
      <c r="AC469" s="58"/>
      <c r="AD469" s="58"/>
      <c r="AE469" s="58"/>
      <c r="AF469" s="58"/>
      <c r="AG469" s="58"/>
      <c r="AH469" s="58"/>
      <c r="AI469" s="58"/>
      <c r="AJ469" s="58"/>
      <c r="AK469" s="58"/>
      <c r="AL469" s="58"/>
      <c r="AM469" s="58"/>
      <c r="AN469" s="58"/>
      <c r="AO469" s="58"/>
      <c r="AP469" s="58"/>
      <c r="AQ469" s="58"/>
      <c r="AR469" s="58"/>
      <c r="AS469" s="58"/>
      <c r="AT469" s="58"/>
      <c r="AU469" s="58"/>
      <c r="AV469" s="58"/>
      <c r="AW469" s="58"/>
      <c r="AX469" s="58"/>
      <c r="AY469" s="58"/>
      <c r="AZ469" s="58"/>
    </row>
    <row r="470" spans="1:52" x14ac:dyDescent="0.25">
      <c r="A470" s="58"/>
      <c r="B470" s="58"/>
      <c r="C470" s="58"/>
      <c r="D470" s="58"/>
      <c r="E470" s="58"/>
      <c r="F470" s="58"/>
      <c r="G470" s="58"/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  <c r="AA470" s="58"/>
      <c r="AB470" s="58"/>
      <c r="AC470" s="58"/>
      <c r="AD470" s="58"/>
      <c r="AE470" s="58"/>
      <c r="AF470" s="58"/>
      <c r="AG470" s="58"/>
      <c r="AH470" s="58"/>
      <c r="AI470" s="58"/>
      <c r="AJ470" s="58"/>
      <c r="AK470" s="58"/>
      <c r="AL470" s="58"/>
      <c r="AM470" s="58"/>
      <c r="AN470" s="58"/>
      <c r="AO470" s="58"/>
      <c r="AP470" s="58"/>
      <c r="AQ470" s="58"/>
      <c r="AR470" s="58"/>
      <c r="AS470" s="58"/>
      <c r="AT470" s="58"/>
      <c r="AU470" s="58"/>
      <c r="AV470" s="58"/>
      <c r="AW470" s="58"/>
      <c r="AX470" s="58"/>
      <c r="AY470" s="58"/>
      <c r="AZ470" s="58"/>
    </row>
    <row r="471" spans="1:52" x14ac:dyDescent="0.25">
      <c r="A471" s="58"/>
      <c r="B471" s="58"/>
      <c r="C471" s="58"/>
      <c r="D471" s="58"/>
      <c r="E471" s="58"/>
      <c r="F471" s="58"/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  <c r="AA471" s="58"/>
      <c r="AB471" s="58"/>
      <c r="AC471" s="58"/>
      <c r="AD471" s="58"/>
      <c r="AE471" s="58"/>
      <c r="AF471" s="58"/>
      <c r="AG471" s="58"/>
      <c r="AH471" s="58"/>
      <c r="AI471" s="58"/>
      <c r="AJ471" s="58"/>
      <c r="AK471" s="58"/>
      <c r="AL471" s="58"/>
      <c r="AM471" s="58"/>
      <c r="AN471" s="58"/>
      <c r="AO471" s="58"/>
      <c r="AP471" s="58"/>
      <c r="AQ471" s="58"/>
      <c r="AR471" s="58"/>
      <c r="AS471" s="58"/>
      <c r="AT471" s="58"/>
      <c r="AU471" s="58"/>
      <c r="AV471" s="58"/>
      <c r="AW471" s="58"/>
      <c r="AX471" s="58"/>
      <c r="AY471" s="58"/>
      <c r="AZ471" s="58"/>
    </row>
    <row r="472" spans="1:52" x14ac:dyDescent="0.25">
      <c r="A472" s="58"/>
      <c r="B472" s="58"/>
      <c r="C472" s="58"/>
      <c r="D472" s="58"/>
      <c r="E472" s="58"/>
      <c r="F472" s="58"/>
      <c r="G472" s="58"/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  <c r="AA472" s="58"/>
      <c r="AB472" s="58"/>
      <c r="AC472" s="58"/>
      <c r="AD472" s="58"/>
      <c r="AE472" s="58"/>
      <c r="AF472" s="58"/>
      <c r="AG472" s="58"/>
      <c r="AH472" s="58"/>
      <c r="AI472" s="58"/>
      <c r="AJ472" s="58"/>
      <c r="AK472" s="58"/>
      <c r="AL472" s="58"/>
      <c r="AM472" s="58"/>
      <c r="AN472" s="58"/>
      <c r="AO472" s="58"/>
      <c r="AP472" s="58"/>
      <c r="AQ472" s="58"/>
      <c r="AR472" s="58"/>
      <c r="AS472" s="58"/>
      <c r="AT472" s="58"/>
      <c r="AU472" s="58"/>
      <c r="AV472" s="58"/>
      <c r="AW472" s="58"/>
      <c r="AX472" s="58"/>
      <c r="AY472" s="58"/>
      <c r="AZ472" s="58"/>
    </row>
    <row r="473" spans="1:52" x14ac:dyDescent="0.25">
      <c r="A473" s="58"/>
      <c r="B473" s="58"/>
      <c r="C473" s="58"/>
      <c r="D473" s="58"/>
      <c r="E473" s="58"/>
      <c r="F473" s="58"/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  <c r="AA473" s="58"/>
      <c r="AB473" s="58"/>
      <c r="AC473" s="58"/>
      <c r="AD473" s="58"/>
      <c r="AE473" s="58"/>
      <c r="AF473" s="58"/>
      <c r="AG473" s="58"/>
      <c r="AH473" s="58"/>
      <c r="AI473" s="58"/>
      <c r="AJ473" s="58"/>
      <c r="AK473" s="58"/>
      <c r="AL473" s="58"/>
      <c r="AM473" s="58"/>
      <c r="AN473" s="58"/>
      <c r="AO473" s="58"/>
      <c r="AP473" s="58"/>
      <c r="AQ473" s="58"/>
      <c r="AR473" s="58"/>
      <c r="AS473" s="58"/>
      <c r="AT473" s="58"/>
      <c r="AU473" s="58"/>
      <c r="AV473" s="58"/>
      <c r="AW473" s="58"/>
      <c r="AX473" s="58"/>
      <c r="AY473" s="58"/>
      <c r="AZ473" s="58"/>
    </row>
    <row r="474" spans="1:52" x14ac:dyDescent="0.25">
      <c r="A474" s="58"/>
      <c r="B474" s="58"/>
      <c r="C474" s="58"/>
      <c r="D474" s="58"/>
      <c r="E474" s="58"/>
      <c r="F474" s="58"/>
      <c r="G474" s="58"/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  <c r="AA474" s="58"/>
      <c r="AB474" s="58"/>
      <c r="AC474" s="58"/>
      <c r="AD474" s="58"/>
      <c r="AE474" s="58"/>
      <c r="AF474" s="58"/>
      <c r="AG474" s="58"/>
      <c r="AH474" s="58"/>
      <c r="AI474" s="58"/>
      <c r="AJ474" s="58"/>
      <c r="AK474" s="58"/>
      <c r="AL474" s="58"/>
      <c r="AM474" s="58"/>
      <c r="AN474" s="58"/>
      <c r="AO474" s="58"/>
      <c r="AP474" s="58"/>
      <c r="AQ474" s="58"/>
      <c r="AR474" s="58"/>
      <c r="AS474" s="58"/>
      <c r="AT474" s="58"/>
      <c r="AU474" s="58"/>
      <c r="AV474" s="58"/>
      <c r="AW474" s="58"/>
      <c r="AX474" s="58"/>
      <c r="AY474" s="58"/>
      <c r="AZ474" s="58"/>
    </row>
    <row r="475" spans="1:52" x14ac:dyDescent="0.25">
      <c r="A475" s="58"/>
      <c r="B475" s="58"/>
      <c r="C475" s="58"/>
      <c r="D475" s="58"/>
      <c r="E475" s="58"/>
      <c r="F475" s="58"/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  <c r="AA475" s="58"/>
      <c r="AB475" s="58"/>
      <c r="AC475" s="58"/>
      <c r="AD475" s="58"/>
      <c r="AE475" s="58"/>
      <c r="AF475" s="58"/>
      <c r="AG475" s="58"/>
      <c r="AH475" s="58"/>
      <c r="AI475" s="58"/>
      <c r="AJ475" s="58"/>
      <c r="AK475" s="58"/>
      <c r="AL475" s="58"/>
      <c r="AM475" s="58"/>
      <c r="AN475" s="58"/>
      <c r="AO475" s="58"/>
      <c r="AP475" s="58"/>
      <c r="AQ475" s="58"/>
      <c r="AR475" s="58"/>
      <c r="AS475" s="58"/>
      <c r="AT475" s="58"/>
      <c r="AU475" s="58"/>
      <c r="AV475" s="58"/>
      <c r="AW475" s="58"/>
      <c r="AX475" s="58"/>
      <c r="AY475" s="58"/>
      <c r="AZ475" s="58"/>
    </row>
    <row r="476" spans="1:52" x14ac:dyDescent="0.25">
      <c r="A476" s="58"/>
      <c r="B476" s="58"/>
      <c r="C476" s="58"/>
      <c r="D476" s="58"/>
      <c r="E476" s="58"/>
      <c r="F476" s="58"/>
      <c r="G476" s="58"/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  <c r="AA476" s="58"/>
      <c r="AB476" s="58"/>
      <c r="AC476" s="58"/>
      <c r="AD476" s="58"/>
      <c r="AE476" s="58"/>
      <c r="AF476" s="58"/>
      <c r="AG476" s="58"/>
      <c r="AH476" s="58"/>
      <c r="AI476" s="58"/>
      <c r="AJ476" s="58"/>
      <c r="AK476" s="58"/>
      <c r="AL476" s="58"/>
      <c r="AM476" s="58"/>
      <c r="AN476" s="58"/>
      <c r="AO476" s="58"/>
      <c r="AP476" s="58"/>
      <c r="AQ476" s="58"/>
      <c r="AR476" s="58"/>
      <c r="AS476" s="58"/>
      <c r="AT476" s="58"/>
      <c r="AU476" s="58"/>
      <c r="AV476" s="58"/>
      <c r="AW476" s="58"/>
      <c r="AX476" s="58"/>
      <c r="AY476" s="58"/>
      <c r="AZ476" s="58"/>
    </row>
    <row r="477" spans="1:52" x14ac:dyDescent="0.25">
      <c r="A477" s="58"/>
      <c r="B477" s="58"/>
      <c r="C477" s="58"/>
      <c r="D477" s="58"/>
      <c r="E477" s="58"/>
      <c r="F477" s="58"/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  <c r="AA477" s="58"/>
      <c r="AB477" s="58"/>
      <c r="AC477" s="58"/>
      <c r="AD477" s="58"/>
      <c r="AE477" s="58"/>
      <c r="AF477" s="58"/>
      <c r="AG477" s="58"/>
      <c r="AH477" s="58"/>
      <c r="AI477" s="58"/>
      <c r="AJ477" s="58"/>
      <c r="AK477" s="58"/>
      <c r="AL477" s="58"/>
      <c r="AM477" s="58"/>
      <c r="AN477" s="58"/>
      <c r="AO477" s="58"/>
      <c r="AP477" s="58"/>
      <c r="AQ477" s="58"/>
      <c r="AR477" s="58"/>
      <c r="AS477" s="58"/>
      <c r="AT477" s="58"/>
      <c r="AU477" s="58"/>
      <c r="AV477" s="58"/>
      <c r="AW477" s="58"/>
      <c r="AX477" s="58"/>
      <c r="AY477" s="58"/>
      <c r="AZ477" s="58"/>
    </row>
    <row r="478" spans="1:52" x14ac:dyDescent="0.25">
      <c r="A478" s="58"/>
      <c r="B478" s="58"/>
      <c r="C478" s="58"/>
      <c r="D478" s="58"/>
      <c r="E478" s="58"/>
      <c r="F478" s="58"/>
      <c r="G478" s="58"/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  <c r="AA478" s="58"/>
      <c r="AB478" s="58"/>
      <c r="AC478" s="58"/>
      <c r="AD478" s="58"/>
      <c r="AE478" s="58"/>
      <c r="AF478" s="58"/>
      <c r="AG478" s="58"/>
      <c r="AH478" s="58"/>
      <c r="AI478" s="58"/>
      <c r="AJ478" s="58"/>
      <c r="AK478" s="58"/>
      <c r="AL478" s="58"/>
      <c r="AM478" s="58"/>
      <c r="AN478" s="58"/>
      <c r="AO478" s="58"/>
      <c r="AP478" s="58"/>
      <c r="AQ478" s="58"/>
      <c r="AR478" s="58"/>
      <c r="AS478" s="58"/>
      <c r="AT478" s="58"/>
      <c r="AU478" s="58"/>
      <c r="AV478" s="58"/>
      <c r="AW478" s="58"/>
      <c r="AX478" s="58"/>
      <c r="AY478" s="58"/>
      <c r="AZ478" s="58"/>
    </row>
    <row r="479" spans="1:52" x14ac:dyDescent="0.25">
      <c r="A479" s="58"/>
      <c r="B479" s="58"/>
      <c r="C479" s="58"/>
      <c r="D479" s="58"/>
      <c r="E479" s="58"/>
      <c r="F479" s="58"/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  <c r="AA479" s="58"/>
      <c r="AB479" s="58"/>
      <c r="AC479" s="58"/>
      <c r="AD479" s="58"/>
      <c r="AE479" s="58"/>
      <c r="AF479" s="58"/>
      <c r="AG479" s="58"/>
      <c r="AH479" s="58"/>
      <c r="AI479" s="58"/>
      <c r="AJ479" s="58"/>
      <c r="AK479" s="58"/>
      <c r="AL479" s="58"/>
      <c r="AM479" s="58"/>
      <c r="AN479" s="58"/>
      <c r="AO479" s="58"/>
      <c r="AP479" s="58"/>
      <c r="AQ479" s="58"/>
      <c r="AR479" s="58"/>
      <c r="AS479" s="58"/>
      <c r="AT479" s="58"/>
      <c r="AU479" s="58"/>
      <c r="AV479" s="58"/>
      <c r="AW479" s="58"/>
      <c r="AX479" s="58"/>
      <c r="AY479" s="58"/>
      <c r="AZ479" s="58"/>
    </row>
    <row r="480" spans="1:52" x14ac:dyDescent="0.25">
      <c r="A480" s="58"/>
      <c r="B480" s="58"/>
      <c r="C480" s="58"/>
      <c r="D480" s="58"/>
      <c r="E480" s="58"/>
      <c r="F480" s="58"/>
      <c r="G480" s="58"/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  <c r="AA480" s="58"/>
      <c r="AB480" s="58"/>
      <c r="AC480" s="58"/>
      <c r="AD480" s="58"/>
      <c r="AE480" s="58"/>
      <c r="AF480" s="58"/>
      <c r="AG480" s="58"/>
      <c r="AH480" s="58"/>
      <c r="AI480" s="58"/>
      <c r="AJ480" s="58"/>
      <c r="AK480" s="58"/>
      <c r="AL480" s="58"/>
      <c r="AM480" s="58"/>
      <c r="AN480" s="58"/>
      <c r="AO480" s="58"/>
      <c r="AP480" s="58"/>
      <c r="AQ480" s="58"/>
      <c r="AR480" s="58"/>
      <c r="AS480" s="58"/>
      <c r="AT480" s="58"/>
      <c r="AU480" s="58"/>
      <c r="AV480" s="58"/>
      <c r="AW480" s="58"/>
      <c r="AX480" s="58"/>
      <c r="AY480" s="58"/>
      <c r="AZ480" s="58"/>
    </row>
    <row r="481" spans="1:52" x14ac:dyDescent="0.25">
      <c r="A481" s="58"/>
      <c r="B481" s="58"/>
      <c r="C481" s="58"/>
      <c r="D481" s="58"/>
      <c r="E481" s="58"/>
      <c r="F481" s="58"/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  <c r="AA481" s="58"/>
      <c r="AB481" s="58"/>
      <c r="AC481" s="58"/>
      <c r="AD481" s="58"/>
      <c r="AE481" s="58"/>
      <c r="AF481" s="58"/>
      <c r="AG481" s="58"/>
      <c r="AH481" s="58"/>
      <c r="AI481" s="58"/>
      <c r="AJ481" s="58"/>
      <c r="AK481" s="58"/>
      <c r="AL481" s="58"/>
      <c r="AM481" s="58"/>
      <c r="AN481" s="58"/>
      <c r="AO481" s="58"/>
      <c r="AP481" s="58"/>
      <c r="AQ481" s="58"/>
      <c r="AR481" s="58"/>
      <c r="AS481" s="58"/>
      <c r="AT481" s="58"/>
      <c r="AU481" s="58"/>
      <c r="AV481" s="58"/>
      <c r="AW481" s="58"/>
      <c r="AX481" s="58"/>
      <c r="AY481" s="58"/>
      <c r="AZ481" s="58"/>
    </row>
    <row r="482" spans="1:52" x14ac:dyDescent="0.25">
      <c r="A482" s="58"/>
      <c r="B482" s="58"/>
      <c r="C482" s="58"/>
      <c r="D482" s="58"/>
      <c r="E482" s="58"/>
      <c r="F482" s="58"/>
      <c r="G482" s="58"/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  <c r="AA482" s="58"/>
      <c r="AB482" s="58"/>
      <c r="AC482" s="58"/>
      <c r="AD482" s="58"/>
      <c r="AE482" s="58"/>
      <c r="AF482" s="58"/>
      <c r="AG482" s="58"/>
      <c r="AH482" s="58"/>
      <c r="AI482" s="58"/>
      <c r="AJ482" s="58"/>
      <c r="AK482" s="58"/>
      <c r="AL482" s="58"/>
      <c r="AM482" s="58"/>
      <c r="AN482" s="58"/>
      <c r="AO482" s="58"/>
      <c r="AP482" s="58"/>
      <c r="AQ482" s="58"/>
      <c r="AR482" s="58"/>
      <c r="AS482" s="58"/>
      <c r="AT482" s="58"/>
      <c r="AU482" s="58"/>
      <c r="AV482" s="58"/>
      <c r="AW482" s="58"/>
      <c r="AX482" s="58"/>
      <c r="AY482" s="58"/>
      <c r="AZ482" s="58"/>
    </row>
    <row r="483" spans="1:52" x14ac:dyDescent="0.25">
      <c r="A483" s="58"/>
      <c r="B483" s="58"/>
      <c r="C483" s="58"/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  <c r="AA483" s="58"/>
      <c r="AB483" s="58"/>
      <c r="AC483" s="58"/>
      <c r="AD483" s="58"/>
      <c r="AE483" s="58"/>
      <c r="AF483" s="58"/>
      <c r="AG483" s="58"/>
      <c r="AH483" s="58"/>
      <c r="AI483" s="58"/>
      <c r="AJ483" s="58"/>
      <c r="AK483" s="58"/>
      <c r="AL483" s="58"/>
      <c r="AM483" s="58"/>
      <c r="AN483" s="58"/>
      <c r="AO483" s="58"/>
      <c r="AP483" s="58"/>
      <c r="AQ483" s="58"/>
      <c r="AR483" s="58"/>
      <c r="AS483" s="58"/>
      <c r="AT483" s="58"/>
      <c r="AU483" s="58"/>
      <c r="AV483" s="58"/>
      <c r="AW483" s="58"/>
      <c r="AX483" s="58"/>
      <c r="AY483" s="58"/>
      <c r="AZ483" s="58"/>
    </row>
    <row r="484" spans="1:52" x14ac:dyDescent="0.25">
      <c r="A484" s="58"/>
      <c r="B484" s="58"/>
      <c r="C484" s="58"/>
      <c r="D484" s="58"/>
      <c r="E484" s="58"/>
      <c r="F484" s="58"/>
      <c r="G484" s="58"/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  <c r="AA484" s="58"/>
      <c r="AB484" s="58"/>
      <c r="AC484" s="58"/>
      <c r="AD484" s="58"/>
      <c r="AE484" s="58"/>
      <c r="AF484" s="58"/>
      <c r="AG484" s="58"/>
      <c r="AH484" s="58"/>
      <c r="AI484" s="58"/>
      <c r="AJ484" s="58"/>
      <c r="AK484" s="58"/>
      <c r="AL484" s="58"/>
      <c r="AM484" s="58"/>
      <c r="AN484" s="58"/>
      <c r="AO484" s="58"/>
      <c r="AP484" s="58"/>
      <c r="AQ484" s="58"/>
      <c r="AR484" s="58"/>
      <c r="AS484" s="58"/>
      <c r="AT484" s="58"/>
      <c r="AU484" s="58"/>
      <c r="AV484" s="58"/>
      <c r="AW484" s="58"/>
      <c r="AX484" s="58"/>
      <c r="AY484" s="58"/>
      <c r="AZ484" s="58"/>
    </row>
    <row r="485" spans="1:52" x14ac:dyDescent="0.25">
      <c r="A485" s="58"/>
      <c r="B485" s="58"/>
      <c r="C485" s="58"/>
      <c r="D485" s="58"/>
      <c r="E485" s="58"/>
      <c r="F485" s="58"/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  <c r="AA485" s="58"/>
      <c r="AB485" s="58"/>
      <c r="AC485" s="58"/>
      <c r="AD485" s="58"/>
      <c r="AE485" s="58"/>
      <c r="AF485" s="58"/>
      <c r="AG485" s="58"/>
      <c r="AH485" s="58"/>
      <c r="AI485" s="58"/>
      <c r="AJ485" s="58"/>
      <c r="AK485" s="58"/>
      <c r="AL485" s="58"/>
      <c r="AM485" s="58"/>
      <c r="AN485" s="58"/>
      <c r="AO485" s="58"/>
      <c r="AP485" s="58"/>
      <c r="AQ485" s="58"/>
      <c r="AR485" s="58"/>
      <c r="AS485" s="58"/>
      <c r="AT485" s="58"/>
      <c r="AU485" s="58"/>
      <c r="AV485" s="58"/>
      <c r="AW485" s="58"/>
      <c r="AX485" s="58"/>
      <c r="AY485" s="58"/>
      <c r="AZ485" s="58"/>
    </row>
    <row r="486" spans="1:52" x14ac:dyDescent="0.25">
      <c r="A486" s="58"/>
      <c r="B486" s="58"/>
      <c r="C486" s="58"/>
      <c r="D486" s="58"/>
      <c r="E486" s="58"/>
      <c r="F486" s="58"/>
      <c r="G486" s="58"/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  <c r="AA486" s="58"/>
      <c r="AB486" s="58"/>
      <c r="AC486" s="58"/>
      <c r="AD486" s="58"/>
      <c r="AE486" s="58"/>
      <c r="AF486" s="58"/>
      <c r="AG486" s="58"/>
      <c r="AH486" s="58"/>
      <c r="AI486" s="58"/>
      <c r="AJ486" s="58"/>
      <c r="AK486" s="58"/>
      <c r="AL486" s="58"/>
      <c r="AM486" s="58"/>
      <c r="AN486" s="58"/>
      <c r="AO486" s="58"/>
      <c r="AP486" s="58"/>
      <c r="AQ486" s="58"/>
      <c r="AR486" s="58"/>
      <c r="AS486" s="58"/>
      <c r="AT486" s="58"/>
      <c r="AU486" s="58"/>
      <c r="AV486" s="58"/>
      <c r="AW486" s="58"/>
      <c r="AX486" s="58"/>
      <c r="AY486" s="58"/>
      <c r="AZ486" s="58"/>
    </row>
    <row r="487" spans="1:52" x14ac:dyDescent="0.25">
      <c r="A487" s="58"/>
      <c r="B487" s="58"/>
      <c r="C487" s="58"/>
      <c r="D487" s="58"/>
      <c r="E487" s="58"/>
      <c r="F487" s="58"/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  <c r="AA487" s="58"/>
      <c r="AB487" s="58"/>
      <c r="AC487" s="58"/>
      <c r="AD487" s="58"/>
      <c r="AE487" s="58"/>
      <c r="AF487" s="58"/>
      <c r="AG487" s="58"/>
      <c r="AH487" s="58"/>
      <c r="AI487" s="58"/>
      <c r="AJ487" s="58"/>
      <c r="AK487" s="58"/>
      <c r="AL487" s="58"/>
      <c r="AM487" s="58"/>
      <c r="AN487" s="58"/>
      <c r="AO487" s="58"/>
      <c r="AP487" s="58"/>
      <c r="AQ487" s="58"/>
      <c r="AR487" s="58"/>
      <c r="AS487" s="58"/>
      <c r="AT487" s="58"/>
      <c r="AU487" s="58"/>
      <c r="AV487" s="58"/>
      <c r="AW487" s="58"/>
      <c r="AX487" s="58"/>
      <c r="AY487" s="58"/>
      <c r="AZ487" s="58"/>
    </row>
    <row r="488" spans="1:52" x14ac:dyDescent="0.25">
      <c r="A488" s="58"/>
      <c r="B488" s="58"/>
      <c r="C488" s="58"/>
      <c r="D488" s="58"/>
      <c r="E488" s="58"/>
      <c r="F488" s="58"/>
      <c r="G488" s="58"/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  <c r="AA488" s="58"/>
      <c r="AB488" s="58"/>
      <c r="AC488" s="58"/>
      <c r="AD488" s="58"/>
      <c r="AE488" s="58"/>
      <c r="AF488" s="58"/>
      <c r="AG488" s="58"/>
      <c r="AH488" s="58"/>
      <c r="AI488" s="58"/>
      <c r="AJ488" s="58"/>
      <c r="AK488" s="58"/>
      <c r="AL488" s="58"/>
      <c r="AM488" s="58"/>
      <c r="AN488" s="58"/>
      <c r="AO488" s="58"/>
      <c r="AP488" s="58"/>
      <c r="AQ488" s="58"/>
      <c r="AR488" s="58"/>
      <c r="AS488" s="58"/>
      <c r="AT488" s="58"/>
      <c r="AU488" s="58"/>
      <c r="AV488" s="58"/>
      <c r="AW488" s="58"/>
      <c r="AX488" s="58"/>
      <c r="AY488" s="58"/>
      <c r="AZ488" s="58"/>
    </row>
    <row r="489" spans="1:52" x14ac:dyDescent="0.25">
      <c r="A489" s="58"/>
      <c r="B489" s="58"/>
      <c r="C489" s="58"/>
      <c r="D489" s="58"/>
      <c r="E489" s="58"/>
      <c r="F489" s="58"/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  <c r="AA489" s="58"/>
      <c r="AB489" s="58"/>
      <c r="AC489" s="58"/>
      <c r="AD489" s="58"/>
      <c r="AE489" s="58"/>
      <c r="AF489" s="58"/>
      <c r="AG489" s="58"/>
      <c r="AH489" s="58"/>
      <c r="AI489" s="58"/>
      <c r="AJ489" s="58"/>
      <c r="AK489" s="58"/>
      <c r="AL489" s="58"/>
      <c r="AM489" s="58"/>
      <c r="AN489" s="58"/>
      <c r="AO489" s="58"/>
      <c r="AP489" s="58"/>
      <c r="AQ489" s="58"/>
      <c r="AR489" s="58"/>
      <c r="AS489" s="58"/>
      <c r="AT489" s="58"/>
      <c r="AU489" s="58"/>
      <c r="AV489" s="58"/>
      <c r="AW489" s="58"/>
      <c r="AX489" s="58"/>
      <c r="AY489" s="58"/>
      <c r="AZ489" s="58"/>
    </row>
    <row r="490" spans="1:52" x14ac:dyDescent="0.25">
      <c r="A490" s="58"/>
      <c r="B490" s="58"/>
      <c r="C490" s="58"/>
      <c r="D490" s="58"/>
      <c r="E490" s="58"/>
      <c r="F490" s="58"/>
      <c r="G490" s="58"/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  <c r="AA490" s="58"/>
      <c r="AB490" s="58"/>
      <c r="AC490" s="58"/>
      <c r="AD490" s="58"/>
      <c r="AE490" s="58"/>
      <c r="AF490" s="58"/>
      <c r="AG490" s="58"/>
      <c r="AH490" s="58"/>
      <c r="AI490" s="58"/>
      <c r="AJ490" s="58"/>
      <c r="AK490" s="58"/>
      <c r="AL490" s="58"/>
      <c r="AM490" s="58"/>
      <c r="AN490" s="58"/>
      <c r="AO490" s="58"/>
      <c r="AP490" s="58"/>
      <c r="AQ490" s="58"/>
      <c r="AR490" s="58"/>
      <c r="AS490" s="58"/>
      <c r="AT490" s="58"/>
      <c r="AU490" s="58"/>
      <c r="AV490" s="58"/>
      <c r="AW490" s="58"/>
      <c r="AX490" s="58"/>
      <c r="AY490" s="58"/>
      <c r="AZ490" s="58"/>
    </row>
    <row r="491" spans="1:52" x14ac:dyDescent="0.25">
      <c r="A491" s="58"/>
      <c r="B491" s="58"/>
      <c r="C491" s="58"/>
      <c r="D491" s="58"/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  <c r="AA491" s="58"/>
      <c r="AB491" s="58"/>
      <c r="AC491" s="58"/>
      <c r="AD491" s="58"/>
      <c r="AE491" s="58"/>
      <c r="AF491" s="58"/>
      <c r="AG491" s="58"/>
      <c r="AH491" s="58"/>
      <c r="AI491" s="58"/>
      <c r="AJ491" s="58"/>
      <c r="AK491" s="58"/>
      <c r="AL491" s="58"/>
      <c r="AM491" s="58"/>
      <c r="AN491" s="58"/>
      <c r="AO491" s="58"/>
      <c r="AP491" s="58"/>
      <c r="AQ491" s="58"/>
      <c r="AR491" s="58"/>
      <c r="AS491" s="58"/>
      <c r="AT491" s="58"/>
      <c r="AU491" s="58"/>
      <c r="AV491" s="58"/>
      <c r="AW491" s="58"/>
      <c r="AX491" s="58"/>
      <c r="AY491" s="58"/>
      <c r="AZ491" s="58"/>
    </row>
    <row r="492" spans="1:52" x14ac:dyDescent="0.25">
      <c r="A492" s="58"/>
      <c r="B492" s="58"/>
      <c r="C492" s="58"/>
      <c r="D492" s="58"/>
      <c r="E492" s="58"/>
      <c r="F492" s="58"/>
      <c r="G492" s="58"/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  <c r="AA492" s="58"/>
      <c r="AB492" s="58"/>
      <c r="AC492" s="58"/>
      <c r="AD492" s="58"/>
      <c r="AE492" s="58"/>
      <c r="AF492" s="58"/>
      <c r="AG492" s="58"/>
      <c r="AH492" s="58"/>
      <c r="AI492" s="58"/>
      <c r="AJ492" s="58"/>
      <c r="AK492" s="58"/>
      <c r="AL492" s="58"/>
      <c r="AM492" s="58"/>
      <c r="AN492" s="58"/>
      <c r="AO492" s="58"/>
      <c r="AP492" s="58"/>
      <c r="AQ492" s="58"/>
      <c r="AR492" s="58"/>
      <c r="AS492" s="58"/>
      <c r="AT492" s="58"/>
      <c r="AU492" s="58"/>
      <c r="AV492" s="58"/>
      <c r="AW492" s="58"/>
      <c r="AX492" s="58"/>
      <c r="AY492" s="58"/>
      <c r="AZ492" s="58"/>
    </row>
    <row r="493" spans="1:52" x14ac:dyDescent="0.25">
      <c r="A493" s="58"/>
      <c r="B493" s="58"/>
      <c r="C493" s="58"/>
      <c r="D493" s="58"/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  <c r="AA493" s="58"/>
      <c r="AB493" s="58"/>
      <c r="AC493" s="58"/>
      <c r="AD493" s="58"/>
      <c r="AE493" s="58"/>
      <c r="AF493" s="58"/>
      <c r="AG493" s="58"/>
      <c r="AH493" s="58"/>
      <c r="AI493" s="58"/>
      <c r="AJ493" s="58"/>
      <c r="AK493" s="58"/>
      <c r="AL493" s="58"/>
      <c r="AM493" s="58"/>
      <c r="AN493" s="58"/>
      <c r="AO493" s="58"/>
      <c r="AP493" s="58"/>
      <c r="AQ493" s="58"/>
      <c r="AR493" s="58"/>
      <c r="AS493" s="58"/>
      <c r="AT493" s="58"/>
      <c r="AU493" s="58"/>
      <c r="AV493" s="58"/>
      <c r="AW493" s="58"/>
      <c r="AX493" s="58"/>
      <c r="AY493" s="58"/>
      <c r="AZ493" s="58"/>
    </row>
    <row r="494" spans="1:52" x14ac:dyDescent="0.25">
      <c r="A494" s="58"/>
      <c r="B494" s="58"/>
      <c r="C494" s="58"/>
      <c r="D494" s="58"/>
      <c r="E494" s="58"/>
      <c r="F494" s="58"/>
      <c r="G494" s="58"/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  <c r="AA494" s="58"/>
      <c r="AB494" s="58"/>
      <c r="AC494" s="58"/>
      <c r="AD494" s="58"/>
      <c r="AE494" s="58"/>
      <c r="AF494" s="58"/>
      <c r="AG494" s="58"/>
      <c r="AH494" s="58"/>
      <c r="AI494" s="58"/>
      <c r="AJ494" s="58"/>
      <c r="AK494" s="58"/>
      <c r="AL494" s="58"/>
      <c r="AM494" s="58"/>
      <c r="AN494" s="58"/>
      <c r="AO494" s="58"/>
      <c r="AP494" s="58"/>
      <c r="AQ494" s="58"/>
      <c r="AR494" s="58"/>
      <c r="AS494" s="58"/>
      <c r="AT494" s="58"/>
      <c r="AU494" s="58"/>
      <c r="AV494" s="58"/>
      <c r="AW494" s="58"/>
      <c r="AX494" s="58"/>
      <c r="AY494" s="58"/>
      <c r="AZ494" s="58"/>
    </row>
    <row r="495" spans="1:52" x14ac:dyDescent="0.25">
      <c r="A495" s="58"/>
      <c r="B495" s="58"/>
      <c r="C495" s="58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  <c r="AA495" s="58"/>
      <c r="AB495" s="58"/>
      <c r="AC495" s="58"/>
      <c r="AD495" s="58"/>
      <c r="AE495" s="58"/>
      <c r="AF495" s="58"/>
      <c r="AG495" s="58"/>
      <c r="AH495" s="58"/>
      <c r="AI495" s="58"/>
      <c r="AJ495" s="58"/>
      <c r="AK495" s="58"/>
      <c r="AL495" s="58"/>
      <c r="AM495" s="58"/>
      <c r="AN495" s="58"/>
      <c r="AO495" s="58"/>
      <c r="AP495" s="58"/>
      <c r="AQ495" s="58"/>
      <c r="AR495" s="58"/>
      <c r="AS495" s="58"/>
      <c r="AT495" s="58"/>
      <c r="AU495" s="58"/>
      <c r="AV495" s="58"/>
      <c r="AW495" s="58"/>
      <c r="AX495" s="58"/>
      <c r="AY495" s="58"/>
      <c r="AZ495" s="58"/>
    </row>
    <row r="496" spans="1:52" x14ac:dyDescent="0.25">
      <c r="A496" s="58"/>
      <c r="B496" s="58"/>
      <c r="C496" s="58"/>
      <c r="D496" s="58"/>
      <c r="E496" s="58"/>
      <c r="F496" s="58"/>
      <c r="G496" s="58"/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  <c r="AA496" s="58"/>
      <c r="AB496" s="58"/>
      <c r="AC496" s="58"/>
      <c r="AD496" s="58"/>
      <c r="AE496" s="58"/>
      <c r="AF496" s="58"/>
      <c r="AG496" s="58"/>
      <c r="AH496" s="58"/>
      <c r="AI496" s="58"/>
      <c r="AJ496" s="58"/>
      <c r="AK496" s="58"/>
      <c r="AL496" s="58"/>
      <c r="AM496" s="58"/>
      <c r="AN496" s="58"/>
      <c r="AO496" s="58"/>
      <c r="AP496" s="58"/>
      <c r="AQ496" s="58"/>
      <c r="AR496" s="58"/>
      <c r="AS496" s="58"/>
      <c r="AT496" s="58"/>
      <c r="AU496" s="58"/>
      <c r="AV496" s="58"/>
      <c r="AW496" s="58"/>
      <c r="AX496" s="58"/>
      <c r="AY496" s="58"/>
      <c r="AZ496" s="58"/>
    </row>
    <row r="497" spans="1:52" x14ac:dyDescent="0.25">
      <c r="A497" s="58"/>
      <c r="B497" s="58"/>
      <c r="C497" s="58"/>
      <c r="D497" s="58"/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  <c r="AA497" s="58"/>
      <c r="AB497" s="58"/>
      <c r="AC497" s="58"/>
      <c r="AD497" s="58"/>
      <c r="AE497" s="58"/>
      <c r="AF497" s="58"/>
      <c r="AG497" s="58"/>
      <c r="AH497" s="58"/>
      <c r="AI497" s="58"/>
      <c r="AJ497" s="58"/>
      <c r="AK497" s="58"/>
      <c r="AL497" s="58"/>
      <c r="AM497" s="58"/>
      <c r="AN497" s="58"/>
      <c r="AO497" s="58"/>
      <c r="AP497" s="58"/>
      <c r="AQ497" s="58"/>
      <c r="AR497" s="58"/>
      <c r="AS497" s="58"/>
      <c r="AT497" s="58"/>
      <c r="AU497" s="58"/>
      <c r="AV497" s="58"/>
      <c r="AW497" s="58"/>
      <c r="AX497" s="58"/>
      <c r="AY497" s="58"/>
      <c r="AZ497" s="58"/>
    </row>
    <row r="498" spans="1:52" x14ac:dyDescent="0.25">
      <c r="A498" s="58"/>
      <c r="B498" s="58"/>
      <c r="C498" s="58"/>
      <c r="D498" s="58"/>
      <c r="E498" s="58"/>
      <c r="F498" s="58"/>
      <c r="G498" s="58"/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  <c r="AA498" s="58"/>
      <c r="AB498" s="58"/>
      <c r="AC498" s="58"/>
      <c r="AD498" s="58"/>
      <c r="AE498" s="58"/>
      <c r="AF498" s="58"/>
      <c r="AG498" s="58"/>
      <c r="AH498" s="58"/>
      <c r="AI498" s="58"/>
      <c r="AJ498" s="58"/>
      <c r="AK498" s="58"/>
      <c r="AL498" s="58"/>
      <c r="AM498" s="58"/>
      <c r="AN498" s="58"/>
      <c r="AO498" s="58"/>
      <c r="AP498" s="58"/>
      <c r="AQ498" s="58"/>
      <c r="AR498" s="58"/>
      <c r="AS498" s="58"/>
      <c r="AT498" s="58"/>
      <c r="AU498" s="58"/>
      <c r="AV498" s="58"/>
      <c r="AW498" s="58"/>
      <c r="AX498" s="58"/>
      <c r="AY498" s="58"/>
      <c r="AZ498" s="58"/>
    </row>
    <row r="499" spans="1:52" x14ac:dyDescent="0.25">
      <c r="A499" s="58"/>
      <c r="B499" s="58"/>
      <c r="C499" s="58"/>
      <c r="D499" s="58"/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  <c r="AA499" s="58"/>
      <c r="AB499" s="58"/>
      <c r="AC499" s="58"/>
      <c r="AD499" s="58"/>
      <c r="AE499" s="58"/>
      <c r="AF499" s="58"/>
      <c r="AG499" s="58"/>
      <c r="AH499" s="58"/>
      <c r="AI499" s="58"/>
      <c r="AJ499" s="58"/>
      <c r="AK499" s="58"/>
      <c r="AL499" s="58"/>
      <c r="AM499" s="58"/>
      <c r="AN499" s="58"/>
      <c r="AO499" s="58"/>
      <c r="AP499" s="58"/>
      <c r="AQ499" s="58"/>
      <c r="AR499" s="58"/>
      <c r="AS499" s="58"/>
      <c r="AT499" s="58"/>
      <c r="AU499" s="58"/>
      <c r="AV499" s="58"/>
      <c r="AW499" s="58"/>
      <c r="AX499" s="58"/>
      <c r="AY499" s="58"/>
      <c r="AZ499" s="58"/>
    </row>
    <row r="500" spans="1:52" x14ac:dyDescent="0.25">
      <c r="A500" s="58"/>
      <c r="B500" s="58"/>
      <c r="C500" s="58"/>
      <c r="D500" s="58"/>
      <c r="E500" s="58"/>
      <c r="F500" s="58"/>
      <c r="G500" s="58"/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  <c r="AA500" s="58"/>
      <c r="AB500" s="58"/>
      <c r="AC500" s="58"/>
      <c r="AD500" s="58"/>
      <c r="AE500" s="58"/>
      <c r="AF500" s="58"/>
      <c r="AG500" s="58"/>
      <c r="AH500" s="58"/>
      <c r="AI500" s="58"/>
      <c r="AJ500" s="58"/>
      <c r="AK500" s="58"/>
      <c r="AL500" s="58"/>
      <c r="AM500" s="58"/>
      <c r="AN500" s="58"/>
      <c r="AO500" s="58"/>
      <c r="AP500" s="58"/>
      <c r="AQ500" s="58"/>
      <c r="AR500" s="58"/>
      <c r="AS500" s="58"/>
      <c r="AT500" s="58"/>
      <c r="AU500" s="58"/>
      <c r="AV500" s="58"/>
      <c r="AW500" s="58"/>
      <c r="AX500" s="58"/>
      <c r="AY500" s="58"/>
      <c r="AZ500" s="58"/>
    </row>
    <row r="501" spans="1:52" x14ac:dyDescent="0.25">
      <c r="A501" s="58"/>
      <c r="B501" s="58"/>
      <c r="C501" s="58"/>
      <c r="D501" s="58"/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  <c r="AA501" s="58"/>
      <c r="AB501" s="58"/>
      <c r="AC501" s="58"/>
      <c r="AD501" s="58"/>
      <c r="AE501" s="58"/>
      <c r="AF501" s="58"/>
      <c r="AG501" s="58"/>
      <c r="AH501" s="58"/>
      <c r="AI501" s="58"/>
      <c r="AJ501" s="58"/>
      <c r="AK501" s="58"/>
      <c r="AL501" s="58"/>
      <c r="AM501" s="58"/>
      <c r="AN501" s="58"/>
      <c r="AO501" s="58"/>
      <c r="AP501" s="58"/>
      <c r="AQ501" s="58"/>
      <c r="AR501" s="58"/>
      <c r="AS501" s="58"/>
      <c r="AT501" s="58"/>
      <c r="AU501" s="58"/>
      <c r="AV501" s="58"/>
      <c r="AW501" s="58"/>
      <c r="AX501" s="58"/>
      <c r="AY501" s="58"/>
      <c r="AZ501" s="58"/>
    </row>
    <row r="502" spans="1:52" x14ac:dyDescent="0.25">
      <c r="A502" s="58"/>
      <c r="B502" s="58"/>
      <c r="C502" s="58"/>
      <c r="D502" s="58"/>
      <c r="E502" s="58"/>
      <c r="F502" s="58"/>
      <c r="G502" s="58"/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  <c r="AA502" s="58"/>
      <c r="AB502" s="58"/>
      <c r="AC502" s="58"/>
      <c r="AD502" s="58"/>
      <c r="AE502" s="58"/>
      <c r="AF502" s="58"/>
      <c r="AG502" s="58"/>
      <c r="AH502" s="58"/>
      <c r="AI502" s="58"/>
      <c r="AJ502" s="58"/>
      <c r="AK502" s="58"/>
      <c r="AL502" s="58"/>
      <c r="AM502" s="58"/>
      <c r="AN502" s="58"/>
      <c r="AO502" s="58"/>
      <c r="AP502" s="58"/>
      <c r="AQ502" s="58"/>
      <c r="AR502" s="58"/>
      <c r="AS502" s="58"/>
      <c r="AT502" s="58"/>
      <c r="AU502" s="58"/>
      <c r="AV502" s="58"/>
      <c r="AW502" s="58"/>
      <c r="AX502" s="58"/>
      <c r="AY502" s="58"/>
      <c r="AZ502" s="58"/>
    </row>
    <row r="503" spans="1:52" x14ac:dyDescent="0.25">
      <c r="A503" s="58"/>
      <c r="B503" s="58"/>
      <c r="C503" s="58"/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  <c r="AA503" s="58"/>
      <c r="AB503" s="58"/>
      <c r="AC503" s="58"/>
      <c r="AD503" s="58"/>
      <c r="AE503" s="58"/>
      <c r="AF503" s="58"/>
      <c r="AG503" s="58"/>
      <c r="AH503" s="58"/>
      <c r="AI503" s="58"/>
      <c r="AJ503" s="58"/>
      <c r="AK503" s="58"/>
      <c r="AL503" s="58"/>
      <c r="AM503" s="58"/>
      <c r="AN503" s="58"/>
      <c r="AO503" s="58"/>
      <c r="AP503" s="58"/>
      <c r="AQ503" s="58"/>
      <c r="AR503" s="58"/>
      <c r="AS503" s="58"/>
      <c r="AT503" s="58"/>
      <c r="AU503" s="58"/>
      <c r="AV503" s="58"/>
      <c r="AW503" s="58"/>
      <c r="AX503" s="58"/>
      <c r="AY503" s="58"/>
      <c r="AZ503" s="58"/>
    </row>
    <row r="504" spans="1:52" x14ac:dyDescent="0.25">
      <c r="A504" s="58"/>
      <c r="B504" s="58"/>
      <c r="C504" s="58"/>
      <c r="D504" s="58"/>
      <c r="E504" s="58"/>
      <c r="F504" s="58"/>
      <c r="G504" s="58"/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  <c r="AA504" s="58"/>
      <c r="AB504" s="58"/>
      <c r="AC504" s="58"/>
      <c r="AD504" s="58"/>
      <c r="AE504" s="58"/>
      <c r="AF504" s="58"/>
      <c r="AG504" s="58"/>
      <c r="AH504" s="58"/>
      <c r="AI504" s="58"/>
      <c r="AJ504" s="58"/>
      <c r="AK504" s="58"/>
      <c r="AL504" s="58"/>
      <c r="AM504" s="58"/>
      <c r="AN504" s="58"/>
      <c r="AO504" s="58"/>
      <c r="AP504" s="58"/>
      <c r="AQ504" s="58"/>
      <c r="AR504" s="58"/>
      <c r="AS504" s="58"/>
      <c r="AT504" s="58"/>
      <c r="AU504" s="58"/>
      <c r="AV504" s="58"/>
      <c r="AW504" s="58"/>
      <c r="AX504" s="58"/>
      <c r="AY504" s="58"/>
      <c r="AZ504" s="58"/>
    </row>
    <row r="505" spans="1:52" x14ac:dyDescent="0.25">
      <c r="A505" s="58"/>
      <c r="B505" s="58"/>
      <c r="C505" s="58"/>
      <c r="D505" s="58"/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  <c r="AA505" s="58"/>
      <c r="AB505" s="58"/>
      <c r="AC505" s="58"/>
      <c r="AD505" s="58"/>
      <c r="AE505" s="58"/>
      <c r="AF505" s="58"/>
      <c r="AG505" s="58"/>
      <c r="AH505" s="58"/>
      <c r="AI505" s="58"/>
      <c r="AJ505" s="58"/>
      <c r="AK505" s="58"/>
      <c r="AL505" s="58"/>
      <c r="AM505" s="58"/>
      <c r="AN505" s="58"/>
      <c r="AO505" s="58"/>
      <c r="AP505" s="58"/>
      <c r="AQ505" s="58"/>
      <c r="AR505" s="58"/>
      <c r="AS505" s="58"/>
      <c r="AT505" s="58"/>
      <c r="AU505" s="58"/>
      <c r="AV505" s="58"/>
      <c r="AW505" s="58"/>
      <c r="AX505" s="58"/>
      <c r="AY505" s="58"/>
      <c r="AZ505" s="58"/>
    </row>
    <row r="506" spans="1:52" x14ac:dyDescent="0.25">
      <c r="A506" s="58"/>
      <c r="B506" s="58"/>
      <c r="C506" s="58"/>
      <c r="D506" s="58"/>
      <c r="E506" s="58"/>
      <c r="F506" s="58"/>
      <c r="G506" s="58"/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  <c r="AA506" s="58"/>
      <c r="AB506" s="58"/>
      <c r="AC506" s="58"/>
      <c r="AD506" s="58"/>
      <c r="AE506" s="58"/>
      <c r="AF506" s="58"/>
      <c r="AG506" s="58"/>
      <c r="AH506" s="58"/>
      <c r="AI506" s="58"/>
      <c r="AJ506" s="58"/>
      <c r="AK506" s="58"/>
      <c r="AL506" s="58"/>
      <c r="AM506" s="58"/>
      <c r="AN506" s="58"/>
      <c r="AO506" s="58"/>
      <c r="AP506" s="58"/>
      <c r="AQ506" s="58"/>
      <c r="AR506" s="58"/>
      <c r="AS506" s="58"/>
      <c r="AT506" s="58"/>
      <c r="AU506" s="58"/>
      <c r="AV506" s="58"/>
      <c r="AW506" s="58"/>
      <c r="AX506" s="58"/>
      <c r="AY506" s="58"/>
      <c r="AZ506" s="58"/>
    </row>
    <row r="507" spans="1:52" x14ac:dyDescent="0.25">
      <c r="A507" s="58"/>
      <c r="B507" s="58"/>
      <c r="C507" s="58"/>
      <c r="D507" s="58"/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  <c r="AA507" s="58"/>
      <c r="AB507" s="58"/>
      <c r="AC507" s="58"/>
      <c r="AD507" s="58"/>
      <c r="AE507" s="58"/>
      <c r="AF507" s="58"/>
      <c r="AG507" s="58"/>
      <c r="AH507" s="58"/>
      <c r="AI507" s="58"/>
      <c r="AJ507" s="58"/>
      <c r="AK507" s="58"/>
      <c r="AL507" s="58"/>
      <c r="AM507" s="58"/>
      <c r="AN507" s="58"/>
      <c r="AO507" s="58"/>
      <c r="AP507" s="58"/>
      <c r="AQ507" s="58"/>
      <c r="AR507" s="58"/>
      <c r="AS507" s="58"/>
      <c r="AT507" s="58"/>
      <c r="AU507" s="58"/>
      <c r="AV507" s="58"/>
      <c r="AW507" s="58"/>
      <c r="AX507" s="58"/>
      <c r="AY507" s="58"/>
      <c r="AZ507" s="58"/>
    </row>
    <row r="508" spans="1:52" x14ac:dyDescent="0.25">
      <c r="A508" s="58"/>
      <c r="B508" s="58"/>
      <c r="C508" s="58"/>
      <c r="D508" s="58"/>
      <c r="E508" s="58"/>
      <c r="F508" s="58"/>
      <c r="G508" s="58"/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  <c r="AA508" s="58"/>
      <c r="AB508" s="58"/>
      <c r="AC508" s="58"/>
      <c r="AD508" s="58"/>
      <c r="AE508" s="58"/>
      <c r="AF508" s="58"/>
      <c r="AG508" s="58"/>
      <c r="AH508" s="58"/>
      <c r="AI508" s="58"/>
      <c r="AJ508" s="58"/>
      <c r="AK508" s="58"/>
      <c r="AL508" s="58"/>
      <c r="AM508" s="58"/>
      <c r="AN508" s="58"/>
      <c r="AO508" s="58"/>
      <c r="AP508" s="58"/>
      <c r="AQ508" s="58"/>
      <c r="AR508" s="58"/>
      <c r="AS508" s="58"/>
      <c r="AT508" s="58"/>
      <c r="AU508" s="58"/>
      <c r="AV508" s="58"/>
      <c r="AW508" s="58"/>
      <c r="AX508" s="58"/>
      <c r="AY508" s="58"/>
      <c r="AZ508" s="58"/>
    </row>
    <row r="509" spans="1:52" x14ac:dyDescent="0.25">
      <c r="A509" s="58"/>
      <c r="B509" s="58"/>
      <c r="C509" s="58"/>
      <c r="D509" s="58"/>
      <c r="E509" s="58"/>
      <c r="F509" s="58"/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  <c r="AA509" s="58"/>
      <c r="AB509" s="58"/>
      <c r="AC509" s="58"/>
      <c r="AD509" s="58"/>
      <c r="AE509" s="58"/>
      <c r="AF509" s="58"/>
      <c r="AG509" s="58"/>
      <c r="AH509" s="58"/>
      <c r="AI509" s="58"/>
      <c r="AJ509" s="58"/>
      <c r="AK509" s="58"/>
      <c r="AL509" s="58"/>
      <c r="AM509" s="58"/>
      <c r="AN509" s="58"/>
      <c r="AO509" s="58"/>
      <c r="AP509" s="58"/>
      <c r="AQ509" s="58"/>
      <c r="AR509" s="58"/>
      <c r="AS509" s="58"/>
      <c r="AT509" s="58"/>
      <c r="AU509" s="58"/>
      <c r="AV509" s="58"/>
      <c r="AW509" s="58"/>
      <c r="AX509" s="58"/>
      <c r="AY509" s="58"/>
      <c r="AZ509" s="58"/>
    </row>
    <row r="510" spans="1:52" x14ac:dyDescent="0.25">
      <c r="A510" s="58"/>
      <c r="B510" s="58"/>
      <c r="C510" s="58"/>
      <c r="D510" s="58"/>
      <c r="E510" s="58"/>
      <c r="F510" s="58"/>
      <c r="G510" s="58"/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  <c r="AA510" s="58"/>
      <c r="AB510" s="58"/>
      <c r="AC510" s="58"/>
      <c r="AD510" s="58"/>
      <c r="AE510" s="58"/>
      <c r="AF510" s="58"/>
      <c r="AG510" s="58"/>
      <c r="AH510" s="58"/>
      <c r="AI510" s="58"/>
      <c r="AJ510" s="58"/>
      <c r="AK510" s="58"/>
      <c r="AL510" s="58"/>
      <c r="AM510" s="58"/>
      <c r="AN510" s="58"/>
      <c r="AO510" s="58"/>
      <c r="AP510" s="58"/>
      <c r="AQ510" s="58"/>
      <c r="AR510" s="58"/>
      <c r="AS510" s="58"/>
      <c r="AT510" s="58"/>
      <c r="AU510" s="58"/>
      <c r="AV510" s="58"/>
      <c r="AW510" s="58"/>
      <c r="AX510" s="58"/>
      <c r="AY510" s="58"/>
      <c r="AZ510" s="58"/>
    </row>
    <row r="511" spans="1:52" x14ac:dyDescent="0.25">
      <c r="A511" s="58"/>
      <c r="B511" s="58"/>
      <c r="C511" s="58"/>
      <c r="D511" s="58"/>
      <c r="E511" s="58"/>
      <c r="F511" s="58"/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  <c r="AA511" s="58"/>
      <c r="AB511" s="58"/>
      <c r="AC511" s="58"/>
      <c r="AD511" s="58"/>
      <c r="AE511" s="58"/>
      <c r="AF511" s="58"/>
      <c r="AG511" s="58"/>
      <c r="AH511" s="58"/>
      <c r="AI511" s="58"/>
      <c r="AJ511" s="58"/>
      <c r="AK511" s="58"/>
      <c r="AL511" s="58"/>
      <c r="AM511" s="58"/>
      <c r="AN511" s="58"/>
      <c r="AO511" s="58"/>
      <c r="AP511" s="58"/>
      <c r="AQ511" s="58"/>
      <c r="AR511" s="58"/>
      <c r="AS511" s="58"/>
      <c r="AT511" s="58"/>
      <c r="AU511" s="58"/>
      <c r="AV511" s="58"/>
      <c r="AW511" s="58"/>
      <c r="AX511" s="58"/>
      <c r="AY511" s="58"/>
      <c r="AZ511" s="58"/>
    </row>
    <row r="512" spans="1:52" x14ac:dyDescent="0.25">
      <c r="A512" s="58"/>
      <c r="B512" s="58"/>
      <c r="C512" s="58"/>
      <c r="D512" s="58"/>
      <c r="E512" s="58"/>
      <c r="F512" s="58"/>
      <c r="G512" s="58"/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  <c r="AA512" s="58"/>
      <c r="AB512" s="58"/>
      <c r="AC512" s="58"/>
      <c r="AD512" s="58"/>
      <c r="AE512" s="58"/>
      <c r="AF512" s="58"/>
      <c r="AG512" s="58"/>
      <c r="AH512" s="58"/>
      <c r="AI512" s="58"/>
      <c r="AJ512" s="58"/>
      <c r="AK512" s="58"/>
      <c r="AL512" s="58"/>
      <c r="AM512" s="58"/>
      <c r="AN512" s="58"/>
      <c r="AO512" s="58"/>
      <c r="AP512" s="58"/>
      <c r="AQ512" s="58"/>
      <c r="AR512" s="58"/>
      <c r="AS512" s="58"/>
      <c r="AT512" s="58"/>
      <c r="AU512" s="58"/>
      <c r="AV512" s="58"/>
      <c r="AW512" s="58"/>
      <c r="AX512" s="58"/>
      <c r="AY512" s="58"/>
      <c r="AZ512" s="58"/>
    </row>
    <row r="513" spans="1:52" x14ac:dyDescent="0.25">
      <c r="A513" s="58"/>
      <c r="B513" s="58"/>
      <c r="C513" s="58"/>
      <c r="D513" s="58"/>
      <c r="E513" s="58"/>
      <c r="F513" s="58"/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  <c r="AA513" s="58"/>
      <c r="AB513" s="58"/>
      <c r="AC513" s="58"/>
      <c r="AD513" s="58"/>
      <c r="AE513" s="58"/>
      <c r="AF513" s="58"/>
      <c r="AG513" s="58"/>
      <c r="AH513" s="58"/>
      <c r="AI513" s="58"/>
      <c r="AJ513" s="58"/>
      <c r="AK513" s="58"/>
      <c r="AL513" s="58"/>
      <c r="AM513" s="58"/>
      <c r="AN513" s="58"/>
      <c r="AO513" s="58"/>
      <c r="AP513" s="58"/>
      <c r="AQ513" s="58"/>
      <c r="AR513" s="58"/>
      <c r="AS513" s="58"/>
      <c r="AT513" s="58"/>
      <c r="AU513" s="58"/>
      <c r="AV513" s="58"/>
      <c r="AW513" s="58"/>
      <c r="AX513" s="58"/>
      <c r="AY513" s="58"/>
      <c r="AZ513" s="58"/>
    </row>
    <row r="514" spans="1:52" x14ac:dyDescent="0.25">
      <c r="A514" s="58"/>
      <c r="B514" s="58"/>
      <c r="C514" s="58"/>
      <c r="D514" s="58"/>
      <c r="E514" s="58"/>
      <c r="F514" s="58"/>
      <c r="G514" s="58"/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  <c r="AA514" s="58"/>
      <c r="AB514" s="58"/>
      <c r="AC514" s="58"/>
      <c r="AD514" s="58"/>
      <c r="AE514" s="58"/>
      <c r="AF514" s="58"/>
      <c r="AG514" s="58"/>
      <c r="AH514" s="58"/>
      <c r="AI514" s="58"/>
      <c r="AJ514" s="58"/>
      <c r="AK514" s="58"/>
      <c r="AL514" s="58"/>
      <c r="AM514" s="58"/>
      <c r="AN514" s="58"/>
      <c r="AO514" s="58"/>
      <c r="AP514" s="58"/>
      <c r="AQ514" s="58"/>
      <c r="AR514" s="58"/>
      <c r="AS514" s="58"/>
      <c r="AT514" s="58"/>
      <c r="AU514" s="58"/>
      <c r="AV514" s="58"/>
      <c r="AW514" s="58"/>
      <c r="AX514" s="58"/>
      <c r="AY514" s="58"/>
      <c r="AZ514" s="58"/>
    </row>
    <row r="515" spans="1:52" x14ac:dyDescent="0.25">
      <c r="A515" s="58"/>
      <c r="B515" s="58"/>
      <c r="C515" s="58"/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  <c r="AA515" s="58"/>
      <c r="AB515" s="58"/>
      <c r="AC515" s="58"/>
      <c r="AD515" s="58"/>
      <c r="AE515" s="58"/>
      <c r="AF515" s="58"/>
      <c r="AG515" s="58"/>
      <c r="AH515" s="58"/>
      <c r="AI515" s="58"/>
      <c r="AJ515" s="58"/>
      <c r="AK515" s="58"/>
      <c r="AL515" s="58"/>
      <c r="AM515" s="58"/>
      <c r="AN515" s="58"/>
      <c r="AO515" s="58"/>
      <c r="AP515" s="58"/>
      <c r="AQ515" s="58"/>
      <c r="AR515" s="58"/>
      <c r="AS515" s="58"/>
      <c r="AT515" s="58"/>
      <c r="AU515" s="58"/>
      <c r="AV515" s="58"/>
      <c r="AW515" s="58"/>
      <c r="AX515" s="58"/>
      <c r="AY515" s="58"/>
      <c r="AZ515" s="58"/>
    </row>
    <row r="516" spans="1:52" x14ac:dyDescent="0.25">
      <c r="A516" s="58"/>
      <c r="B516" s="58"/>
      <c r="C516" s="58"/>
      <c r="D516" s="58"/>
      <c r="E516" s="58"/>
      <c r="F516" s="58"/>
      <c r="G516" s="58"/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  <c r="AA516" s="58"/>
      <c r="AB516" s="58"/>
      <c r="AC516" s="58"/>
      <c r="AD516" s="58"/>
      <c r="AE516" s="58"/>
      <c r="AF516" s="58"/>
      <c r="AG516" s="58"/>
      <c r="AH516" s="58"/>
      <c r="AI516" s="58"/>
      <c r="AJ516" s="58"/>
      <c r="AK516" s="58"/>
      <c r="AL516" s="58"/>
      <c r="AM516" s="58"/>
      <c r="AN516" s="58"/>
      <c r="AO516" s="58"/>
      <c r="AP516" s="58"/>
      <c r="AQ516" s="58"/>
      <c r="AR516" s="58"/>
      <c r="AS516" s="58"/>
      <c r="AT516" s="58"/>
      <c r="AU516" s="58"/>
      <c r="AV516" s="58"/>
      <c r="AW516" s="58"/>
      <c r="AX516" s="58"/>
      <c r="AY516" s="58"/>
      <c r="AZ516" s="58"/>
    </row>
    <row r="517" spans="1:52" x14ac:dyDescent="0.25">
      <c r="A517" s="58"/>
      <c r="B517" s="58"/>
      <c r="C517" s="58"/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  <c r="AA517" s="58"/>
      <c r="AB517" s="58"/>
      <c r="AC517" s="58"/>
      <c r="AD517" s="58"/>
      <c r="AE517" s="58"/>
      <c r="AF517" s="58"/>
      <c r="AG517" s="58"/>
      <c r="AH517" s="58"/>
      <c r="AI517" s="58"/>
      <c r="AJ517" s="58"/>
      <c r="AK517" s="58"/>
      <c r="AL517" s="58"/>
      <c r="AM517" s="58"/>
      <c r="AN517" s="58"/>
      <c r="AO517" s="58"/>
      <c r="AP517" s="58"/>
      <c r="AQ517" s="58"/>
      <c r="AR517" s="58"/>
      <c r="AS517" s="58"/>
      <c r="AT517" s="58"/>
      <c r="AU517" s="58"/>
      <c r="AV517" s="58"/>
      <c r="AW517" s="58"/>
      <c r="AX517" s="58"/>
      <c r="AY517" s="58"/>
      <c r="AZ517" s="58"/>
    </row>
    <row r="518" spans="1:52" x14ac:dyDescent="0.25">
      <c r="A518" s="58"/>
      <c r="B518" s="58"/>
      <c r="C518" s="58"/>
      <c r="D518" s="58"/>
      <c r="E518" s="58"/>
      <c r="F518" s="58"/>
      <c r="G518" s="58"/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  <c r="AA518" s="58"/>
      <c r="AB518" s="58"/>
      <c r="AC518" s="58"/>
      <c r="AD518" s="58"/>
      <c r="AE518" s="58"/>
      <c r="AF518" s="58"/>
      <c r="AG518" s="58"/>
      <c r="AH518" s="58"/>
      <c r="AI518" s="58"/>
      <c r="AJ518" s="58"/>
      <c r="AK518" s="58"/>
      <c r="AL518" s="58"/>
      <c r="AM518" s="58"/>
      <c r="AN518" s="58"/>
      <c r="AO518" s="58"/>
      <c r="AP518" s="58"/>
      <c r="AQ518" s="58"/>
      <c r="AR518" s="58"/>
      <c r="AS518" s="58"/>
      <c r="AT518" s="58"/>
      <c r="AU518" s="58"/>
      <c r="AV518" s="58"/>
      <c r="AW518" s="58"/>
      <c r="AX518" s="58"/>
      <c r="AY518" s="58"/>
      <c r="AZ518" s="58"/>
    </row>
    <row r="519" spans="1:52" x14ac:dyDescent="0.25">
      <c r="A519" s="58"/>
      <c r="B519" s="58"/>
      <c r="C519" s="58"/>
      <c r="D519" s="58"/>
      <c r="E519" s="58"/>
      <c r="F519" s="58"/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  <c r="AA519" s="58"/>
      <c r="AB519" s="58"/>
      <c r="AC519" s="58"/>
      <c r="AD519" s="58"/>
      <c r="AE519" s="58"/>
      <c r="AF519" s="58"/>
      <c r="AG519" s="58"/>
      <c r="AH519" s="58"/>
      <c r="AI519" s="58"/>
      <c r="AJ519" s="58"/>
      <c r="AK519" s="58"/>
      <c r="AL519" s="58"/>
      <c r="AM519" s="58"/>
      <c r="AN519" s="58"/>
      <c r="AO519" s="58"/>
      <c r="AP519" s="58"/>
      <c r="AQ519" s="58"/>
      <c r="AR519" s="58"/>
      <c r="AS519" s="58"/>
      <c r="AT519" s="58"/>
      <c r="AU519" s="58"/>
      <c r="AV519" s="58"/>
      <c r="AW519" s="58"/>
      <c r="AX519" s="58"/>
      <c r="AY519" s="58"/>
      <c r="AZ519" s="58"/>
    </row>
    <row r="520" spans="1:52" x14ac:dyDescent="0.25">
      <c r="A520" s="58"/>
      <c r="B520" s="58"/>
      <c r="C520" s="58"/>
      <c r="D520" s="58"/>
      <c r="E520" s="58"/>
      <c r="F520" s="58"/>
      <c r="G520" s="58"/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  <c r="AA520" s="58"/>
      <c r="AB520" s="58"/>
      <c r="AC520" s="58"/>
      <c r="AD520" s="58"/>
      <c r="AE520" s="58"/>
      <c r="AF520" s="58"/>
      <c r="AG520" s="58"/>
      <c r="AH520" s="58"/>
      <c r="AI520" s="58"/>
      <c r="AJ520" s="58"/>
      <c r="AK520" s="58"/>
      <c r="AL520" s="58"/>
      <c r="AM520" s="58"/>
      <c r="AN520" s="58"/>
      <c r="AO520" s="58"/>
      <c r="AP520" s="58"/>
      <c r="AQ520" s="58"/>
      <c r="AR520" s="58"/>
      <c r="AS520" s="58"/>
      <c r="AT520" s="58"/>
      <c r="AU520" s="58"/>
      <c r="AV520" s="58"/>
      <c r="AW520" s="58"/>
      <c r="AX520" s="58"/>
      <c r="AY520" s="58"/>
      <c r="AZ520" s="58"/>
    </row>
    <row r="521" spans="1:52" x14ac:dyDescent="0.25">
      <c r="A521" s="58"/>
      <c r="B521" s="58"/>
      <c r="C521" s="58"/>
      <c r="D521" s="58"/>
      <c r="E521" s="58"/>
      <c r="F521" s="58"/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  <c r="AA521" s="58"/>
      <c r="AB521" s="58"/>
      <c r="AC521" s="58"/>
      <c r="AD521" s="58"/>
      <c r="AE521" s="58"/>
      <c r="AF521" s="58"/>
      <c r="AG521" s="58"/>
      <c r="AH521" s="58"/>
      <c r="AI521" s="58"/>
      <c r="AJ521" s="58"/>
      <c r="AK521" s="58"/>
      <c r="AL521" s="58"/>
      <c r="AM521" s="58"/>
      <c r="AN521" s="58"/>
      <c r="AO521" s="58"/>
      <c r="AP521" s="58"/>
      <c r="AQ521" s="58"/>
      <c r="AR521" s="58"/>
      <c r="AS521" s="58"/>
      <c r="AT521" s="58"/>
      <c r="AU521" s="58"/>
      <c r="AV521" s="58"/>
      <c r="AW521" s="58"/>
      <c r="AX521" s="58"/>
      <c r="AY521" s="58"/>
      <c r="AZ521" s="58"/>
    </row>
    <row r="522" spans="1:52" x14ac:dyDescent="0.25">
      <c r="A522" s="58"/>
      <c r="B522" s="58"/>
      <c r="C522" s="58"/>
      <c r="D522" s="58"/>
      <c r="E522" s="58"/>
      <c r="F522" s="58"/>
      <c r="G522" s="58"/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  <c r="AA522" s="58"/>
      <c r="AB522" s="58"/>
      <c r="AC522" s="58"/>
      <c r="AD522" s="58"/>
      <c r="AE522" s="58"/>
      <c r="AF522" s="58"/>
      <c r="AG522" s="58"/>
      <c r="AH522" s="58"/>
      <c r="AI522" s="58"/>
      <c r="AJ522" s="58"/>
      <c r="AK522" s="58"/>
      <c r="AL522" s="58"/>
      <c r="AM522" s="58"/>
      <c r="AN522" s="58"/>
      <c r="AO522" s="58"/>
      <c r="AP522" s="58"/>
      <c r="AQ522" s="58"/>
      <c r="AR522" s="58"/>
      <c r="AS522" s="58"/>
      <c r="AT522" s="58"/>
      <c r="AU522" s="58"/>
      <c r="AV522" s="58"/>
      <c r="AW522" s="58"/>
      <c r="AX522" s="58"/>
      <c r="AY522" s="58"/>
      <c r="AZ522" s="58"/>
    </row>
    <row r="523" spans="1:52" x14ac:dyDescent="0.25">
      <c r="A523" s="58"/>
      <c r="B523" s="58"/>
      <c r="C523" s="58"/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  <c r="AA523" s="58"/>
      <c r="AB523" s="58"/>
      <c r="AC523" s="58"/>
      <c r="AD523" s="58"/>
      <c r="AE523" s="58"/>
      <c r="AF523" s="58"/>
      <c r="AG523" s="58"/>
      <c r="AH523" s="58"/>
      <c r="AI523" s="58"/>
      <c r="AJ523" s="58"/>
      <c r="AK523" s="58"/>
      <c r="AL523" s="58"/>
      <c r="AM523" s="58"/>
      <c r="AN523" s="58"/>
      <c r="AO523" s="58"/>
      <c r="AP523" s="58"/>
      <c r="AQ523" s="58"/>
      <c r="AR523" s="58"/>
      <c r="AS523" s="58"/>
      <c r="AT523" s="58"/>
      <c r="AU523" s="58"/>
      <c r="AV523" s="58"/>
      <c r="AW523" s="58"/>
      <c r="AX523" s="58"/>
      <c r="AY523" s="58"/>
      <c r="AZ523" s="58"/>
    </row>
    <row r="524" spans="1:52" x14ac:dyDescent="0.25">
      <c r="A524" s="58"/>
      <c r="B524" s="58"/>
      <c r="C524" s="58"/>
      <c r="D524" s="58"/>
      <c r="E524" s="58"/>
      <c r="F524" s="58"/>
      <c r="G524" s="58"/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  <c r="AA524" s="58"/>
      <c r="AB524" s="58"/>
      <c r="AC524" s="58"/>
      <c r="AD524" s="58"/>
      <c r="AE524" s="58"/>
      <c r="AF524" s="58"/>
      <c r="AG524" s="58"/>
      <c r="AH524" s="58"/>
      <c r="AI524" s="58"/>
      <c r="AJ524" s="58"/>
      <c r="AK524" s="58"/>
      <c r="AL524" s="58"/>
      <c r="AM524" s="58"/>
      <c r="AN524" s="58"/>
      <c r="AO524" s="58"/>
      <c r="AP524" s="58"/>
      <c r="AQ524" s="58"/>
      <c r="AR524" s="58"/>
      <c r="AS524" s="58"/>
      <c r="AT524" s="58"/>
      <c r="AU524" s="58"/>
      <c r="AV524" s="58"/>
      <c r="AW524" s="58"/>
      <c r="AX524" s="58"/>
      <c r="AY524" s="58"/>
      <c r="AZ524" s="58"/>
    </row>
    <row r="525" spans="1:52" x14ac:dyDescent="0.25">
      <c r="A525" s="58"/>
      <c r="B525" s="58"/>
      <c r="C525" s="58"/>
      <c r="D525" s="58"/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  <c r="AA525" s="58"/>
      <c r="AB525" s="58"/>
      <c r="AC525" s="58"/>
      <c r="AD525" s="58"/>
      <c r="AE525" s="58"/>
      <c r="AF525" s="58"/>
      <c r="AG525" s="58"/>
      <c r="AH525" s="58"/>
      <c r="AI525" s="58"/>
      <c r="AJ525" s="58"/>
      <c r="AK525" s="58"/>
      <c r="AL525" s="58"/>
      <c r="AM525" s="58"/>
      <c r="AN525" s="58"/>
      <c r="AO525" s="58"/>
      <c r="AP525" s="58"/>
      <c r="AQ525" s="58"/>
      <c r="AR525" s="58"/>
      <c r="AS525" s="58"/>
      <c r="AT525" s="58"/>
      <c r="AU525" s="58"/>
      <c r="AV525" s="58"/>
      <c r="AW525" s="58"/>
      <c r="AX525" s="58"/>
      <c r="AY525" s="58"/>
      <c r="AZ525" s="58"/>
    </row>
    <row r="526" spans="1:52" x14ac:dyDescent="0.25">
      <c r="A526" s="58"/>
      <c r="B526" s="58"/>
      <c r="C526" s="58"/>
      <c r="D526" s="58"/>
      <c r="E526" s="58"/>
      <c r="F526" s="58"/>
      <c r="G526" s="58"/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  <c r="AA526" s="58"/>
      <c r="AB526" s="58"/>
      <c r="AC526" s="58"/>
      <c r="AD526" s="58"/>
      <c r="AE526" s="58"/>
      <c r="AF526" s="58"/>
      <c r="AG526" s="58"/>
      <c r="AH526" s="58"/>
      <c r="AI526" s="58"/>
      <c r="AJ526" s="58"/>
      <c r="AK526" s="58"/>
      <c r="AL526" s="58"/>
      <c r="AM526" s="58"/>
      <c r="AN526" s="58"/>
      <c r="AO526" s="58"/>
      <c r="AP526" s="58"/>
      <c r="AQ526" s="58"/>
      <c r="AR526" s="58"/>
      <c r="AS526" s="58"/>
      <c r="AT526" s="58"/>
      <c r="AU526" s="58"/>
      <c r="AV526" s="58"/>
      <c r="AW526" s="58"/>
      <c r="AX526" s="58"/>
      <c r="AY526" s="58"/>
      <c r="AZ526" s="58"/>
    </row>
    <row r="527" spans="1:52" x14ac:dyDescent="0.25">
      <c r="A527" s="58"/>
      <c r="B527" s="58"/>
      <c r="C527" s="58"/>
      <c r="D527" s="58"/>
      <c r="E527" s="58"/>
      <c r="F527" s="58"/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  <c r="AA527" s="58"/>
      <c r="AB527" s="58"/>
      <c r="AC527" s="58"/>
      <c r="AD527" s="58"/>
      <c r="AE527" s="58"/>
      <c r="AF527" s="58"/>
      <c r="AG527" s="58"/>
      <c r="AH527" s="58"/>
      <c r="AI527" s="58"/>
      <c r="AJ527" s="58"/>
      <c r="AK527" s="58"/>
      <c r="AL527" s="58"/>
      <c r="AM527" s="58"/>
      <c r="AN527" s="58"/>
      <c r="AO527" s="58"/>
      <c r="AP527" s="58"/>
      <c r="AQ527" s="58"/>
      <c r="AR527" s="58"/>
      <c r="AS527" s="58"/>
      <c r="AT527" s="58"/>
      <c r="AU527" s="58"/>
      <c r="AV527" s="58"/>
      <c r="AW527" s="58"/>
      <c r="AX527" s="58"/>
      <c r="AY527" s="58"/>
      <c r="AZ527" s="58"/>
    </row>
    <row r="528" spans="1:52" x14ac:dyDescent="0.25">
      <c r="A528" s="58"/>
      <c r="B528" s="58"/>
      <c r="C528" s="58"/>
      <c r="D528" s="58"/>
      <c r="E528" s="58"/>
      <c r="F528" s="58"/>
      <c r="G528" s="58"/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  <c r="AA528" s="58"/>
      <c r="AB528" s="58"/>
      <c r="AC528" s="58"/>
      <c r="AD528" s="58"/>
      <c r="AE528" s="58"/>
      <c r="AF528" s="58"/>
      <c r="AG528" s="58"/>
      <c r="AH528" s="58"/>
      <c r="AI528" s="58"/>
      <c r="AJ528" s="58"/>
      <c r="AK528" s="58"/>
      <c r="AL528" s="58"/>
      <c r="AM528" s="58"/>
      <c r="AN528" s="58"/>
      <c r="AO528" s="58"/>
      <c r="AP528" s="58"/>
      <c r="AQ528" s="58"/>
      <c r="AR528" s="58"/>
      <c r="AS528" s="58"/>
      <c r="AT528" s="58"/>
      <c r="AU528" s="58"/>
      <c r="AV528" s="58"/>
      <c r="AW528" s="58"/>
      <c r="AX528" s="58"/>
      <c r="AY528" s="58"/>
      <c r="AZ528" s="58"/>
    </row>
    <row r="529" spans="1:52" x14ac:dyDescent="0.25">
      <c r="A529" s="58"/>
      <c r="B529" s="58"/>
      <c r="C529" s="58"/>
      <c r="D529" s="58"/>
      <c r="E529" s="58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  <c r="AA529" s="58"/>
      <c r="AB529" s="58"/>
      <c r="AC529" s="58"/>
      <c r="AD529" s="58"/>
      <c r="AE529" s="58"/>
      <c r="AF529" s="58"/>
      <c r="AG529" s="58"/>
      <c r="AH529" s="58"/>
      <c r="AI529" s="58"/>
      <c r="AJ529" s="58"/>
      <c r="AK529" s="58"/>
      <c r="AL529" s="58"/>
      <c r="AM529" s="58"/>
      <c r="AN529" s="58"/>
      <c r="AO529" s="58"/>
      <c r="AP529" s="58"/>
      <c r="AQ529" s="58"/>
      <c r="AR529" s="58"/>
      <c r="AS529" s="58"/>
      <c r="AT529" s="58"/>
      <c r="AU529" s="58"/>
      <c r="AV529" s="58"/>
      <c r="AW529" s="58"/>
      <c r="AX529" s="58"/>
      <c r="AY529" s="58"/>
      <c r="AZ529" s="58"/>
    </row>
    <row r="530" spans="1:52" x14ac:dyDescent="0.25">
      <c r="A530" s="58"/>
      <c r="B530" s="58"/>
      <c r="C530" s="58"/>
      <c r="D530" s="58"/>
      <c r="E530" s="58"/>
      <c r="F530" s="58"/>
      <c r="G530" s="58"/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  <c r="AA530" s="58"/>
      <c r="AB530" s="58"/>
      <c r="AC530" s="58"/>
      <c r="AD530" s="58"/>
      <c r="AE530" s="58"/>
      <c r="AF530" s="58"/>
      <c r="AG530" s="58"/>
      <c r="AH530" s="58"/>
      <c r="AI530" s="58"/>
      <c r="AJ530" s="58"/>
      <c r="AK530" s="58"/>
      <c r="AL530" s="58"/>
      <c r="AM530" s="58"/>
      <c r="AN530" s="58"/>
      <c r="AO530" s="58"/>
      <c r="AP530" s="58"/>
      <c r="AQ530" s="58"/>
      <c r="AR530" s="58"/>
      <c r="AS530" s="58"/>
      <c r="AT530" s="58"/>
      <c r="AU530" s="58"/>
      <c r="AV530" s="58"/>
      <c r="AW530" s="58"/>
      <c r="AX530" s="58"/>
      <c r="AY530" s="58"/>
      <c r="AZ530" s="58"/>
    </row>
    <row r="531" spans="1:52" x14ac:dyDescent="0.25">
      <c r="A531" s="58"/>
      <c r="B531" s="58"/>
      <c r="C531" s="58"/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  <c r="AA531" s="58"/>
      <c r="AB531" s="58"/>
      <c r="AC531" s="58"/>
      <c r="AD531" s="58"/>
      <c r="AE531" s="58"/>
      <c r="AF531" s="58"/>
      <c r="AG531" s="58"/>
      <c r="AH531" s="58"/>
      <c r="AI531" s="58"/>
      <c r="AJ531" s="58"/>
      <c r="AK531" s="58"/>
      <c r="AL531" s="58"/>
      <c r="AM531" s="58"/>
      <c r="AN531" s="58"/>
      <c r="AO531" s="58"/>
      <c r="AP531" s="58"/>
      <c r="AQ531" s="58"/>
      <c r="AR531" s="58"/>
      <c r="AS531" s="58"/>
      <c r="AT531" s="58"/>
      <c r="AU531" s="58"/>
      <c r="AV531" s="58"/>
      <c r="AW531" s="58"/>
      <c r="AX531" s="58"/>
      <c r="AY531" s="58"/>
      <c r="AZ531" s="58"/>
    </row>
    <row r="532" spans="1:52" x14ac:dyDescent="0.25">
      <c r="A532" s="58"/>
      <c r="B532" s="58"/>
      <c r="C532" s="58"/>
      <c r="D532" s="58"/>
      <c r="E532" s="58"/>
      <c r="F532" s="58"/>
      <c r="G532" s="58"/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  <c r="AA532" s="58"/>
      <c r="AB532" s="58"/>
      <c r="AC532" s="58"/>
      <c r="AD532" s="58"/>
      <c r="AE532" s="58"/>
      <c r="AF532" s="58"/>
      <c r="AG532" s="58"/>
      <c r="AH532" s="58"/>
      <c r="AI532" s="58"/>
      <c r="AJ532" s="58"/>
      <c r="AK532" s="58"/>
      <c r="AL532" s="58"/>
      <c r="AM532" s="58"/>
      <c r="AN532" s="58"/>
      <c r="AO532" s="58"/>
      <c r="AP532" s="58"/>
      <c r="AQ532" s="58"/>
      <c r="AR532" s="58"/>
      <c r="AS532" s="58"/>
      <c r="AT532" s="58"/>
      <c r="AU532" s="58"/>
      <c r="AV532" s="58"/>
      <c r="AW532" s="58"/>
      <c r="AX532" s="58"/>
      <c r="AY532" s="58"/>
      <c r="AZ532" s="58"/>
    </row>
    <row r="533" spans="1:52" x14ac:dyDescent="0.25">
      <c r="A533" s="58"/>
      <c r="B533" s="58"/>
      <c r="C533" s="58"/>
      <c r="D533" s="58"/>
      <c r="E533" s="58"/>
      <c r="F533" s="58"/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  <c r="AA533" s="58"/>
      <c r="AB533" s="58"/>
      <c r="AC533" s="58"/>
      <c r="AD533" s="58"/>
      <c r="AE533" s="58"/>
      <c r="AF533" s="58"/>
      <c r="AG533" s="58"/>
      <c r="AH533" s="58"/>
      <c r="AI533" s="58"/>
      <c r="AJ533" s="58"/>
      <c r="AK533" s="58"/>
      <c r="AL533" s="58"/>
      <c r="AM533" s="58"/>
      <c r="AN533" s="58"/>
      <c r="AO533" s="58"/>
      <c r="AP533" s="58"/>
      <c r="AQ533" s="58"/>
      <c r="AR533" s="58"/>
      <c r="AS533" s="58"/>
      <c r="AT533" s="58"/>
      <c r="AU533" s="58"/>
      <c r="AV533" s="58"/>
      <c r="AW533" s="58"/>
      <c r="AX533" s="58"/>
      <c r="AY533" s="58"/>
      <c r="AZ533" s="58"/>
    </row>
    <row r="534" spans="1:52" x14ac:dyDescent="0.25">
      <c r="A534" s="58"/>
      <c r="B534" s="58"/>
      <c r="C534" s="58"/>
      <c r="D534" s="58"/>
      <c r="E534" s="58"/>
      <c r="F534" s="58"/>
      <c r="G534" s="58"/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  <c r="AA534" s="58"/>
      <c r="AB534" s="58"/>
      <c r="AC534" s="58"/>
      <c r="AD534" s="58"/>
      <c r="AE534" s="58"/>
      <c r="AF534" s="58"/>
      <c r="AG534" s="58"/>
      <c r="AH534" s="58"/>
      <c r="AI534" s="58"/>
      <c r="AJ534" s="58"/>
      <c r="AK534" s="58"/>
      <c r="AL534" s="58"/>
      <c r="AM534" s="58"/>
      <c r="AN534" s="58"/>
      <c r="AO534" s="58"/>
      <c r="AP534" s="58"/>
      <c r="AQ534" s="58"/>
      <c r="AR534" s="58"/>
      <c r="AS534" s="58"/>
      <c r="AT534" s="58"/>
      <c r="AU534" s="58"/>
      <c r="AV534" s="58"/>
      <c r="AW534" s="58"/>
      <c r="AX534" s="58"/>
      <c r="AY534" s="58"/>
      <c r="AZ534" s="58"/>
    </row>
    <row r="535" spans="1:52" x14ac:dyDescent="0.25">
      <c r="A535" s="58"/>
      <c r="B535" s="58"/>
      <c r="C535" s="58"/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  <c r="AA535" s="58"/>
      <c r="AB535" s="58"/>
      <c r="AC535" s="58"/>
      <c r="AD535" s="58"/>
      <c r="AE535" s="58"/>
      <c r="AF535" s="58"/>
      <c r="AG535" s="58"/>
      <c r="AH535" s="58"/>
      <c r="AI535" s="58"/>
      <c r="AJ535" s="58"/>
      <c r="AK535" s="58"/>
      <c r="AL535" s="58"/>
      <c r="AM535" s="58"/>
      <c r="AN535" s="58"/>
      <c r="AO535" s="58"/>
      <c r="AP535" s="58"/>
      <c r="AQ535" s="58"/>
      <c r="AR535" s="58"/>
      <c r="AS535" s="58"/>
      <c r="AT535" s="58"/>
      <c r="AU535" s="58"/>
      <c r="AV535" s="58"/>
      <c r="AW535" s="58"/>
      <c r="AX535" s="58"/>
      <c r="AY535" s="58"/>
      <c r="AZ535" s="58"/>
    </row>
    <row r="536" spans="1:52" x14ac:dyDescent="0.25">
      <c r="A536" s="58"/>
      <c r="B536" s="58"/>
      <c r="C536" s="58"/>
      <c r="D536" s="58"/>
      <c r="E536" s="58"/>
      <c r="F536" s="58"/>
      <c r="G536" s="58"/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  <c r="AA536" s="58"/>
      <c r="AB536" s="58"/>
      <c r="AC536" s="58"/>
      <c r="AD536" s="58"/>
      <c r="AE536" s="58"/>
      <c r="AF536" s="58"/>
      <c r="AG536" s="58"/>
      <c r="AH536" s="58"/>
      <c r="AI536" s="58"/>
      <c r="AJ536" s="58"/>
      <c r="AK536" s="58"/>
      <c r="AL536" s="58"/>
      <c r="AM536" s="58"/>
      <c r="AN536" s="58"/>
      <c r="AO536" s="58"/>
      <c r="AP536" s="58"/>
      <c r="AQ536" s="58"/>
      <c r="AR536" s="58"/>
      <c r="AS536" s="58"/>
      <c r="AT536" s="58"/>
      <c r="AU536" s="58"/>
      <c r="AV536" s="58"/>
      <c r="AW536" s="58"/>
      <c r="AX536" s="58"/>
      <c r="AY536" s="58"/>
      <c r="AZ536" s="58"/>
    </row>
    <row r="537" spans="1:52" x14ac:dyDescent="0.25">
      <c r="A537" s="58"/>
      <c r="B537" s="58"/>
      <c r="C537" s="58"/>
      <c r="D537" s="58"/>
      <c r="E537" s="58"/>
      <c r="F537" s="58"/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  <c r="AA537" s="58"/>
      <c r="AB537" s="58"/>
      <c r="AC537" s="58"/>
      <c r="AD537" s="58"/>
      <c r="AE537" s="58"/>
      <c r="AF537" s="58"/>
      <c r="AG537" s="58"/>
      <c r="AH537" s="58"/>
      <c r="AI537" s="58"/>
      <c r="AJ537" s="58"/>
      <c r="AK537" s="58"/>
      <c r="AL537" s="58"/>
      <c r="AM537" s="58"/>
      <c r="AN537" s="58"/>
      <c r="AO537" s="58"/>
      <c r="AP537" s="58"/>
      <c r="AQ537" s="58"/>
      <c r="AR537" s="58"/>
      <c r="AS537" s="58"/>
      <c r="AT537" s="58"/>
      <c r="AU537" s="58"/>
      <c r="AV537" s="58"/>
      <c r="AW537" s="58"/>
      <c r="AX537" s="58"/>
      <c r="AY537" s="58"/>
      <c r="AZ537" s="58"/>
    </row>
    <row r="538" spans="1:52" x14ac:dyDescent="0.25">
      <c r="A538" s="58"/>
      <c r="B538" s="58"/>
      <c r="C538" s="58"/>
      <c r="D538" s="58"/>
      <c r="E538" s="58"/>
      <c r="F538" s="58"/>
      <c r="G538" s="58"/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  <c r="AA538" s="58"/>
      <c r="AB538" s="58"/>
      <c r="AC538" s="58"/>
      <c r="AD538" s="58"/>
      <c r="AE538" s="58"/>
      <c r="AF538" s="58"/>
      <c r="AG538" s="58"/>
      <c r="AH538" s="58"/>
      <c r="AI538" s="58"/>
      <c r="AJ538" s="58"/>
      <c r="AK538" s="58"/>
      <c r="AL538" s="58"/>
      <c r="AM538" s="58"/>
      <c r="AN538" s="58"/>
      <c r="AO538" s="58"/>
      <c r="AP538" s="58"/>
      <c r="AQ538" s="58"/>
      <c r="AR538" s="58"/>
      <c r="AS538" s="58"/>
      <c r="AT538" s="58"/>
      <c r="AU538" s="58"/>
      <c r="AV538" s="58"/>
      <c r="AW538" s="58"/>
      <c r="AX538" s="58"/>
      <c r="AY538" s="58"/>
      <c r="AZ538" s="58"/>
    </row>
    <row r="539" spans="1:52" x14ac:dyDescent="0.25">
      <c r="A539" s="58"/>
      <c r="B539" s="58"/>
      <c r="C539" s="58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  <c r="AA539" s="58"/>
      <c r="AB539" s="58"/>
      <c r="AC539" s="58"/>
      <c r="AD539" s="58"/>
      <c r="AE539" s="58"/>
      <c r="AF539" s="58"/>
      <c r="AG539" s="58"/>
      <c r="AH539" s="58"/>
      <c r="AI539" s="58"/>
      <c r="AJ539" s="58"/>
      <c r="AK539" s="58"/>
      <c r="AL539" s="58"/>
      <c r="AM539" s="58"/>
      <c r="AN539" s="58"/>
      <c r="AO539" s="58"/>
      <c r="AP539" s="58"/>
      <c r="AQ539" s="58"/>
      <c r="AR539" s="58"/>
      <c r="AS539" s="58"/>
      <c r="AT539" s="58"/>
      <c r="AU539" s="58"/>
      <c r="AV539" s="58"/>
      <c r="AW539" s="58"/>
      <c r="AX539" s="58"/>
      <c r="AY539" s="58"/>
      <c r="AZ539" s="58"/>
    </row>
    <row r="540" spans="1:52" x14ac:dyDescent="0.25">
      <c r="A540" s="58"/>
      <c r="B540" s="58"/>
      <c r="C540" s="58"/>
      <c r="D540" s="58"/>
      <c r="E540" s="58"/>
      <c r="F540" s="58"/>
      <c r="G540" s="58"/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  <c r="AA540" s="58"/>
      <c r="AB540" s="58"/>
      <c r="AC540" s="58"/>
      <c r="AD540" s="58"/>
      <c r="AE540" s="58"/>
      <c r="AF540" s="58"/>
      <c r="AG540" s="58"/>
      <c r="AH540" s="58"/>
      <c r="AI540" s="58"/>
      <c r="AJ540" s="58"/>
      <c r="AK540" s="58"/>
      <c r="AL540" s="58"/>
      <c r="AM540" s="58"/>
      <c r="AN540" s="58"/>
      <c r="AO540" s="58"/>
      <c r="AP540" s="58"/>
      <c r="AQ540" s="58"/>
      <c r="AR540" s="58"/>
      <c r="AS540" s="58"/>
      <c r="AT540" s="58"/>
      <c r="AU540" s="58"/>
      <c r="AV540" s="58"/>
      <c r="AW540" s="58"/>
      <c r="AX540" s="58"/>
      <c r="AY540" s="58"/>
      <c r="AZ540" s="58"/>
    </row>
    <row r="541" spans="1:52" x14ac:dyDescent="0.25">
      <c r="A541" s="58"/>
      <c r="B541" s="58"/>
      <c r="C541" s="58"/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  <c r="AA541" s="58"/>
      <c r="AB541" s="58"/>
      <c r="AC541" s="58"/>
      <c r="AD541" s="58"/>
      <c r="AE541" s="58"/>
      <c r="AF541" s="58"/>
      <c r="AG541" s="58"/>
      <c r="AH541" s="58"/>
      <c r="AI541" s="58"/>
      <c r="AJ541" s="58"/>
      <c r="AK541" s="58"/>
      <c r="AL541" s="58"/>
      <c r="AM541" s="58"/>
      <c r="AN541" s="58"/>
      <c r="AO541" s="58"/>
      <c r="AP541" s="58"/>
      <c r="AQ541" s="58"/>
      <c r="AR541" s="58"/>
      <c r="AS541" s="58"/>
      <c r="AT541" s="58"/>
      <c r="AU541" s="58"/>
      <c r="AV541" s="58"/>
      <c r="AW541" s="58"/>
      <c r="AX541" s="58"/>
      <c r="AY541" s="58"/>
      <c r="AZ541" s="58"/>
    </row>
    <row r="542" spans="1:52" x14ac:dyDescent="0.25">
      <c r="A542" s="58"/>
      <c r="B542" s="58"/>
      <c r="C542" s="58"/>
      <c r="D542" s="58"/>
      <c r="E542" s="58"/>
      <c r="F542" s="58"/>
      <c r="G542" s="58"/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  <c r="AA542" s="58"/>
      <c r="AB542" s="58"/>
      <c r="AC542" s="58"/>
      <c r="AD542" s="58"/>
      <c r="AE542" s="58"/>
      <c r="AF542" s="58"/>
      <c r="AG542" s="58"/>
      <c r="AH542" s="58"/>
      <c r="AI542" s="58"/>
      <c r="AJ542" s="58"/>
      <c r="AK542" s="58"/>
      <c r="AL542" s="58"/>
      <c r="AM542" s="58"/>
      <c r="AN542" s="58"/>
      <c r="AO542" s="58"/>
      <c r="AP542" s="58"/>
      <c r="AQ542" s="58"/>
      <c r="AR542" s="58"/>
      <c r="AS542" s="58"/>
      <c r="AT542" s="58"/>
      <c r="AU542" s="58"/>
      <c r="AV542" s="58"/>
      <c r="AW542" s="58"/>
      <c r="AX542" s="58"/>
      <c r="AY542" s="58"/>
      <c r="AZ542" s="58"/>
    </row>
    <row r="543" spans="1:52" x14ac:dyDescent="0.25">
      <c r="A543" s="58"/>
      <c r="B543" s="58"/>
      <c r="C543" s="58"/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  <c r="AA543" s="58"/>
      <c r="AB543" s="58"/>
      <c r="AC543" s="58"/>
      <c r="AD543" s="58"/>
      <c r="AE543" s="58"/>
      <c r="AF543" s="58"/>
      <c r="AG543" s="58"/>
      <c r="AH543" s="58"/>
      <c r="AI543" s="58"/>
      <c r="AJ543" s="58"/>
      <c r="AK543" s="58"/>
      <c r="AL543" s="58"/>
      <c r="AM543" s="58"/>
      <c r="AN543" s="58"/>
      <c r="AO543" s="58"/>
      <c r="AP543" s="58"/>
      <c r="AQ543" s="58"/>
      <c r="AR543" s="58"/>
      <c r="AS543" s="58"/>
      <c r="AT543" s="58"/>
      <c r="AU543" s="58"/>
      <c r="AV543" s="58"/>
      <c r="AW543" s="58"/>
      <c r="AX543" s="58"/>
      <c r="AY543" s="58"/>
      <c r="AZ543" s="58"/>
    </row>
    <row r="544" spans="1:52" x14ac:dyDescent="0.25">
      <c r="A544" s="58"/>
      <c r="B544" s="58"/>
      <c r="C544" s="58"/>
      <c r="D544" s="58"/>
      <c r="E544" s="58"/>
      <c r="F544" s="58"/>
      <c r="G544" s="58"/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  <c r="AA544" s="58"/>
      <c r="AB544" s="58"/>
      <c r="AC544" s="58"/>
      <c r="AD544" s="58"/>
      <c r="AE544" s="58"/>
      <c r="AF544" s="58"/>
      <c r="AG544" s="58"/>
      <c r="AH544" s="58"/>
      <c r="AI544" s="58"/>
      <c r="AJ544" s="58"/>
      <c r="AK544" s="58"/>
      <c r="AL544" s="58"/>
      <c r="AM544" s="58"/>
      <c r="AN544" s="58"/>
      <c r="AO544" s="58"/>
      <c r="AP544" s="58"/>
      <c r="AQ544" s="58"/>
      <c r="AR544" s="58"/>
      <c r="AS544" s="58"/>
      <c r="AT544" s="58"/>
      <c r="AU544" s="58"/>
      <c r="AV544" s="58"/>
      <c r="AW544" s="58"/>
      <c r="AX544" s="58"/>
      <c r="AY544" s="58"/>
      <c r="AZ544" s="58"/>
    </row>
    <row r="545" spans="1:52" x14ac:dyDescent="0.25">
      <c r="A545" s="58"/>
      <c r="B545" s="58"/>
      <c r="C545" s="58"/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  <c r="AA545" s="58"/>
      <c r="AB545" s="58"/>
      <c r="AC545" s="58"/>
      <c r="AD545" s="58"/>
      <c r="AE545" s="58"/>
      <c r="AF545" s="58"/>
      <c r="AG545" s="58"/>
      <c r="AH545" s="58"/>
      <c r="AI545" s="58"/>
      <c r="AJ545" s="58"/>
      <c r="AK545" s="58"/>
      <c r="AL545" s="58"/>
      <c r="AM545" s="58"/>
      <c r="AN545" s="58"/>
      <c r="AO545" s="58"/>
      <c r="AP545" s="58"/>
      <c r="AQ545" s="58"/>
      <c r="AR545" s="58"/>
      <c r="AS545" s="58"/>
      <c r="AT545" s="58"/>
      <c r="AU545" s="58"/>
      <c r="AV545" s="58"/>
      <c r="AW545" s="58"/>
      <c r="AX545" s="58"/>
      <c r="AY545" s="58"/>
      <c r="AZ545" s="58"/>
    </row>
    <row r="546" spans="1:52" x14ac:dyDescent="0.25">
      <c r="A546" s="58"/>
      <c r="B546" s="58"/>
      <c r="C546" s="58"/>
      <c r="D546" s="58"/>
      <c r="E546" s="58"/>
      <c r="F546" s="58"/>
      <c r="G546" s="58"/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  <c r="AA546" s="58"/>
      <c r="AB546" s="58"/>
      <c r="AC546" s="58"/>
      <c r="AD546" s="58"/>
      <c r="AE546" s="58"/>
      <c r="AF546" s="58"/>
      <c r="AG546" s="58"/>
      <c r="AH546" s="58"/>
      <c r="AI546" s="58"/>
      <c r="AJ546" s="58"/>
      <c r="AK546" s="58"/>
      <c r="AL546" s="58"/>
      <c r="AM546" s="58"/>
      <c r="AN546" s="58"/>
      <c r="AO546" s="58"/>
      <c r="AP546" s="58"/>
      <c r="AQ546" s="58"/>
      <c r="AR546" s="58"/>
      <c r="AS546" s="58"/>
      <c r="AT546" s="58"/>
      <c r="AU546" s="58"/>
      <c r="AV546" s="58"/>
      <c r="AW546" s="58"/>
      <c r="AX546" s="58"/>
      <c r="AY546" s="58"/>
      <c r="AZ546" s="58"/>
    </row>
    <row r="547" spans="1:52" x14ac:dyDescent="0.25">
      <c r="A547" s="58"/>
      <c r="B547" s="58"/>
      <c r="C547" s="58"/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  <c r="AA547" s="58"/>
      <c r="AB547" s="58"/>
      <c r="AC547" s="58"/>
      <c r="AD547" s="58"/>
      <c r="AE547" s="58"/>
      <c r="AF547" s="58"/>
      <c r="AG547" s="58"/>
      <c r="AH547" s="58"/>
      <c r="AI547" s="58"/>
      <c r="AJ547" s="58"/>
      <c r="AK547" s="58"/>
      <c r="AL547" s="58"/>
      <c r="AM547" s="58"/>
      <c r="AN547" s="58"/>
      <c r="AO547" s="58"/>
      <c r="AP547" s="58"/>
      <c r="AQ547" s="58"/>
      <c r="AR547" s="58"/>
      <c r="AS547" s="58"/>
      <c r="AT547" s="58"/>
      <c r="AU547" s="58"/>
      <c r="AV547" s="58"/>
      <c r="AW547" s="58"/>
      <c r="AX547" s="58"/>
      <c r="AY547" s="58"/>
      <c r="AZ547" s="58"/>
    </row>
    <row r="548" spans="1:52" x14ac:dyDescent="0.25">
      <c r="A548" s="58"/>
      <c r="B548" s="58"/>
      <c r="C548" s="58"/>
      <c r="D548" s="58"/>
      <c r="E548" s="58"/>
      <c r="F548" s="58"/>
      <c r="G548" s="58"/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  <c r="AA548" s="58"/>
      <c r="AB548" s="58"/>
      <c r="AC548" s="58"/>
      <c r="AD548" s="58"/>
      <c r="AE548" s="58"/>
      <c r="AF548" s="58"/>
      <c r="AG548" s="58"/>
      <c r="AH548" s="58"/>
      <c r="AI548" s="58"/>
      <c r="AJ548" s="58"/>
      <c r="AK548" s="58"/>
      <c r="AL548" s="58"/>
      <c r="AM548" s="58"/>
      <c r="AN548" s="58"/>
      <c r="AO548" s="58"/>
      <c r="AP548" s="58"/>
      <c r="AQ548" s="58"/>
      <c r="AR548" s="58"/>
      <c r="AS548" s="58"/>
      <c r="AT548" s="58"/>
      <c r="AU548" s="58"/>
      <c r="AV548" s="58"/>
      <c r="AW548" s="58"/>
      <c r="AX548" s="58"/>
      <c r="AY548" s="58"/>
      <c r="AZ548" s="58"/>
    </row>
    <row r="549" spans="1:52" x14ac:dyDescent="0.25">
      <c r="A549" s="58"/>
      <c r="B549" s="58"/>
      <c r="C549" s="58"/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  <c r="AA549" s="58"/>
      <c r="AB549" s="58"/>
      <c r="AC549" s="58"/>
      <c r="AD549" s="58"/>
      <c r="AE549" s="58"/>
      <c r="AF549" s="58"/>
      <c r="AG549" s="58"/>
      <c r="AH549" s="58"/>
      <c r="AI549" s="58"/>
      <c r="AJ549" s="58"/>
      <c r="AK549" s="58"/>
      <c r="AL549" s="58"/>
      <c r="AM549" s="58"/>
      <c r="AN549" s="58"/>
      <c r="AO549" s="58"/>
      <c r="AP549" s="58"/>
      <c r="AQ549" s="58"/>
      <c r="AR549" s="58"/>
      <c r="AS549" s="58"/>
      <c r="AT549" s="58"/>
      <c r="AU549" s="58"/>
      <c r="AV549" s="58"/>
      <c r="AW549" s="58"/>
      <c r="AX549" s="58"/>
      <c r="AY549" s="58"/>
      <c r="AZ549" s="58"/>
    </row>
    <row r="550" spans="1:52" x14ac:dyDescent="0.25">
      <c r="A550" s="58"/>
      <c r="B550" s="58"/>
      <c r="C550" s="58"/>
      <c r="D550" s="58"/>
      <c r="E550" s="58"/>
      <c r="F550" s="58"/>
      <c r="G550" s="58"/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  <c r="AA550" s="58"/>
      <c r="AB550" s="58"/>
      <c r="AC550" s="58"/>
      <c r="AD550" s="58"/>
      <c r="AE550" s="58"/>
      <c r="AF550" s="58"/>
      <c r="AG550" s="58"/>
      <c r="AH550" s="58"/>
      <c r="AI550" s="58"/>
      <c r="AJ550" s="58"/>
      <c r="AK550" s="58"/>
      <c r="AL550" s="58"/>
      <c r="AM550" s="58"/>
      <c r="AN550" s="58"/>
      <c r="AO550" s="58"/>
      <c r="AP550" s="58"/>
      <c r="AQ550" s="58"/>
      <c r="AR550" s="58"/>
      <c r="AS550" s="58"/>
      <c r="AT550" s="58"/>
      <c r="AU550" s="58"/>
      <c r="AV550" s="58"/>
      <c r="AW550" s="58"/>
      <c r="AX550" s="58"/>
      <c r="AY550" s="58"/>
      <c r="AZ550" s="58"/>
    </row>
    <row r="551" spans="1:52" x14ac:dyDescent="0.25">
      <c r="A551" s="58"/>
      <c r="B551" s="58"/>
      <c r="C551" s="58"/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  <c r="AA551" s="58"/>
      <c r="AB551" s="58"/>
      <c r="AC551" s="58"/>
      <c r="AD551" s="58"/>
      <c r="AE551" s="58"/>
      <c r="AF551" s="58"/>
      <c r="AG551" s="58"/>
      <c r="AH551" s="58"/>
      <c r="AI551" s="58"/>
      <c r="AJ551" s="58"/>
      <c r="AK551" s="58"/>
      <c r="AL551" s="58"/>
      <c r="AM551" s="58"/>
      <c r="AN551" s="58"/>
      <c r="AO551" s="58"/>
      <c r="AP551" s="58"/>
      <c r="AQ551" s="58"/>
      <c r="AR551" s="58"/>
      <c r="AS551" s="58"/>
      <c r="AT551" s="58"/>
      <c r="AU551" s="58"/>
      <c r="AV551" s="58"/>
      <c r="AW551" s="58"/>
      <c r="AX551" s="58"/>
      <c r="AY551" s="58"/>
      <c r="AZ551" s="58"/>
    </row>
    <row r="552" spans="1:52" x14ac:dyDescent="0.25">
      <c r="A552" s="58"/>
      <c r="B552" s="58"/>
      <c r="C552" s="58"/>
      <c r="D552" s="58"/>
      <c r="E552" s="58"/>
      <c r="F552" s="58"/>
      <c r="G552" s="58"/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  <c r="AA552" s="58"/>
      <c r="AB552" s="58"/>
      <c r="AC552" s="58"/>
      <c r="AD552" s="58"/>
      <c r="AE552" s="58"/>
      <c r="AF552" s="58"/>
      <c r="AG552" s="58"/>
      <c r="AH552" s="58"/>
      <c r="AI552" s="58"/>
      <c r="AJ552" s="58"/>
      <c r="AK552" s="58"/>
      <c r="AL552" s="58"/>
      <c r="AM552" s="58"/>
      <c r="AN552" s="58"/>
      <c r="AO552" s="58"/>
      <c r="AP552" s="58"/>
      <c r="AQ552" s="58"/>
      <c r="AR552" s="58"/>
      <c r="AS552" s="58"/>
      <c r="AT552" s="58"/>
      <c r="AU552" s="58"/>
      <c r="AV552" s="58"/>
      <c r="AW552" s="58"/>
      <c r="AX552" s="58"/>
      <c r="AY552" s="58"/>
      <c r="AZ552" s="58"/>
    </row>
    <row r="553" spans="1:52" x14ac:dyDescent="0.25">
      <c r="A553" s="58"/>
      <c r="B553" s="58"/>
      <c r="C553" s="58"/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  <c r="AA553" s="58"/>
      <c r="AB553" s="58"/>
      <c r="AC553" s="58"/>
      <c r="AD553" s="58"/>
      <c r="AE553" s="58"/>
      <c r="AF553" s="58"/>
      <c r="AG553" s="58"/>
      <c r="AH553" s="58"/>
      <c r="AI553" s="58"/>
      <c r="AJ553" s="58"/>
      <c r="AK553" s="58"/>
      <c r="AL553" s="58"/>
      <c r="AM553" s="58"/>
      <c r="AN553" s="58"/>
      <c r="AO553" s="58"/>
      <c r="AP553" s="58"/>
      <c r="AQ553" s="58"/>
      <c r="AR553" s="58"/>
      <c r="AS553" s="58"/>
      <c r="AT553" s="58"/>
      <c r="AU553" s="58"/>
      <c r="AV553" s="58"/>
      <c r="AW553" s="58"/>
      <c r="AX553" s="58"/>
      <c r="AY553" s="58"/>
      <c r="AZ553" s="58"/>
    </row>
    <row r="554" spans="1:52" x14ac:dyDescent="0.25">
      <c r="A554" s="58"/>
      <c r="B554" s="58"/>
      <c r="C554" s="58"/>
      <c r="D554" s="58"/>
      <c r="E554" s="58"/>
      <c r="F554" s="58"/>
      <c r="G554" s="58"/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  <c r="AA554" s="58"/>
      <c r="AB554" s="58"/>
      <c r="AC554" s="58"/>
      <c r="AD554" s="58"/>
      <c r="AE554" s="58"/>
      <c r="AF554" s="58"/>
      <c r="AG554" s="58"/>
      <c r="AH554" s="58"/>
      <c r="AI554" s="58"/>
      <c r="AJ554" s="58"/>
      <c r="AK554" s="58"/>
      <c r="AL554" s="58"/>
      <c r="AM554" s="58"/>
      <c r="AN554" s="58"/>
      <c r="AO554" s="58"/>
      <c r="AP554" s="58"/>
      <c r="AQ554" s="58"/>
      <c r="AR554" s="58"/>
      <c r="AS554" s="58"/>
      <c r="AT554" s="58"/>
      <c r="AU554" s="58"/>
      <c r="AV554" s="58"/>
      <c r="AW554" s="58"/>
      <c r="AX554" s="58"/>
      <c r="AY554" s="58"/>
      <c r="AZ554" s="58"/>
    </row>
    <row r="555" spans="1:52" x14ac:dyDescent="0.25">
      <c r="A555" s="58"/>
      <c r="B555" s="58"/>
      <c r="C555" s="58"/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  <c r="AA555" s="58"/>
      <c r="AB555" s="58"/>
      <c r="AC555" s="58"/>
      <c r="AD555" s="58"/>
      <c r="AE555" s="58"/>
      <c r="AF555" s="58"/>
      <c r="AG555" s="58"/>
      <c r="AH555" s="58"/>
      <c r="AI555" s="58"/>
      <c r="AJ555" s="58"/>
      <c r="AK555" s="58"/>
      <c r="AL555" s="58"/>
      <c r="AM555" s="58"/>
      <c r="AN555" s="58"/>
      <c r="AO555" s="58"/>
      <c r="AP555" s="58"/>
      <c r="AQ555" s="58"/>
      <c r="AR555" s="58"/>
      <c r="AS555" s="58"/>
      <c r="AT555" s="58"/>
      <c r="AU555" s="58"/>
      <c r="AV555" s="58"/>
      <c r="AW555" s="58"/>
      <c r="AX555" s="58"/>
      <c r="AY555" s="58"/>
      <c r="AZ555" s="58"/>
    </row>
    <row r="556" spans="1:52" x14ac:dyDescent="0.25">
      <c r="A556" s="58"/>
      <c r="B556" s="58"/>
      <c r="C556" s="58"/>
      <c r="D556" s="58"/>
      <c r="E556" s="58"/>
      <c r="F556" s="58"/>
      <c r="G556" s="58"/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  <c r="AA556" s="58"/>
      <c r="AB556" s="58"/>
      <c r="AC556" s="58"/>
      <c r="AD556" s="58"/>
      <c r="AE556" s="58"/>
      <c r="AF556" s="58"/>
      <c r="AG556" s="58"/>
      <c r="AH556" s="58"/>
      <c r="AI556" s="58"/>
      <c r="AJ556" s="58"/>
      <c r="AK556" s="58"/>
      <c r="AL556" s="58"/>
      <c r="AM556" s="58"/>
      <c r="AN556" s="58"/>
      <c r="AO556" s="58"/>
      <c r="AP556" s="58"/>
      <c r="AQ556" s="58"/>
      <c r="AR556" s="58"/>
      <c r="AS556" s="58"/>
      <c r="AT556" s="58"/>
      <c r="AU556" s="58"/>
      <c r="AV556" s="58"/>
      <c r="AW556" s="58"/>
      <c r="AX556" s="58"/>
      <c r="AY556" s="58"/>
      <c r="AZ556" s="58"/>
    </row>
    <row r="557" spans="1:52" x14ac:dyDescent="0.25">
      <c r="A557" s="58"/>
      <c r="B557" s="58"/>
      <c r="C557" s="58"/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  <c r="AA557" s="58"/>
      <c r="AB557" s="58"/>
      <c r="AC557" s="58"/>
      <c r="AD557" s="58"/>
      <c r="AE557" s="58"/>
      <c r="AF557" s="58"/>
      <c r="AG557" s="58"/>
      <c r="AH557" s="58"/>
      <c r="AI557" s="58"/>
      <c r="AJ557" s="58"/>
      <c r="AK557" s="58"/>
      <c r="AL557" s="58"/>
      <c r="AM557" s="58"/>
      <c r="AN557" s="58"/>
      <c r="AO557" s="58"/>
      <c r="AP557" s="58"/>
      <c r="AQ557" s="58"/>
      <c r="AR557" s="58"/>
      <c r="AS557" s="58"/>
      <c r="AT557" s="58"/>
      <c r="AU557" s="58"/>
      <c r="AV557" s="58"/>
      <c r="AW557" s="58"/>
      <c r="AX557" s="58"/>
      <c r="AY557" s="58"/>
      <c r="AZ557" s="58"/>
    </row>
    <row r="558" spans="1:52" x14ac:dyDescent="0.25">
      <c r="A558" s="58"/>
      <c r="B558" s="58"/>
      <c r="C558" s="58"/>
      <c r="D558" s="58"/>
      <c r="E558" s="58"/>
      <c r="F558" s="58"/>
      <c r="G558" s="58"/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  <c r="AA558" s="58"/>
      <c r="AB558" s="58"/>
      <c r="AC558" s="58"/>
      <c r="AD558" s="58"/>
      <c r="AE558" s="58"/>
      <c r="AF558" s="58"/>
      <c r="AG558" s="58"/>
      <c r="AH558" s="58"/>
      <c r="AI558" s="58"/>
      <c r="AJ558" s="58"/>
      <c r="AK558" s="58"/>
      <c r="AL558" s="58"/>
      <c r="AM558" s="58"/>
      <c r="AN558" s="58"/>
      <c r="AO558" s="58"/>
      <c r="AP558" s="58"/>
      <c r="AQ558" s="58"/>
      <c r="AR558" s="58"/>
      <c r="AS558" s="58"/>
      <c r="AT558" s="58"/>
      <c r="AU558" s="58"/>
      <c r="AV558" s="58"/>
      <c r="AW558" s="58"/>
      <c r="AX558" s="58"/>
      <c r="AY558" s="58"/>
      <c r="AZ558" s="58"/>
    </row>
    <row r="559" spans="1:52" x14ac:dyDescent="0.25">
      <c r="A559" s="58"/>
      <c r="B559" s="58"/>
      <c r="C559" s="58"/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  <c r="AA559" s="58"/>
      <c r="AB559" s="58"/>
      <c r="AC559" s="58"/>
      <c r="AD559" s="58"/>
      <c r="AE559" s="58"/>
      <c r="AF559" s="58"/>
      <c r="AG559" s="58"/>
      <c r="AH559" s="58"/>
      <c r="AI559" s="58"/>
      <c r="AJ559" s="58"/>
      <c r="AK559" s="58"/>
      <c r="AL559" s="58"/>
      <c r="AM559" s="58"/>
      <c r="AN559" s="58"/>
      <c r="AO559" s="58"/>
      <c r="AP559" s="58"/>
      <c r="AQ559" s="58"/>
      <c r="AR559" s="58"/>
      <c r="AS559" s="58"/>
      <c r="AT559" s="58"/>
      <c r="AU559" s="58"/>
      <c r="AV559" s="58"/>
      <c r="AW559" s="58"/>
      <c r="AX559" s="58"/>
      <c r="AY559" s="58"/>
      <c r="AZ559" s="58"/>
    </row>
    <row r="560" spans="1:52" x14ac:dyDescent="0.25">
      <c r="A560" s="58"/>
      <c r="B560" s="58"/>
      <c r="C560" s="58"/>
      <c r="D560" s="58"/>
      <c r="E560" s="58"/>
      <c r="F560" s="58"/>
      <c r="G560" s="58"/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  <c r="AA560" s="58"/>
      <c r="AB560" s="58"/>
      <c r="AC560" s="58"/>
      <c r="AD560" s="58"/>
      <c r="AE560" s="58"/>
      <c r="AF560" s="58"/>
      <c r="AG560" s="58"/>
      <c r="AH560" s="58"/>
      <c r="AI560" s="58"/>
      <c r="AJ560" s="58"/>
      <c r="AK560" s="58"/>
      <c r="AL560" s="58"/>
      <c r="AM560" s="58"/>
      <c r="AN560" s="58"/>
      <c r="AO560" s="58"/>
      <c r="AP560" s="58"/>
      <c r="AQ560" s="58"/>
      <c r="AR560" s="58"/>
      <c r="AS560" s="58"/>
      <c r="AT560" s="58"/>
      <c r="AU560" s="58"/>
      <c r="AV560" s="58"/>
      <c r="AW560" s="58"/>
      <c r="AX560" s="58"/>
      <c r="AY560" s="58"/>
      <c r="AZ560" s="58"/>
    </row>
    <row r="561" spans="1:52" x14ac:dyDescent="0.25">
      <c r="A561" s="58"/>
      <c r="B561" s="58"/>
      <c r="C561" s="58"/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  <c r="AA561" s="58"/>
      <c r="AB561" s="58"/>
      <c r="AC561" s="58"/>
      <c r="AD561" s="58"/>
      <c r="AE561" s="58"/>
      <c r="AF561" s="58"/>
      <c r="AG561" s="58"/>
      <c r="AH561" s="58"/>
      <c r="AI561" s="58"/>
      <c r="AJ561" s="58"/>
      <c r="AK561" s="58"/>
      <c r="AL561" s="58"/>
      <c r="AM561" s="58"/>
      <c r="AN561" s="58"/>
      <c r="AO561" s="58"/>
      <c r="AP561" s="58"/>
      <c r="AQ561" s="58"/>
      <c r="AR561" s="58"/>
      <c r="AS561" s="58"/>
      <c r="AT561" s="58"/>
      <c r="AU561" s="58"/>
      <c r="AV561" s="58"/>
      <c r="AW561" s="58"/>
      <c r="AX561" s="58"/>
      <c r="AY561" s="58"/>
      <c r="AZ561" s="58"/>
    </row>
    <row r="562" spans="1:52" x14ac:dyDescent="0.25">
      <c r="A562" s="58"/>
      <c r="B562" s="58"/>
      <c r="C562" s="58"/>
      <c r="D562" s="58"/>
      <c r="E562" s="58"/>
      <c r="F562" s="58"/>
      <c r="G562" s="58"/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  <c r="AA562" s="58"/>
      <c r="AB562" s="58"/>
      <c r="AC562" s="58"/>
      <c r="AD562" s="58"/>
      <c r="AE562" s="58"/>
      <c r="AF562" s="58"/>
      <c r="AG562" s="58"/>
      <c r="AH562" s="58"/>
      <c r="AI562" s="58"/>
      <c r="AJ562" s="58"/>
      <c r="AK562" s="58"/>
      <c r="AL562" s="58"/>
      <c r="AM562" s="58"/>
      <c r="AN562" s="58"/>
      <c r="AO562" s="58"/>
      <c r="AP562" s="58"/>
      <c r="AQ562" s="58"/>
      <c r="AR562" s="58"/>
      <c r="AS562" s="58"/>
      <c r="AT562" s="58"/>
      <c r="AU562" s="58"/>
      <c r="AV562" s="58"/>
      <c r="AW562" s="58"/>
      <c r="AX562" s="58"/>
      <c r="AY562" s="58"/>
      <c r="AZ562" s="58"/>
    </row>
    <row r="563" spans="1:52" x14ac:dyDescent="0.25">
      <c r="A563" s="58"/>
      <c r="B563" s="58"/>
      <c r="C563" s="58"/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  <c r="AA563" s="58"/>
      <c r="AB563" s="58"/>
      <c r="AC563" s="58"/>
      <c r="AD563" s="58"/>
      <c r="AE563" s="58"/>
      <c r="AF563" s="58"/>
      <c r="AG563" s="58"/>
      <c r="AH563" s="58"/>
      <c r="AI563" s="58"/>
      <c r="AJ563" s="58"/>
      <c r="AK563" s="58"/>
      <c r="AL563" s="58"/>
      <c r="AM563" s="58"/>
      <c r="AN563" s="58"/>
      <c r="AO563" s="58"/>
      <c r="AP563" s="58"/>
      <c r="AQ563" s="58"/>
      <c r="AR563" s="58"/>
      <c r="AS563" s="58"/>
      <c r="AT563" s="58"/>
      <c r="AU563" s="58"/>
      <c r="AV563" s="58"/>
      <c r="AW563" s="58"/>
      <c r="AX563" s="58"/>
      <c r="AY563" s="58"/>
      <c r="AZ563" s="58"/>
    </row>
    <row r="564" spans="1:52" x14ac:dyDescent="0.25">
      <c r="A564" s="58"/>
      <c r="B564" s="58"/>
      <c r="C564" s="58"/>
      <c r="D564" s="58"/>
      <c r="E564" s="58"/>
      <c r="F564" s="58"/>
      <c r="G564" s="58"/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  <c r="AA564" s="58"/>
      <c r="AB564" s="58"/>
      <c r="AC564" s="58"/>
      <c r="AD564" s="58"/>
      <c r="AE564" s="58"/>
      <c r="AF564" s="58"/>
      <c r="AG564" s="58"/>
      <c r="AH564" s="58"/>
      <c r="AI564" s="58"/>
      <c r="AJ564" s="58"/>
      <c r="AK564" s="58"/>
      <c r="AL564" s="58"/>
      <c r="AM564" s="58"/>
      <c r="AN564" s="58"/>
      <c r="AO564" s="58"/>
      <c r="AP564" s="58"/>
      <c r="AQ564" s="58"/>
      <c r="AR564" s="58"/>
      <c r="AS564" s="58"/>
      <c r="AT564" s="58"/>
      <c r="AU564" s="58"/>
      <c r="AV564" s="58"/>
      <c r="AW564" s="58"/>
      <c r="AX564" s="58"/>
      <c r="AY564" s="58"/>
      <c r="AZ564" s="58"/>
    </row>
    <row r="565" spans="1:52" x14ac:dyDescent="0.25">
      <c r="A565" s="58"/>
      <c r="B565" s="58"/>
      <c r="C565" s="58"/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  <c r="AA565" s="58"/>
      <c r="AB565" s="58"/>
      <c r="AC565" s="58"/>
      <c r="AD565" s="58"/>
      <c r="AE565" s="58"/>
      <c r="AF565" s="58"/>
      <c r="AG565" s="58"/>
      <c r="AH565" s="58"/>
      <c r="AI565" s="58"/>
      <c r="AJ565" s="58"/>
      <c r="AK565" s="58"/>
      <c r="AL565" s="58"/>
      <c r="AM565" s="58"/>
      <c r="AN565" s="58"/>
      <c r="AO565" s="58"/>
      <c r="AP565" s="58"/>
      <c r="AQ565" s="58"/>
      <c r="AR565" s="58"/>
      <c r="AS565" s="58"/>
      <c r="AT565" s="58"/>
      <c r="AU565" s="58"/>
      <c r="AV565" s="58"/>
      <c r="AW565" s="58"/>
      <c r="AX565" s="58"/>
      <c r="AY565" s="58"/>
      <c r="AZ565" s="58"/>
    </row>
    <row r="566" spans="1:52" x14ac:dyDescent="0.25">
      <c r="A566" s="58"/>
      <c r="B566" s="58"/>
      <c r="C566" s="58"/>
      <c r="D566" s="58"/>
      <c r="E566" s="58"/>
      <c r="F566" s="58"/>
      <c r="G566" s="58"/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  <c r="AA566" s="58"/>
      <c r="AB566" s="58"/>
      <c r="AC566" s="58"/>
      <c r="AD566" s="58"/>
      <c r="AE566" s="58"/>
      <c r="AF566" s="58"/>
      <c r="AG566" s="58"/>
      <c r="AH566" s="58"/>
      <c r="AI566" s="58"/>
      <c r="AJ566" s="58"/>
      <c r="AK566" s="58"/>
      <c r="AL566" s="58"/>
      <c r="AM566" s="58"/>
      <c r="AN566" s="58"/>
      <c r="AO566" s="58"/>
      <c r="AP566" s="58"/>
      <c r="AQ566" s="58"/>
      <c r="AR566" s="58"/>
      <c r="AS566" s="58"/>
      <c r="AT566" s="58"/>
      <c r="AU566" s="58"/>
      <c r="AV566" s="58"/>
      <c r="AW566" s="58"/>
      <c r="AX566" s="58"/>
      <c r="AY566" s="58"/>
      <c r="AZ566" s="58"/>
    </row>
    <row r="567" spans="1:52" x14ac:dyDescent="0.25">
      <c r="A567" s="58"/>
      <c r="B567" s="58"/>
      <c r="C567" s="58"/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  <c r="AA567" s="58"/>
      <c r="AB567" s="58"/>
      <c r="AC567" s="58"/>
      <c r="AD567" s="58"/>
      <c r="AE567" s="58"/>
      <c r="AF567" s="58"/>
      <c r="AG567" s="58"/>
      <c r="AH567" s="58"/>
      <c r="AI567" s="58"/>
      <c r="AJ567" s="58"/>
      <c r="AK567" s="58"/>
      <c r="AL567" s="58"/>
      <c r="AM567" s="58"/>
      <c r="AN567" s="58"/>
      <c r="AO567" s="58"/>
      <c r="AP567" s="58"/>
      <c r="AQ567" s="58"/>
      <c r="AR567" s="58"/>
      <c r="AS567" s="58"/>
      <c r="AT567" s="58"/>
      <c r="AU567" s="58"/>
      <c r="AV567" s="58"/>
      <c r="AW567" s="58"/>
      <c r="AX567" s="58"/>
      <c r="AY567" s="58"/>
      <c r="AZ567" s="58"/>
    </row>
    <row r="568" spans="1:52" x14ac:dyDescent="0.25">
      <c r="A568" s="58"/>
      <c r="B568" s="58"/>
      <c r="C568" s="58"/>
      <c r="D568" s="58"/>
      <c r="E568" s="58"/>
      <c r="F568" s="58"/>
      <c r="G568" s="58"/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  <c r="AA568" s="58"/>
      <c r="AB568" s="58"/>
      <c r="AC568" s="58"/>
      <c r="AD568" s="58"/>
      <c r="AE568" s="58"/>
      <c r="AF568" s="58"/>
      <c r="AG568" s="58"/>
      <c r="AH568" s="58"/>
      <c r="AI568" s="58"/>
      <c r="AJ568" s="58"/>
      <c r="AK568" s="58"/>
      <c r="AL568" s="58"/>
      <c r="AM568" s="58"/>
      <c r="AN568" s="58"/>
      <c r="AO568" s="58"/>
      <c r="AP568" s="58"/>
      <c r="AQ568" s="58"/>
      <c r="AR568" s="58"/>
      <c r="AS568" s="58"/>
      <c r="AT568" s="58"/>
      <c r="AU568" s="58"/>
      <c r="AV568" s="58"/>
      <c r="AW568" s="58"/>
      <c r="AX568" s="58"/>
      <c r="AY568" s="58"/>
      <c r="AZ568" s="58"/>
    </row>
    <row r="569" spans="1:52" x14ac:dyDescent="0.25">
      <c r="A569" s="58"/>
      <c r="B569" s="58"/>
      <c r="C569" s="58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  <c r="AA569" s="58"/>
      <c r="AB569" s="58"/>
      <c r="AC569" s="58"/>
      <c r="AD569" s="58"/>
      <c r="AE569" s="58"/>
      <c r="AF569" s="58"/>
      <c r="AG569" s="58"/>
      <c r="AH569" s="58"/>
      <c r="AI569" s="58"/>
      <c r="AJ569" s="58"/>
      <c r="AK569" s="58"/>
      <c r="AL569" s="58"/>
      <c r="AM569" s="58"/>
      <c r="AN569" s="58"/>
      <c r="AO569" s="58"/>
      <c r="AP569" s="58"/>
      <c r="AQ569" s="58"/>
      <c r="AR569" s="58"/>
      <c r="AS569" s="58"/>
      <c r="AT569" s="58"/>
      <c r="AU569" s="58"/>
      <c r="AV569" s="58"/>
      <c r="AW569" s="58"/>
      <c r="AX569" s="58"/>
      <c r="AY569" s="58"/>
      <c r="AZ569" s="58"/>
    </row>
    <row r="570" spans="1:52" x14ac:dyDescent="0.25">
      <c r="A570" s="58"/>
      <c r="B570" s="58"/>
      <c r="C570" s="58"/>
      <c r="D570" s="58"/>
      <c r="E570" s="58"/>
      <c r="F570" s="58"/>
      <c r="G570" s="58"/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  <c r="AA570" s="58"/>
      <c r="AB570" s="58"/>
      <c r="AC570" s="58"/>
      <c r="AD570" s="58"/>
      <c r="AE570" s="58"/>
      <c r="AF570" s="58"/>
      <c r="AG570" s="58"/>
      <c r="AH570" s="58"/>
      <c r="AI570" s="58"/>
      <c r="AJ570" s="58"/>
      <c r="AK570" s="58"/>
      <c r="AL570" s="58"/>
      <c r="AM570" s="58"/>
      <c r="AN570" s="58"/>
      <c r="AO570" s="58"/>
      <c r="AP570" s="58"/>
      <c r="AQ570" s="58"/>
      <c r="AR570" s="58"/>
      <c r="AS570" s="58"/>
      <c r="AT570" s="58"/>
      <c r="AU570" s="58"/>
      <c r="AV570" s="58"/>
      <c r="AW570" s="58"/>
      <c r="AX570" s="58"/>
      <c r="AY570" s="58"/>
      <c r="AZ570" s="58"/>
    </row>
    <row r="571" spans="1:52" x14ac:dyDescent="0.25">
      <c r="A571" s="58"/>
      <c r="B571" s="58"/>
      <c r="C571" s="58"/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  <c r="AA571" s="58"/>
      <c r="AB571" s="58"/>
      <c r="AC571" s="58"/>
      <c r="AD571" s="58"/>
      <c r="AE571" s="58"/>
      <c r="AF571" s="58"/>
      <c r="AG571" s="58"/>
      <c r="AH571" s="58"/>
      <c r="AI571" s="58"/>
      <c r="AJ571" s="58"/>
      <c r="AK571" s="58"/>
      <c r="AL571" s="58"/>
      <c r="AM571" s="58"/>
      <c r="AN571" s="58"/>
      <c r="AO571" s="58"/>
      <c r="AP571" s="58"/>
      <c r="AQ571" s="58"/>
      <c r="AR571" s="58"/>
      <c r="AS571" s="58"/>
      <c r="AT571" s="58"/>
      <c r="AU571" s="58"/>
      <c r="AV571" s="58"/>
      <c r="AW571" s="58"/>
      <c r="AX571" s="58"/>
      <c r="AY571" s="58"/>
      <c r="AZ571" s="58"/>
    </row>
    <row r="572" spans="1:52" x14ac:dyDescent="0.25">
      <c r="A572" s="58"/>
      <c r="B572" s="58"/>
      <c r="C572" s="58"/>
      <c r="D572" s="58"/>
      <c r="E572" s="58"/>
      <c r="F572" s="58"/>
      <c r="G572" s="58"/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  <c r="AA572" s="58"/>
      <c r="AB572" s="58"/>
      <c r="AC572" s="58"/>
      <c r="AD572" s="58"/>
      <c r="AE572" s="58"/>
      <c r="AF572" s="58"/>
      <c r="AG572" s="58"/>
      <c r="AH572" s="58"/>
      <c r="AI572" s="58"/>
      <c r="AJ572" s="58"/>
      <c r="AK572" s="58"/>
      <c r="AL572" s="58"/>
      <c r="AM572" s="58"/>
      <c r="AN572" s="58"/>
      <c r="AO572" s="58"/>
      <c r="AP572" s="58"/>
      <c r="AQ572" s="58"/>
      <c r="AR572" s="58"/>
      <c r="AS572" s="58"/>
      <c r="AT572" s="58"/>
      <c r="AU572" s="58"/>
      <c r="AV572" s="58"/>
      <c r="AW572" s="58"/>
      <c r="AX572" s="58"/>
      <c r="AY572" s="58"/>
      <c r="AZ572" s="58"/>
    </row>
    <row r="573" spans="1:52" x14ac:dyDescent="0.25">
      <c r="A573" s="58"/>
      <c r="B573" s="58"/>
      <c r="C573" s="58"/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  <c r="AA573" s="58"/>
      <c r="AB573" s="58"/>
      <c r="AC573" s="58"/>
      <c r="AD573" s="58"/>
      <c r="AE573" s="58"/>
      <c r="AF573" s="58"/>
      <c r="AG573" s="58"/>
      <c r="AH573" s="58"/>
      <c r="AI573" s="58"/>
      <c r="AJ573" s="58"/>
      <c r="AK573" s="58"/>
      <c r="AL573" s="58"/>
      <c r="AM573" s="58"/>
      <c r="AN573" s="58"/>
      <c r="AO573" s="58"/>
      <c r="AP573" s="58"/>
      <c r="AQ573" s="58"/>
      <c r="AR573" s="58"/>
      <c r="AS573" s="58"/>
      <c r="AT573" s="58"/>
      <c r="AU573" s="58"/>
      <c r="AV573" s="58"/>
      <c r="AW573" s="58"/>
      <c r="AX573" s="58"/>
      <c r="AY573" s="58"/>
      <c r="AZ573" s="58"/>
    </row>
    <row r="574" spans="1:52" x14ac:dyDescent="0.25">
      <c r="A574" s="58"/>
      <c r="B574" s="58"/>
      <c r="C574" s="58"/>
      <c r="D574" s="58"/>
      <c r="E574" s="58"/>
      <c r="F574" s="58"/>
      <c r="G574" s="58"/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  <c r="AA574" s="58"/>
      <c r="AB574" s="58"/>
      <c r="AC574" s="58"/>
      <c r="AD574" s="58"/>
      <c r="AE574" s="58"/>
      <c r="AF574" s="58"/>
      <c r="AG574" s="58"/>
      <c r="AH574" s="58"/>
      <c r="AI574" s="58"/>
      <c r="AJ574" s="58"/>
      <c r="AK574" s="58"/>
      <c r="AL574" s="58"/>
      <c r="AM574" s="58"/>
      <c r="AN574" s="58"/>
      <c r="AO574" s="58"/>
      <c r="AP574" s="58"/>
      <c r="AQ574" s="58"/>
      <c r="AR574" s="58"/>
      <c r="AS574" s="58"/>
      <c r="AT574" s="58"/>
      <c r="AU574" s="58"/>
      <c r="AV574" s="58"/>
      <c r="AW574" s="58"/>
      <c r="AX574" s="58"/>
      <c r="AY574" s="58"/>
      <c r="AZ574" s="58"/>
    </row>
    <row r="575" spans="1:52" x14ac:dyDescent="0.25">
      <c r="A575" s="58"/>
      <c r="B575" s="58"/>
      <c r="C575" s="58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  <c r="AA575" s="58"/>
      <c r="AB575" s="58"/>
      <c r="AC575" s="58"/>
      <c r="AD575" s="58"/>
      <c r="AE575" s="58"/>
      <c r="AF575" s="58"/>
      <c r="AG575" s="58"/>
      <c r="AH575" s="58"/>
      <c r="AI575" s="58"/>
      <c r="AJ575" s="58"/>
      <c r="AK575" s="58"/>
      <c r="AL575" s="58"/>
      <c r="AM575" s="58"/>
      <c r="AN575" s="58"/>
      <c r="AO575" s="58"/>
      <c r="AP575" s="58"/>
      <c r="AQ575" s="58"/>
      <c r="AR575" s="58"/>
      <c r="AS575" s="58"/>
      <c r="AT575" s="58"/>
      <c r="AU575" s="58"/>
      <c r="AV575" s="58"/>
      <c r="AW575" s="58"/>
      <c r="AX575" s="58"/>
      <c r="AY575" s="58"/>
      <c r="AZ575" s="58"/>
    </row>
    <row r="576" spans="1:52" x14ac:dyDescent="0.25">
      <c r="A576" s="58"/>
      <c r="B576" s="58"/>
      <c r="C576" s="58"/>
      <c r="D576" s="58"/>
      <c r="E576" s="58"/>
      <c r="F576" s="58"/>
      <c r="G576" s="58"/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  <c r="AA576" s="58"/>
      <c r="AB576" s="58"/>
      <c r="AC576" s="58"/>
      <c r="AD576" s="58"/>
      <c r="AE576" s="58"/>
      <c r="AF576" s="58"/>
      <c r="AG576" s="58"/>
      <c r="AH576" s="58"/>
      <c r="AI576" s="58"/>
      <c r="AJ576" s="58"/>
      <c r="AK576" s="58"/>
      <c r="AL576" s="58"/>
      <c r="AM576" s="58"/>
      <c r="AN576" s="58"/>
      <c r="AO576" s="58"/>
      <c r="AP576" s="58"/>
      <c r="AQ576" s="58"/>
      <c r="AR576" s="58"/>
      <c r="AS576" s="58"/>
      <c r="AT576" s="58"/>
      <c r="AU576" s="58"/>
      <c r="AV576" s="58"/>
      <c r="AW576" s="58"/>
      <c r="AX576" s="58"/>
      <c r="AY576" s="58"/>
      <c r="AZ576" s="58"/>
    </row>
    <row r="577" spans="1:52" x14ac:dyDescent="0.25">
      <c r="A577" s="58"/>
      <c r="B577" s="58"/>
      <c r="C577" s="58"/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  <c r="AA577" s="58"/>
      <c r="AB577" s="58"/>
      <c r="AC577" s="58"/>
      <c r="AD577" s="58"/>
      <c r="AE577" s="58"/>
      <c r="AF577" s="58"/>
      <c r="AG577" s="58"/>
      <c r="AH577" s="58"/>
      <c r="AI577" s="58"/>
      <c r="AJ577" s="58"/>
      <c r="AK577" s="58"/>
      <c r="AL577" s="58"/>
      <c r="AM577" s="58"/>
      <c r="AN577" s="58"/>
      <c r="AO577" s="58"/>
      <c r="AP577" s="58"/>
      <c r="AQ577" s="58"/>
      <c r="AR577" s="58"/>
      <c r="AS577" s="58"/>
      <c r="AT577" s="58"/>
      <c r="AU577" s="58"/>
      <c r="AV577" s="58"/>
      <c r="AW577" s="58"/>
      <c r="AX577" s="58"/>
      <c r="AY577" s="58"/>
      <c r="AZ577" s="58"/>
    </row>
    <row r="578" spans="1:52" x14ac:dyDescent="0.25">
      <c r="A578" s="58"/>
      <c r="B578" s="58"/>
      <c r="C578" s="58"/>
      <c r="D578" s="58"/>
      <c r="E578" s="58"/>
      <c r="F578" s="58"/>
      <c r="G578" s="58"/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  <c r="AA578" s="58"/>
      <c r="AB578" s="58"/>
      <c r="AC578" s="58"/>
      <c r="AD578" s="58"/>
      <c r="AE578" s="58"/>
      <c r="AF578" s="58"/>
      <c r="AG578" s="58"/>
      <c r="AH578" s="58"/>
      <c r="AI578" s="58"/>
      <c r="AJ578" s="58"/>
      <c r="AK578" s="58"/>
      <c r="AL578" s="58"/>
      <c r="AM578" s="58"/>
      <c r="AN578" s="58"/>
      <c r="AO578" s="58"/>
      <c r="AP578" s="58"/>
      <c r="AQ578" s="58"/>
      <c r="AR578" s="58"/>
      <c r="AS578" s="58"/>
      <c r="AT578" s="58"/>
      <c r="AU578" s="58"/>
      <c r="AV578" s="58"/>
      <c r="AW578" s="58"/>
      <c r="AX578" s="58"/>
      <c r="AY578" s="58"/>
      <c r="AZ578" s="58"/>
    </row>
    <row r="579" spans="1:52" x14ac:dyDescent="0.25">
      <c r="A579" s="58"/>
      <c r="B579" s="58"/>
      <c r="C579" s="58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  <c r="AA579" s="58"/>
      <c r="AB579" s="58"/>
      <c r="AC579" s="58"/>
      <c r="AD579" s="58"/>
      <c r="AE579" s="58"/>
      <c r="AF579" s="58"/>
      <c r="AG579" s="58"/>
      <c r="AH579" s="58"/>
      <c r="AI579" s="58"/>
      <c r="AJ579" s="58"/>
      <c r="AK579" s="58"/>
      <c r="AL579" s="58"/>
      <c r="AM579" s="58"/>
      <c r="AN579" s="58"/>
      <c r="AO579" s="58"/>
      <c r="AP579" s="58"/>
      <c r="AQ579" s="58"/>
      <c r="AR579" s="58"/>
      <c r="AS579" s="58"/>
      <c r="AT579" s="58"/>
      <c r="AU579" s="58"/>
      <c r="AV579" s="58"/>
      <c r="AW579" s="58"/>
      <c r="AX579" s="58"/>
      <c r="AY579" s="58"/>
      <c r="AZ579" s="58"/>
    </row>
    <row r="580" spans="1:52" x14ac:dyDescent="0.25">
      <c r="A580" s="58"/>
      <c r="B580" s="58"/>
      <c r="C580" s="58"/>
      <c r="D580" s="58"/>
      <c r="E580" s="58"/>
      <c r="F580" s="58"/>
      <c r="G580" s="58"/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  <c r="AA580" s="58"/>
      <c r="AB580" s="58"/>
      <c r="AC580" s="58"/>
      <c r="AD580" s="58"/>
      <c r="AE580" s="58"/>
      <c r="AF580" s="58"/>
      <c r="AG580" s="58"/>
      <c r="AH580" s="58"/>
      <c r="AI580" s="58"/>
      <c r="AJ580" s="58"/>
      <c r="AK580" s="58"/>
      <c r="AL580" s="58"/>
      <c r="AM580" s="58"/>
      <c r="AN580" s="58"/>
      <c r="AO580" s="58"/>
      <c r="AP580" s="58"/>
      <c r="AQ580" s="58"/>
      <c r="AR580" s="58"/>
      <c r="AS580" s="58"/>
      <c r="AT580" s="58"/>
      <c r="AU580" s="58"/>
      <c r="AV580" s="58"/>
      <c r="AW580" s="58"/>
      <c r="AX580" s="58"/>
      <c r="AY580" s="58"/>
      <c r="AZ580" s="58"/>
    </row>
    <row r="581" spans="1:52" x14ac:dyDescent="0.25">
      <c r="A581" s="58"/>
      <c r="B581" s="58"/>
      <c r="C581" s="58"/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  <c r="AA581" s="58"/>
      <c r="AB581" s="58"/>
      <c r="AC581" s="58"/>
      <c r="AD581" s="58"/>
      <c r="AE581" s="58"/>
      <c r="AF581" s="58"/>
      <c r="AG581" s="58"/>
      <c r="AH581" s="58"/>
      <c r="AI581" s="58"/>
      <c r="AJ581" s="58"/>
      <c r="AK581" s="58"/>
      <c r="AL581" s="58"/>
      <c r="AM581" s="58"/>
      <c r="AN581" s="58"/>
      <c r="AO581" s="58"/>
      <c r="AP581" s="58"/>
      <c r="AQ581" s="58"/>
      <c r="AR581" s="58"/>
      <c r="AS581" s="58"/>
      <c r="AT581" s="58"/>
      <c r="AU581" s="58"/>
      <c r="AV581" s="58"/>
      <c r="AW581" s="58"/>
      <c r="AX581" s="58"/>
      <c r="AY581" s="58"/>
      <c r="AZ581" s="58"/>
    </row>
    <row r="582" spans="1:52" x14ac:dyDescent="0.25">
      <c r="A582" s="58"/>
      <c r="B582" s="58"/>
      <c r="C582" s="58"/>
      <c r="D582" s="58"/>
      <c r="E582" s="58"/>
      <c r="F582" s="58"/>
      <c r="G582" s="58"/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  <c r="AA582" s="58"/>
      <c r="AB582" s="58"/>
      <c r="AC582" s="58"/>
      <c r="AD582" s="58"/>
      <c r="AE582" s="58"/>
      <c r="AF582" s="58"/>
      <c r="AG582" s="58"/>
      <c r="AH582" s="58"/>
      <c r="AI582" s="58"/>
      <c r="AJ582" s="58"/>
      <c r="AK582" s="58"/>
      <c r="AL582" s="58"/>
      <c r="AM582" s="58"/>
      <c r="AN582" s="58"/>
      <c r="AO582" s="58"/>
      <c r="AP582" s="58"/>
      <c r="AQ582" s="58"/>
      <c r="AR582" s="58"/>
      <c r="AS582" s="58"/>
      <c r="AT582" s="58"/>
      <c r="AU582" s="58"/>
      <c r="AV582" s="58"/>
      <c r="AW582" s="58"/>
      <c r="AX582" s="58"/>
      <c r="AY582" s="58"/>
      <c r="AZ582" s="58"/>
    </row>
    <row r="583" spans="1:52" x14ac:dyDescent="0.25">
      <c r="A583" s="58"/>
      <c r="B583" s="58"/>
      <c r="C583" s="58"/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  <c r="AA583" s="58"/>
      <c r="AB583" s="58"/>
      <c r="AC583" s="58"/>
      <c r="AD583" s="58"/>
      <c r="AE583" s="58"/>
      <c r="AF583" s="58"/>
      <c r="AG583" s="58"/>
      <c r="AH583" s="58"/>
      <c r="AI583" s="58"/>
      <c r="AJ583" s="58"/>
      <c r="AK583" s="58"/>
      <c r="AL583" s="58"/>
      <c r="AM583" s="58"/>
      <c r="AN583" s="58"/>
      <c r="AO583" s="58"/>
      <c r="AP583" s="58"/>
      <c r="AQ583" s="58"/>
      <c r="AR583" s="58"/>
      <c r="AS583" s="58"/>
      <c r="AT583" s="58"/>
      <c r="AU583" s="58"/>
      <c r="AV583" s="58"/>
      <c r="AW583" s="58"/>
      <c r="AX583" s="58"/>
      <c r="AY583" s="58"/>
      <c r="AZ583" s="58"/>
    </row>
    <row r="584" spans="1:52" x14ac:dyDescent="0.25">
      <c r="A584" s="58"/>
      <c r="B584" s="58"/>
      <c r="C584" s="58"/>
      <c r="D584" s="58"/>
      <c r="E584" s="58"/>
      <c r="F584" s="58"/>
      <c r="G584" s="58"/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  <c r="AA584" s="58"/>
      <c r="AB584" s="58"/>
      <c r="AC584" s="58"/>
      <c r="AD584" s="58"/>
      <c r="AE584" s="58"/>
      <c r="AF584" s="58"/>
      <c r="AG584" s="58"/>
      <c r="AH584" s="58"/>
      <c r="AI584" s="58"/>
      <c r="AJ584" s="58"/>
      <c r="AK584" s="58"/>
      <c r="AL584" s="58"/>
      <c r="AM584" s="58"/>
      <c r="AN584" s="58"/>
      <c r="AO584" s="58"/>
      <c r="AP584" s="58"/>
      <c r="AQ584" s="58"/>
      <c r="AR584" s="58"/>
      <c r="AS584" s="58"/>
      <c r="AT584" s="58"/>
      <c r="AU584" s="58"/>
      <c r="AV584" s="58"/>
      <c r="AW584" s="58"/>
      <c r="AX584" s="58"/>
      <c r="AY584" s="58"/>
      <c r="AZ584" s="58"/>
    </row>
    <row r="585" spans="1:52" x14ac:dyDescent="0.25">
      <c r="A585" s="58"/>
      <c r="B585" s="58"/>
      <c r="C585" s="58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  <c r="AA585" s="58"/>
      <c r="AB585" s="58"/>
      <c r="AC585" s="58"/>
      <c r="AD585" s="58"/>
      <c r="AE585" s="58"/>
      <c r="AF585" s="58"/>
      <c r="AG585" s="58"/>
      <c r="AH585" s="58"/>
      <c r="AI585" s="58"/>
      <c r="AJ585" s="58"/>
      <c r="AK585" s="58"/>
      <c r="AL585" s="58"/>
      <c r="AM585" s="58"/>
      <c r="AN585" s="58"/>
      <c r="AO585" s="58"/>
      <c r="AP585" s="58"/>
      <c r="AQ585" s="58"/>
      <c r="AR585" s="58"/>
      <c r="AS585" s="58"/>
      <c r="AT585" s="58"/>
      <c r="AU585" s="58"/>
      <c r="AV585" s="58"/>
      <c r="AW585" s="58"/>
      <c r="AX585" s="58"/>
      <c r="AY585" s="58"/>
      <c r="AZ585" s="58"/>
    </row>
    <row r="586" spans="1:52" x14ac:dyDescent="0.25">
      <c r="A586" s="58"/>
      <c r="B586" s="58"/>
      <c r="C586" s="58"/>
      <c r="D586" s="58"/>
      <c r="E586" s="58"/>
      <c r="F586" s="58"/>
      <c r="G586" s="58"/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  <c r="AA586" s="58"/>
      <c r="AB586" s="58"/>
      <c r="AC586" s="58"/>
      <c r="AD586" s="58"/>
      <c r="AE586" s="58"/>
      <c r="AF586" s="58"/>
      <c r="AG586" s="58"/>
      <c r="AH586" s="58"/>
      <c r="AI586" s="58"/>
      <c r="AJ586" s="58"/>
      <c r="AK586" s="58"/>
      <c r="AL586" s="58"/>
      <c r="AM586" s="58"/>
      <c r="AN586" s="58"/>
      <c r="AO586" s="58"/>
      <c r="AP586" s="58"/>
      <c r="AQ586" s="58"/>
      <c r="AR586" s="58"/>
      <c r="AS586" s="58"/>
      <c r="AT586" s="58"/>
      <c r="AU586" s="58"/>
      <c r="AV586" s="58"/>
      <c r="AW586" s="58"/>
      <c r="AX586" s="58"/>
      <c r="AY586" s="58"/>
      <c r="AZ586" s="58"/>
    </row>
    <row r="587" spans="1:52" x14ac:dyDescent="0.25">
      <c r="A587" s="58"/>
      <c r="B587" s="58"/>
      <c r="C587" s="58"/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  <c r="AA587" s="58"/>
      <c r="AB587" s="58"/>
      <c r="AC587" s="58"/>
      <c r="AD587" s="58"/>
      <c r="AE587" s="58"/>
      <c r="AF587" s="58"/>
      <c r="AG587" s="58"/>
      <c r="AH587" s="58"/>
      <c r="AI587" s="58"/>
      <c r="AJ587" s="58"/>
      <c r="AK587" s="58"/>
      <c r="AL587" s="58"/>
      <c r="AM587" s="58"/>
      <c r="AN587" s="58"/>
      <c r="AO587" s="58"/>
      <c r="AP587" s="58"/>
      <c r="AQ587" s="58"/>
      <c r="AR587" s="58"/>
      <c r="AS587" s="58"/>
      <c r="AT587" s="58"/>
      <c r="AU587" s="58"/>
      <c r="AV587" s="58"/>
      <c r="AW587" s="58"/>
      <c r="AX587" s="58"/>
      <c r="AY587" s="58"/>
      <c r="AZ587" s="58"/>
    </row>
    <row r="588" spans="1:52" x14ac:dyDescent="0.25">
      <c r="A588" s="58"/>
      <c r="B588" s="58"/>
      <c r="C588" s="58"/>
      <c r="D588" s="58"/>
      <c r="E588" s="58"/>
      <c r="F588" s="58"/>
      <c r="G588" s="58"/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  <c r="AA588" s="58"/>
      <c r="AB588" s="58"/>
      <c r="AC588" s="58"/>
      <c r="AD588" s="58"/>
      <c r="AE588" s="58"/>
      <c r="AF588" s="58"/>
      <c r="AG588" s="58"/>
      <c r="AH588" s="58"/>
      <c r="AI588" s="58"/>
      <c r="AJ588" s="58"/>
      <c r="AK588" s="58"/>
      <c r="AL588" s="58"/>
      <c r="AM588" s="58"/>
      <c r="AN588" s="58"/>
      <c r="AO588" s="58"/>
      <c r="AP588" s="58"/>
      <c r="AQ588" s="58"/>
      <c r="AR588" s="58"/>
      <c r="AS588" s="58"/>
      <c r="AT588" s="58"/>
      <c r="AU588" s="58"/>
      <c r="AV588" s="58"/>
      <c r="AW588" s="58"/>
      <c r="AX588" s="58"/>
      <c r="AY588" s="58"/>
      <c r="AZ588" s="58"/>
    </row>
    <row r="589" spans="1:52" x14ac:dyDescent="0.25">
      <c r="A589" s="58"/>
      <c r="B589" s="58"/>
      <c r="C589" s="58"/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  <c r="AA589" s="58"/>
      <c r="AB589" s="58"/>
      <c r="AC589" s="58"/>
      <c r="AD589" s="58"/>
      <c r="AE589" s="58"/>
      <c r="AF589" s="58"/>
      <c r="AG589" s="58"/>
      <c r="AH589" s="58"/>
      <c r="AI589" s="58"/>
      <c r="AJ589" s="58"/>
      <c r="AK589" s="58"/>
      <c r="AL589" s="58"/>
      <c r="AM589" s="58"/>
      <c r="AN589" s="58"/>
      <c r="AO589" s="58"/>
      <c r="AP589" s="58"/>
      <c r="AQ589" s="58"/>
      <c r="AR589" s="58"/>
      <c r="AS589" s="58"/>
      <c r="AT589" s="58"/>
      <c r="AU589" s="58"/>
      <c r="AV589" s="58"/>
      <c r="AW589" s="58"/>
      <c r="AX589" s="58"/>
      <c r="AY589" s="58"/>
      <c r="AZ589" s="58"/>
    </row>
    <row r="590" spans="1:52" x14ac:dyDescent="0.25">
      <c r="A590" s="58"/>
      <c r="B590" s="58"/>
      <c r="C590" s="58"/>
      <c r="D590" s="58"/>
      <c r="E590" s="58"/>
      <c r="F590" s="58"/>
      <c r="G590" s="58"/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  <c r="AA590" s="58"/>
      <c r="AB590" s="58"/>
      <c r="AC590" s="58"/>
      <c r="AD590" s="58"/>
      <c r="AE590" s="58"/>
      <c r="AF590" s="58"/>
      <c r="AG590" s="58"/>
      <c r="AH590" s="58"/>
      <c r="AI590" s="58"/>
      <c r="AJ590" s="58"/>
      <c r="AK590" s="58"/>
      <c r="AL590" s="58"/>
      <c r="AM590" s="58"/>
      <c r="AN590" s="58"/>
      <c r="AO590" s="58"/>
      <c r="AP590" s="58"/>
      <c r="AQ590" s="58"/>
      <c r="AR590" s="58"/>
      <c r="AS590" s="58"/>
      <c r="AT590" s="58"/>
      <c r="AU590" s="58"/>
      <c r="AV590" s="58"/>
      <c r="AW590" s="58"/>
      <c r="AX590" s="58"/>
      <c r="AY590" s="58"/>
      <c r="AZ590" s="58"/>
    </row>
    <row r="591" spans="1:52" x14ac:dyDescent="0.25">
      <c r="A591" s="58"/>
      <c r="B591" s="58"/>
      <c r="C591" s="58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  <c r="AA591" s="58"/>
      <c r="AB591" s="58"/>
      <c r="AC591" s="58"/>
      <c r="AD591" s="58"/>
      <c r="AE591" s="58"/>
      <c r="AF591" s="58"/>
      <c r="AG591" s="58"/>
      <c r="AH591" s="58"/>
      <c r="AI591" s="58"/>
      <c r="AJ591" s="58"/>
      <c r="AK591" s="58"/>
      <c r="AL591" s="58"/>
      <c r="AM591" s="58"/>
      <c r="AN591" s="58"/>
      <c r="AO591" s="58"/>
      <c r="AP591" s="58"/>
      <c r="AQ591" s="58"/>
      <c r="AR591" s="58"/>
      <c r="AS591" s="58"/>
      <c r="AT591" s="58"/>
      <c r="AU591" s="58"/>
      <c r="AV591" s="58"/>
      <c r="AW591" s="58"/>
      <c r="AX591" s="58"/>
      <c r="AY591" s="58"/>
      <c r="AZ591" s="58"/>
    </row>
    <row r="592" spans="1:52" x14ac:dyDescent="0.25">
      <c r="A592" s="58"/>
      <c r="B592" s="58"/>
      <c r="C592" s="58"/>
      <c r="D592" s="58"/>
      <c r="E592" s="58"/>
      <c r="F592" s="58"/>
      <c r="G592" s="58"/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  <c r="AA592" s="58"/>
      <c r="AB592" s="58"/>
      <c r="AC592" s="58"/>
      <c r="AD592" s="58"/>
      <c r="AE592" s="58"/>
      <c r="AF592" s="58"/>
      <c r="AG592" s="58"/>
      <c r="AH592" s="58"/>
      <c r="AI592" s="58"/>
      <c r="AJ592" s="58"/>
      <c r="AK592" s="58"/>
      <c r="AL592" s="58"/>
      <c r="AM592" s="58"/>
      <c r="AN592" s="58"/>
      <c r="AO592" s="58"/>
      <c r="AP592" s="58"/>
      <c r="AQ592" s="58"/>
      <c r="AR592" s="58"/>
      <c r="AS592" s="58"/>
      <c r="AT592" s="58"/>
      <c r="AU592" s="58"/>
      <c r="AV592" s="58"/>
      <c r="AW592" s="58"/>
      <c r="AX592" s="58"/>
      <c r="AY592" s="58"/>
      <c r="AZ592" s="58"/>
    </row>
    <row r="593" spans="1:52" x14ac:dyDescent="0.25">
      <c r="A593" s="58"/>
      <c r="B593" s="58"/>
      <c r="C593" s="58"/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  <c r="AA593" s="58"/>
      <c r="AB593" s="58"/>
      <c r="AC593" s="58"/>
      <c r="AD593" s="58"/>
      <c r="AE593" s="58"/>
      <c r="AF593" s="58"/>
      <c r="AG593" s="58"/>
      <c r="AH593" s="58"/>
      <c r="AI593" s="58"/>
      <c r="AJ593" s="58"/>
      <c r="AK593" s="58"/>
      <c r="AL593" s="58"/>
      <c r="AM593" s="58"/>
      <c r="AN593" s="58"/>
      <c r="AO593" s="58"/>
      <c r="AP593" s="58"/>
      <c r="AQ593" s="58"/>
      <c r="AR593" s="58"/>
      <c r="AS593" s="58"/>
      <c r="AT593" s="58"/>
      <c r="AU593" s="58"/>
      <c r="AV593" s="58"/>
      <c r="AW593" s="58"/>
      <c r="AX593" s="58"/>
      <c r="AY593" s="58"/>
      <c r="AZ593" s="58"/>
    </row>
    <row r="594" spans="1:52" x14ac:dyDescent="0.25">
      <c r="A594" s="58"/>
      <c r="B594" s="58"/>
      <c r="C594" s="58"/>
      <c r="D594" s="58"/>
      <c r="E594" s="58"/>
      <c r="F594" s="58"/>
      <c r="G594" s="58"/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  <c r="AA594" s="58"/>
      <c r="AB594" s="58"/>
      <c r="AC594" s="58"/>
      <c r="AD594" s="58"/>
      <c r="AE594" s="58"/>
      <c r="AF594" s="58"/>
      <c r="AG594" s="58"/>
      <c r="AH594" s="58"/>
      <c r="AI594" s="58"/>
      <c r="AJ594" s="58"/>
      <c r="AK594" s="58"/>
      <c r="AL594" s="58"/>
      <c r="AM594" s="58"/>
      <c r="AN594" s="58"/>
      <c r="AO594" s="58"/>
      <c r="AP594" s="58"/>
      <c r="AQ594" s="58"/>
      <c r="AR594" s="58"/>
      <c r="AS594" s="58"/>
      <c r="AT594" s="58"/>
      <c r="AU594" s="58"/>
      <c r="AV594" s="58"/>
      <c r="AW594" s="58"/>
      <c r="AX594" s="58"/>
      <c r="AY594" s="58"/>
      <c r="AZ594" s="58"/>
    </row>
    <row r="595" spans="1:52" x14ac:dyDescent="0.25">
      <c r="A595" s="58"/>
      <c r="B595" s="58"/>
      <c r="C595" s="58"/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  <c r="AA595" s="58"/>
      <c r="AB595" s="58"/>
      <c r="AC595" s="58"/>
      <c r="AD595" s="58"/>
      <c r="AE595" s="58"/>
      <c r="AF595" s="58"/>
      <c r="AG595" s="58"/>
      <c r="AH595" s="58"/>
      <c r="AI595" s="58"/>
      <c r="AJ595" s="58"/>
      <c r="AK595" s="58"/>
      <c r="AL595" s="58"/>
      <c r="AM595" s="58"/>
      <c r="AN595" s="58"/>
      <c r="AO595" s="58"/>
      <c r="AP595" s="58"/>
      <c r="AQ595" s="58"/>
      <c r="AR595" s="58"/>
      <c r="AS595" s="58"/>
      <c r="AT595" s="58"/>
      <c r="AU595" s="58"/>
      <c r="AV595" s="58"/>
      <c r="AW595" s="58"/>
      <c r="AX595" s="58"/>
      <c r="AY595" s="58"/>
      <c r="AZ595" s="58"/>
    </row>
    <row r="596" spans="1:52" x14ac:dyDescent="0.25">
      <c r="A596" s="58"/>
      <c r="B596" s="58"/>
      <c r="C596" s="58"/>
      <c r="D596" s="58"/>
      <c r="E596" s="58"/>
      <c r="F596" s="58"/>
      <c r="G596" s="58"/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  <c r="AA596" s="58"/>
      <c r="AB596" s="58"/>
      <c r="AC596" s="58"/>
      <c r="AD596" s="58"/>
      <c r="AE596" s="58"/>
      <c r="AF596" s="58"/>
      <c r="AG596" s="58"/>
      <c r="AH596" s="58"/>
      <c r="AI596" s="58"/>
      <c r="AJ596" s="58"/>
      <c r="AK596" s="58"/>
      <c r="AL596" s="58"/>
      <c r="AM596" s="58"/>
      <c r="AN596" s="58"/>
      <c r="AO596" s="58"/>
      <c r="AP596" s="58"/>
      <c r="AQ596" s="58"/>
      <c r="AR596" s="58"/>
      <c r="AS596" s="58"/>
      <c r="AT596" s="58"/>
      <c r="AU596" s="58"/>
      <c r="AV596" s="58"/>
      <c r="AW596" s="58"/>
      <c r="AX596" s="58"/>
      <c r="AY596" s="58"/>
      <c r="AZ596" s="58"/>
    </row>
    <row r="597" spans="1:52" x14ac:dyDescent="0.25">
      <c r="A597" s="58"/>
      <c r="B597" s="58"/>
      <c r="C597" s="58"/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  <c r="AA597" s="58"/>
      <c r="AB597" s="58"/>
      <c r="AC597" s="58"/>
      <c r="AD597" s="58"/>
      <c r="AE597" s="58"/>
      <c r="AF597" s="58"/>
      <c r="AG597" s="58"/>
      <c r="AH597" s="58"/>
      <c r="AI597" s="58"/>
      <c r="AJ597" s="58"/>
      <c r="AK597" s="58"/>
      <c r="AL597" s="58"/>
      <c r="AM597" s="58"/>
      <c r="AN597" s="58"/>
      <c r="AO597" s="58"/>
      <c r="AP597" s="58"/>
      <c r="AQ597" s="58"/>
      <c r="AR597" s="58"/>
      <c r="AS597" s="58"/>
      <c r="AT597" s="58"/>
      <c r="AU597" s="58"/>
      <c r="AV597" s="58"/>
      <c r="AW597" s="58"/>
      <c r="AX597" s="58"/>
      <c r="AY597" s="58"/>
      <c r="AZ597" s="58"/>
    </row>
    <row r="598" spans="1:52" x14ac:dyDescent="0.25">
      <c r="A598" s="58"/>
      <c r="B598" s="58"/>
      <c r="C598" s="58"/>
      <c r="D598" s="58"/>
      <c r="E598" s="58"/>
      <c r="F598" s="58"/>
      <c r="G598" s="58"/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  <c r="AA598" s="58"/>
      <c r="AB598" s="58"/>
      <c r="AC598" s="58"/>
      <c r="AD598" s="58"/>
      <c r="AE598" s="58"/>
      <c r="AF598" s="58"/>
      <c r="AG598" s="58"/>
      <c r="AH598" s="58"/>
      <c r="AI598" s="58"/>
      <c r="AJ598" s="58"/>
      <c r="AK598" s="58"/>
      <c r="AL598" s="58"/>
      <c r="AM598" s="58"/>
      <c r="AN598" s="58"/>
      <c r="AO598" s="58"/>
      <c r="AP598" s="58"/>
      <c r="AQ598" s="58"/>
      <c r="AR598" s="58"/>
      <c r="AS598" s="58"/>
      <c r="AT598" s="58"/>
      <c r="AU598" s="58"/>
      <c r="AV598" s="58"/>
      <c r="AW598" s="58"/>
      <c r="AX598" s="58"/>
      <c r="AY598" s="58"/>
      <c r="AZ598" s="58"/>
    </row>
    <row r="599" spans="1:52" x14ac:dyDescent="0.25">
      <c r="A599" s="58"/>
      <c r="B599" s="58"/>
      <c r="C599" s="58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  <c r="AA599" s="58"/>
      <c r="AB599" s="58"/>
      <c r="AC599" s="58"/>
      <c r="AD599" s="58"/>
      <c r="AE599" s="58"/>
      <c r="AF599" s="58"/>
      <c r="AG599" s="58"/>
      <c r="AH599" s="58"/>
      <c r="AI599" s="58"/>
      <c r="AJ599" s="58"/>
      <c r="AK599" s="58"/>
      <c r="AL599" s="58"/>
      <c r="AM599" s="58"/>
      <c r="AN599" s="58"/>
      <c r="AO599" s="58"/>
      <c r="AP599" s="58"/>
      <c r="AQ599" s="58"/>
      <c r="AR599" s="58"/>
      <c r="AS599" s="58"/>
      <c r="AT599" s="58"/>
      <c r="AU599" s="58"/>
      <c r="AV599" s="58"/>
      <c r="AW599" s="58"/>
      <c r="AX599" s="58"/>
      <c r="AY599" s="58"/>
      <c r="AZ599" s="58"/>
    </row>
    <row r="600" spans="1:52" x14ac:dyDescent="0.25">
      <c r="A600" s="58"/>
      <c r="B600" s="58"/>
      <c r="C600" s="58"/>
      <c r="D600" s="58"/>
      <c r="E600" s="58"/>
      <c r="F600" s="58"/>
      <c r="G600" s="58"/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  <c r="AA600" s="58"/>
      <c r="AB600" s="58"/>
      <c r="AC600" s="58"/>
      <c r="AD600" s="58"/>
      <c r="AE600" s="58"/>
      <c r="AF600" s="58"/>
      <c r="AG600" s="58"/>
      <c r="AH600" s="58"/>
      <c r="AI600" s="58"/>
      <c r="AJ600" s="58"/>
      <c r="AK600" s="58"/>
      <c r="AL600" s="58"/>
      <c r="AM600" s="58"/>
      <c r="AN600" s="58"/>
      <c r="AO600" s="58"/>
      <c r="AP600" s="58"/>
      <c r="AQ600" s="58"/>
      <c r="AR600" s="58"/>
      <c r="AS600" s="58"/>
      <c r="AT600" s="58"/>
      <c r="AU600" s="58"/>
      <c r="AV600" s="58"/>
      <c r="AW600" s="58"/>
      <c r="AX600" s="58"/>
      <c r="AY600" s="58"/>
      <c r="AZ600" s="58"/>
    </row>
    <row r="601" spans="1:52" x14ac:dyDescent="0.25">
      <c r="A601" s="58"/>
      <c r="B601" s="58"/>
      <c r="C601" s="58"/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  <c r="AA601" s="58"/>
      <c r="AB601" s="58"/>
      <c r="AC601" s="58"/>
      <c r="AD601" s="58"/>
      <c r="AE601" s="58"/>
      <c r="AF601" s="58"/>
      <c r="AG601" s="58"/>
      <c r="AH601" s="58"/>
      <c r="AI601" s="58"/>
      <c r="AJ601" s="58"/>
      <c r="AK601" s="58"/>
      <c r="AL601" s="58"/>
      <c r="AM601" s="58"/>
      <c r="AN601" s="58"/>
      <c r="AO601" s="58"/>
      <c r="AP601" s="58"/>
      <c r="AQ601" s="58"/>
      <c r="AR601" s="58"/>
      <c r="AS601" s="58"/>
      <c r="AT601" s="58"/>
      <c r="AU601" s="58"/>
      <c r="AV601" s="58"/>
      <c r="AW601" s="58"/>
      <c r="AX601" s="58"/>
      <c r="AY601" s="58"/>
      <c r="AZ601" s="58"/>
    </row>
    <row r="602" spans="1:52" x14ac:dyDescent="0.25">
      <c r="A602" s="58"/>
      <c r="B602" s="58"/>
      <c r="C602" s="58"/>
      <c r="D602" s="58"/>
      <c r="E602" s="58"/>
      <c r="F602" s="58"/>
      <c r="G602" s="58"/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  <c r="AA602" s="58"/>
      <c r="AB602" s="58"/>
      <c r="AC602" s="58"/>
      <c r="AD602" s="58"/>
      <c r="AE602" s="58"/>
      <c r="AF602" s="58"/>
      <c r="AG602" s="58"/>
      <c r="AH602" s="58"/>
      <c r="AI602" s="58"/>
      <c r="AJ602" s="58"/>
      <c r="AK602" s="58"/>
      <c r="AL602" s="58"/>
      <c r="AM602" s="58"/>
      <c r="AN602" s="58"/>
      <c r="AO602" s="58"/>
      <c r="AP602" s="58"/>
      <c r="AQ602" s="58"/>
      <c r="AR602" s="58"/>
      <c r="AS602" s="58"/>
      <c r="AT602" s="58"/>
      <c r="AU602" s="58"/>
      <c r="AV602" s="58"/>
      <c r="AW602" s="58"/>
      <c r="AX602" s="58"/>
      <c r="AY602" s="58"/>
      <c r="AZ602" s="58"/>
    </row>
    <row r="603" spans="1:52" x14ac:dyDescent="0.25">
      <c r="A603" s="58"/>
      <c r="B603" s="58"/>
      <c r="C603" s="58"/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  <c r="AA603" s="58"/>
      <c r="AB603" s="58"/>
      <c r="AC603" s="58"/>
      <c r="AD603" s="58"/>
      <c r="AE603" s="58"/>
      <c r="AF603" s="58"/>
      <c r="AG603" s="58"/>
      <c r="AH603" s="58"/>
      <c r="AI603" s="58"/>
      <c r="AJ603" s="58"/>
      <c r="AK603" s="58"/>
      <c r="AL603" s="58"/>
      <c r="AM603" s="58"/>
      <c r="AN603" s="58"/>
      <c r="AO603" s="58"/>
      <c r="AP603" s="58"/>
      <c r="AQ603" s="58"/>
      <c r="AR603" s="58"/>
      <c r="AS603" s="58"/>
      <c r="AT603" s="58"/>
      <c r="AU603" s="58"/>
      <c r="AV603" s="58"/>
      <c r="AW603" s="58"/>
      <c r="AX603" s="58"/>
      <c r="AY603" s="58"/>
      <c r="AZ603" s="58"/>
    </row>
    <row r="604" spans="1:52" x14ac:dyDescent="0.25">
      <c r="A604" s="58"/>
      <c r="B604" s="58"/>
      <c r="C604" s="58"/>
      <c r="D604" s="58"/>
      <c r="E604" s="58"/>
      <c r="F604" s="58"/>
      <c r="G604" s="58"/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  <c r="AA604" s="58"/>
      <c r="AB604" s="58"/>
      <c r="AC604" s="58"/>
      <c r="AD604" s="58"/>
      <c r="AE604" s="58"/>
      <c r="AF604" s="58"/>
      <c r="AG604" s="58"/>
      <c r="AH604" s="58"/>
      <c r="AI604" s="58"/>
      <c r="AJ604" s="58"/>
      <c r="AK604" s="58"/>
      <c r="AL604" s="58"/>
      <c r="AM604" s="58"/>
      <c r="AN604" s="58"/>
      <c r="AO604" s="58"/>
      <c r="AP604" s="58"/>
      <c r="AQ604" s="58"/>
      <c r="AR604" s="58"/>
      <c r="AS604" s="58"/>
      <c r="AT604" s="58"/>
      <c r="AU604" s="58"/>
      <c r="AV604" s="58"/>
      <c r="AW604" s="58"/>
      <c r="AX604" s="58"/>
      <c r="AY604" s="58"/>
      <c r="AZ604" s="58"/>
    </row>
    <row r="605" spans="1:52" x14ac:dyDescent="0.25">
      <c r="A605" s="58"/>
      <c r="B605" s="58"/>
      <c r="C605" s="58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  <c r="AA605" s="58"/>
      <c r="AB605" s="58"/>
      <c r="AC605" s="58"/>
      <c r="AD605" s="58"/>
      <c r="AE605" s="58"/>
      <c r="AF605" s="58"/>
      <c r="AG605" s="58"/>
      <c r="AH605" s="58"/>
      <c r="AI605" s="58"/>
      <c r="AJ605" s="58"/>
      <c r="AK605" s="58"/>
      <c r="AL605" s="58"/>
      <c r="AM605" s="58"/>
      <c r="AN605" s="58"/>
      <c r="AO605" s="58"/>
      <c r="AP605" s="58"/>
      <c r="AQ605" s="58"/>
      <c r="AR605" s="58"/>
      <c r="AS605" s="58"/>
      <c r="AT605" s="58"/>
      <c r="AU605" s="58"/>
      <c r="AV605" s="58"/>
      <c r="AW605" s="58"/>
      <c r="AX605" s="58"/>
      <c r="AY605" s="58"/>
      <c r="AZ605" s="58"/>
    </row>
    <row r="606" spans="1:52" x14ac:dyDescent="0.25">
      <c r="A606" s="58"/>
      <c r="B606" s="58"/>
      <c r="C606" s="58"/>
      <c r="D606" s="58"/>
      <c r="E606" s="58"/>
      <c r="F606" s="58"/>
      <c r="G606" s="58"/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  <c r="AA606" s="58"/>
      <c r="AB606" s="58"/>
      <c r="AC606" s="58"/>
      <c r="AD606" s="58"/>
      <c r="AE606" s="58"/>
      <c r="AF606" s="58"/>
      <c r="AG606" s="58"/>
      <c r="AH606" s="58"/>
      <c r="AI606" s="58"/>
      <c r="AJ606" s="58"/>
      <c r="AK606" s="58"/>
      <c r="AL606" s="58"/>
      <c r="AM606" s="58"/>
      <c r="AN606" s="58"/>
      <c r="AO606" s="58"/>
      <c r="AP606" s="58"/>
      <c r="AQ606" s="58"/>
      <c r="AR606" s="58"/>
      <c r="AS606" s="58"/>
      <c r="AT606" s="58"/>
      <c r="AU606" s="58"/>
      <c r="AV606" s="58"/>
      <c r="AW606" s="58"/>
      <c r="AX606" s="58"/>
      <c r="AY606" s="58"/>
      <c r="AZ606" s="58"/>
    </row>
    <row r="607" spans="1:52" x14ac:dyDescent="0.25">
      <c r="A607" s="58"/>
      <c r="B607" s="58"/>
      <c r="C607" s="58"/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  <c r="AA607" s="58"/>
      <c r="AB607" s="58"/>
      <c r="AC607" s="58"/>
      <c r="AD607" s="58"/>
      <c r="AE607" s="58"/>
      <c r="AF607" s="58"/>
      <c r="AG607" s="58"/>
      <c r="AH607" s="58"/>
      <c r="AI607" s="58"/>
      <c r="AJ607" s="58"/>
      <c r="AK607" s="58"/>
      <c r="AL607" s="58"/>
      <c r="AM607" s="58"/>
      <c r="AN607" s="58"/>
      <c r="AO607" s="58"/>
      <c r="AP607" s="58"/>
      <c r="AQ607" s="58"/>
      <c r="AR607" s="58"/>
      <c r="AS607" s="58"/>
      <c r="AT607" s="58"/>
      <c r="AU607" s="58"/>
      <c r="AV607" s="58"/>
      <c r="AW607" s="58"/>
      <c r="AX607" s="58"/>
      <c r="AY607" s="58"/>
      <c r="AZ607" s="58"/>
    </row>
    <row r="608" spans="1:52" x14ac:dyDescent="0.25">
      <c r="A608" s="58"/>
      <c r="B608" s="58"/>
      <c r="C608" s="58"/>
      <c r="D608" s="58"/>
      <c r="E608" s="58"/>
      <c r="F608" s="58"/>
      <c r="G608" s="58"/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  <c r="AA608" s="58"/>
      <c r="AB608" s="58"/>
      <c r="AC608" s="58"/>
      <c r="AD608" s="58"/>
      <c r="AE608" s="58"/>
      <c r="AF608" s="58"/>
      <c r="AG608" s="58"/>
      <c r="AH608" s="58"/>
      <c r="AI608" s="58"/>
      <c r="AJ608" s="58"/>
      <c r="AK608" s="58"/>
      <c r="AL608" s="58"/>
      <c r="AM608" s="58"/>
      <c r="AN608" s="58"/>
      <c r="AO608" s="58"/>
      <c r="AP608" s="58"/>
      <c r="AQ608" s="58"/>
      <c r="AR608" s="58"/>
      <c r="AS608" s="58"/>
      <c r="AT608" s="58"/>
      <c r="AU608" s="58"/>
      <c r="AV608" s="58"/>
      <c r="AW608" s="58"/>
      <c r="AX608" s="58"/>
      <c r="AY608" s="58"/>
      <c r="AZ608" s="58"/>
    </row>
    <row r="609" spans="1:52" x14ac:dyDescent="0.25">
      <c r="A609" s="58"/>
      <c r="B609" s="58"/>
      <c r="C609" s="58"/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  <c r="AA609" s="58"/>
      <c r="AB609" s="58"/>
      <c r="AC609" s="58"/>
      <c r="AD609" s="58"/>
      <c r="AE609" s="58"/>
      <c r="AF609" s="58"/>
      <c r="AG609" s="58"/>
      <c r="AH609" s="58"/>
      <c r="AI609" s="58"/>
      <c r="AJ609" s="58"/>
      <c r="AK609" s="58"/>
      <c r="AL609" s="58"/>
      <c r="AM609" s="58"/>
      <c r="AN609" s="58"/>
      <c r="AO609" s="58"/>
      <c r="AP609" s="58"/>
      <c r="AQ609" s="58"/>
      <c r="AR609" s="58"/>
      <c r="AS609" s="58"/>
      <c r="AT609" s="58"/>
      <c r="AU609" s="58"/>
      <c r="AV609" s="58"/>
      <c r="AW609" s="58"/>
      <c r="AX609" s="58"/>
      <c r="AY609" s="58"/>
      <c r="AZ609" s="58"/>
    </row>
    <row r="610" spans="1:52" x14ac:dyDescent="0.25">
      <c r="A610" s="58"/>
      <c r="B610" s="58"/>
      <c r="C610" s="58"/>
      <c r="D610" s="58"/>
      <c r="E610" s="58"/>
      <c r="F610" s="58"/>
      <c r="G610" s="58"/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  <c r="AA610" s="58"/>
      <c r="AB610" s="58"/>
      <c r="AC610" s="58"/>
      <c r="AD610" s="58"/>
      <c r="AE610" s="58"/>
      <c r="AF610" s="58"/>
      <c r="AG610" s="58"/>
      <c r="AH610" s="58"/>
      <c r="AI610" s="58"/>
      <c r="AJ610" s="58"/>
      <c r="AK610" s="58"/>
      <c r="AL610" s="58"/>
      <c r="AM610" s="58"/>
      <c r="AN610" s="58"/>
      <c r="AO610" s="58"/>
      <c r="AP610" s="58"/>
      <c r="AQ610" s="58"/>
      <c r="AR610" s="58"/>
      <c r="AS610" s="58"/>
      <c r="AT610" s="58"/>
      <c r="AU610" s="58"/>
      <c r="AV610" s="58"/>
      <c r="AW610" s="58"/>
      <c r="AX610" s="58"/>
      <c r="AY610" s="58"/>
      <c r="AZ610" s="58"/>
    </row>
    <row r="611" spans="1:52" x14ac:dyDescent="0.25">
      <c r="A611" s="58"/>
      <c r="B611" s="58"/>
      <c r="C611" s="58"/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  <c r="AA611" s="58"/>
      <c r="AB611" s="58"/>
      <c r="AC611" s="58"/>
      <c r="AD611" s="58"/>
      <c r="AE611" s="58"/>
      <c r="AF611" s="58"/>
      <c r="AG611" s="58"/>
      <c r="AH611" s="58"/>
      <c r="AI611" s="58"/>
      <c r="AJ611" s="58"/>
      <c r="AK611" s="58"/>
      <c r="AL611" s="58"/>
      <c r="AM611" s="58"/>
      <c r="AN611" s="58"/>
      <c r="AO611" s="58"/>
      <c r="AP611" s="58"/>
      <c r="AQ611" s="58"/>
      <c r="AR611" s="58"/>
      <c r="AS611" s="58"/>
      <c r="AT611" s="58"/>
      <c r="AU611" s="58"/>
      <c r="AV611" s="58"/>
      <c r="AW611" s="58"/>
      <c r="AX611" s="58"/>
      <c r="AY611" s="58"/>
      <c r="AZ611" s="58"/>
    </row>
    <row r="612" spans="1:52" x14ac:dyDescent="0.25">
      <c r="A612" s="58"/>
      <c r="B612" s="58"/>
      <c r="C612" s="58"/>
      <c r="D612" s="58"/>
      <c r="E612" s="58"/>
      <c r="F612" s="58"/>
      <c r="G612" s="58"/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  <c r="AA612" s="58"/>
      <c r="AB612" s="58"/>
      <c r="AC612" s="58"/>
      <c r="AD612" s="58"/>
      <c r="AE612" s="58"/>
      <c r="AF612" s="58"/>
      <c r="AG612" s="58"/>
      <c r="AH612" s="58"/>
      <c r="AI612" s="58"/>
      <c r="AJ612" s="58"/>
      <c r="AK612" s="58"/>
      <c r="AL612" s="58"/>
      <c r="AM612" s="58"/>
      <c r="AN612" s="58"/>
      <c r="AO612" s="58"/>
      <c r="AP612" s="58"/>
      <c r="AQ612" s="58"/>
      <c r="AR612" s="58"/>
      <c r="AS612" s="58"/>
      <c r="AT612" s="58"/>
      <c r="AU612" s="58"/>
      <c r="AV612" s="58"/>
      <c r="AW612" s="58"/>
      <c r="AX612" s="58"/>
      <c r="AY612" s="58"/>
      <c r="AZ612" s="58"/>
    </row>
    <row r="613" spans="1:52" x14ac:dyDescent="0.25">
      <c r="A613" s="58"/>
      <c r="B613" s="58"/>
      <c r="C613" s="58"/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  <c r="AA613" s="58"/>
      <c r="AB613" s="58"/>
      <c r="AC613" s="58"/>
      <c r="AD613" s="58"/>
      <c r="AE613" s="58"/>
      <c r="AF613" s="58"/>
      <c r="AG613" s="58"/>
      <c r="AH613" s="58"/>
      <c r="AI613" s="58"/>
      <c r="AJ613" s="58"/>
      <c r="AK613" s="58"/>
      <c r="AL613" s="58"/>
      <c r="AM613" s="58"/>
      <c r="AN613" s="58"/>
      <c r="AO613" s="58"/>
      <c r="AP613" s="58"/>
      <c r="AQ613" s="58"/>
      <c r="AR613" s="58"/>
      <c r="AS613" s="58"/>
      <c r="AT613" s="58"/>
      <c r="AU613" s="58"/>
      <c r="AV613" s="58"/>
      <c r="AW613" s="58"/>
      <c r="AX613" s="58"/>
      <c r="AY613" s="58"/>
      <c r="AZ613" s="58"/>
    </row>
    <row r="614" spans="1:52" x14ac:dyDescent="0.25">
      <c r="A614" s="58"/>
      <c r="B614" s="58"/>
      <c r="C614" s="58"/>
      <c r="D614" s="58"/>
      <c r="E614" s="58"/>
      <c r="F614" s="58"/>
      <c r="G614" s="58"/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  <c r="AA614" s="58"/>
      <c r="AB614" s="58"/>
      <c r="AC614" s="58"/>
      <c r="AD614" s="58"/>
      <c r="AE614" s="58"/>
      <c r="AF614" s="58"/>
      <c r="AG614" s="58"/>
      <c r="AH614" s="58"/>
      <c r="AI614" s="58"/>
      <c r="AJ614" s="58"/>
      <c r="AK614" s="58"/>
      <c r="AL614" s="58"/>
      <c r="AM614" s="58"/>
      <c r="AN614" s="58"/>
      <c r="AO614" s="58"/>
      <c r="AP614" s="58"/>
      <c r="AQ614" s="58"/>
      <c r="AR614" s="58"/>
      <c r="AS614" s="58"/>
      <c r="AT614" s="58"/>
      <c r="AU614" s="58"/>
      <c r="AV614" s="58"/>
      <c r="AW614" s="58"/>
      <c r="AX614" s="58"/>
      <c r="AY614" s="58"/>
      <c r="AZ614" s="58"/>
    </row>
    <row r="615" spans="1:52" x14ac:dyDescent="0.25">
      <c r="A615" s="58"/>
      <c r="B615" s="58"/>
      <c r="C615" s="58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  <c r="AA615" s="58"/>
      <c r="AB615" s="58"/>
      <c r="AC615" s="58"/>
      <c r="AD615" s="58"/>
      <c r="AE615" s="58"/>
      <c r="AF615" s="58"/>
      <c r="AG615" s="58"/>
      <c r="AH615" s="58"/>
      <c r="AI615" s="58"/>
      <c r="AJ615" s="58"/>
      <c r="AK615" s="58"/>
      <c r="AL615" s="58"/>
      <c r="AM615" s="58"/>
      <c r="AN615" s="58"/>
      <c r="AO615" s="58"/>
      <c r="AP615" s="58"/>
      <c r="AQ615" s="58"/>
      <c r="AR615" s="58"/>
      <c r="AS615" s="58"/>
      <c r="AT615" s="58"/>
      <c r="AU615" s="58"/>
      <c r="AV615" s="58"/>
      <c r="AW615" s="58"/>
      <c r="AX615" s="58"/>
      <c r="AY615" s="58"/>
      <c r="AZ615" s="58"/>
    </row>
    <row r="616" spans="1:52" x14ac:dyDescent="0.25">
      <c r="A616" s="58"/>
      <c r="B616" s="58"/>
      <c r="C616" s="58"/>
      <c r="D616" s="58"/>
      <c r="E616" s="58"/>
      <c r="F616" s="58"/>
      <c r="G616" s="58"/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  <c r="AA616" s="58"/>
      <c r="AB616" s="58"/>
      <c r="AC616" s="58"/>
      <c r="AD616" s="58"/>
      <c r="AE616" s="58"/>
      <c r="AF616" s="58"/>
      <c r="AG616" s="58"/>
      <c r="AH616" s="58"/>
      <c r="AI616" s="58"/>
      <c r="AJ616" s="58"/>
      <c r="AK616" s="58"/>
      <c r="AL616" s="58"/>
      <c r="AM616" s="58"/>
      <c r="AN616" s="58"/>
      <c r="AO616" s="58"/>
      <c r="AP616" s="58"/>
      <c r="AQ616" s="58"/>
      <c r="AR616" s="58"/>
      <c r="AS616" s="58"/>
      <c r="AT616" s="58"/>
      <c r="AU616" s="58"/>
      <c r="AV616" s="58"/>
      <c r="AW616" s="58"/>
      <c r="AX616" s="58"/>
      <c r="AY616" s="58"/>
      <c r="AZ616" s="58"/>
    </row>
    <row r="617" spans="1:52" x14ac:dyDescent="0.25">
      <c r="A617" s="58"/>
      <c r="B617" s="58"/>
      <c r="C617" s="58"/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  <c r="AA617" s="58"/>
      <c r="AB617" s="58"/>
      <c r="AC617" s="58"/>
      <c r="AD617" s="58"/>
      <c r="AE617" s="58"/>
      <c r="AF617" s="58"/>
      <c r="AG617" s="58"/>
      <c r="AH617" s="58"/>
      <c r="AI617" s="58"/>
      <c r="AJ617" s="58"/>
      <c r="AK617" s="58"/>
      <c r="AL617" s="58"/>
      <c r="AM617" s="58"/>
      <c r="AN617" s="58"/>
      <c r="AO617" s="58"/>
      <c r="AP617" s="58"/>
      <c r="AQ617" s="58"/>
      <c r="AR617" s="58"/>
      <c r="AS617" s="58"/>
      <c r="AT617" s="58"/>
      <c r="AU617" s="58"/>
      <c r="AV617" s="58"/>
      <c r="AW617" s="58"/>
      <c r="AX617" s="58"/>
      <c r="AY617" s="58"/>
      <c r="AZ617" s="58"/>
    </row>
    <row r="618" spans="1:52" x14ac:dyDescent="0.25">
      <c r="A618" s="58"/>
      <c r="B618" s="58"/>
      <c r="C618" s="58"/>
      <c r="D618" s="58"/>
      <c r="E618" s="58"/>
      <c r="F618" s="58"/>
      <c r="G618" s="58"/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  <c r="AA618" s="58"/>
      <c r="AB618" s="58"/>
      <c r="AC618" s="58"/>
      <c r="AD618" s="58"/>
      <c r="AE618" s="58"/>
      <c r="AF618" s="58"/>
      <c r="AG618" s="58"/>
      <c r="AH618" s="58"/>
      <c r="AI618" s="58"/>
      <c r="AJ618" s="58"/>
      <c r="AK618" s="58"/>
      <c r="AL618" s="58"/>
      <c r="AM618" s="58"/>
      <c r="AN618" s="58"/>
      <c r="AO618" s="58"/>
      <c r="AP618" s="58"/>
      <c r="AQ618" s="58"/>
      <c r="AR618" s="58"/>
      <c r="AS618" s="58"/>
      <c r="AT618" s="58"/>
      <c r="AU618" s="58"/>
      <c r="AV618" s="58"/>
      <c r="AW618" s="58"/>
      <c r="AX618" s="58"/>
      <c r="AY618" s="58"/>
      <c r="AZ618" s="58"/>
    </row>
    <row r="619" spans="1:52" x14ac:dyDescent="0.25">
      <c r="A619" s="58"/>
      <c r="B619" s="58"/>
      <c r="C619" s="58"/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  <c r="AA619" s="58"/>
      <c r="AB619" s="58"/>
      <c r="AC619" s="58"/>
      <c r="AD619" s="58"/>
      <c r="AE619" s="58"/>
      <c r="AF619" s="58"/>
      <c r="AG619" s="58"/>
      <c r="AH619" s="58"/>
      <c r="AI619" s="58"/>
      <c r="AJ619" s="58"/>
      <c r="AK619" s="58"/>
      <c r="AL619" s="58"/>
      <c r="AM619" s="58"/>
      <c r="AN619" s="58"/>
      <c r="AO619" s="58"/>
      <c r="AP619" s="58"/>
      <c r="AQ619" s="58"/>
      <c r="AR619" s="58"/>
      <c r="AS619" s="58"/>
      <c r="AT619" s="58"/>
      <c r="AU619" s="58"/>
      <c r="AV619" s="58"/>
      <c r="AW619" s="58"/>
      <c r="AX619" s="58"/>
      <c r="AY619" s="58"/>
      <c r="AZ619" s="58"/>
    </row>
    <row r="620" spans="1:52" x14ac:dyDescent="0.25">
      <c r="A620" s="58"/>
      <c r="B620" s="58"/>
      <c r="C620" s="58"/>
      <c r="D620" s="58"/>
      <c r="E620" s="58"/>
      <c r="F620" s="58"/>
      <c r="G620" s="58"/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  <c r="AA620" s="58"/>
      <c r="AB620" s="58"/>
      <c r="AC620" s="58"/>
      <c r="AD620" s="58"/>
      <c r="AE620" s="58"/>
      <c r="AF620" s="58"/>
      <c r="AG620" s="58"/>
      <c r="AH620" s="58"/>
      <c r="AI620" s="58"/>
      <c r="AJ620" s="58"/>
      <c r="AK620" s="58"/>
      <c r="AL620" s="58"/>
      <c r="AM620" s="58"/>
      <c r="AN620" s="58"/>
      <c r="AO620" s="58"/>
      <c r="AP620" s="58"/>
      <c r="AQ620" s="58"/>
      <c r="AR620" s="58"/>
      <c r="AS620" s="58"/>
      <c r="AT620" s="58"/>
      <c r="AU620" s="58"/>
      <c r="AV620" s="58"/>
      <c r="AW620" s="58"/>
      <c r="AX620" s="58"/>
      <c r="AY620" s="58"/>
      <c r="AZ620" s="58"/>
    </row>
    <row r="621" spans="1:52" x14ac:dyDescent="0.25">
      <c r="A621" s="58"/>
      <c r="B621" s="58"/>
      <c r="C621" s="58"/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  <c r="AA621" s="58"/>
      <c r="AB621" s="58"/>
      <c r="AC621" s="58"/>
      <c r="AD621" s="58"/>
      <c r="AE621" s="58"/>
      <c r="AF621" s="58"/>
      <c r="AG621" s="58"/>
      <c r="AH621" s="58"/>
      <c r="AI621" s="58"/>
      <c r="AJ621" s="58"/>
      <c r="AK621" s="58"/>
      <c r="AL621" s="58"/>
      <c r="AM621" s="58"/>
      <c r="AN621" s="58"/>
      <c r="AO621" s="58"/>
      <c r="AP621" s="58"/>
      <c r="AQ621" s="58"/>
      <c r="AR621" s="58"/>
      <c r="AS621" s="58"/>
      <c r="AT621" s="58"/>
      <c r="AU621" s="58"/>
      <c r="AV621" s="58"/>
      <c r="AW621" s="58"/>
      <c r="AX621" s="58"/>
      <c r="AY621" s="58"/>
      <c r="AZ621" s="58"/>
    </row>
    <row r="622" spans="1:52" x14ac:dyDescent="0.25">
      <c r="A622" s="58"/>
      <c r="B622" s="58"/>
      <c r="C622" s="58"/>
      <c r="D622" s="58"/>
      <c r="E622" s="58"/>
      <c r="F622" s="58"/>
      <c r="G622" s="58"/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  <c r="AA622" s="58"/>
      <c r="AB622" s="58"/>
      <c r="AC622" s="58"/>
      <c r="AD622" s="58"/>
      <c r="AE622" s="58"/>
      <c r="AF622" s="58"/>
      <c r="AG622" s="58"/>
      <c r="AH622" s="58"/>
      <c r="AI622" s="58"/>
      <c r="AJ622" s="58"/>
      <c r="AK622" s="58"/>
      <c r="AL622" s="58"/>
      <c r="AM622" s="58"/>
      <c r="AN622" s="58"/>
      <c r="AO622" s="58"/>
      <c r="AP622" s="58"/>
      <c r="AQ622" s="58"/>
      <c r="AR622" s="58"/>
      <c r="AS622" s="58"/>
      <c r="AT622" s="58"/>
      <c r="AU622" s="58"/>
      <c r="AV622" s="58"/>
      <c r="AW622" s="58"/>
      <c r="AX622" s="58"/>
      <c r="AY622" s="58"/>
      <c r="AZ622" s="58"/>
    </row>
    <row r="623" spans="1:52" x14ac:dyDescent="0.25">
      <c r="A623" s="58"/>
      <c r="B623" s="58"/>
      <c r="C623" s="58"/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  <c r="AA623" s="58"/>
      <c r="AB623" s="58"/>
      <c r="AC623" s="58"/>
      <c r="AD623" s="58"/>
      <c r="AE623" s="58"/>
      <c r="AF623" s="58"/>
      <c r="AG623" s="58"/>
      <c r="AH623" s="58"/>
      <c r="AI623" s="58"/>
      <c r="AJ623" s="58"/>
      <c r="AK623" s="58"/>
      <c r="AL623" s="58"/>
      <c r="AM623" s="58"/>
      <c r="AN623" s="58"/>
      <c r="AO623" s="58"/>
      <c r="AP623" s="58"/>
      <c r="AQ623" s="58"/>
      <c r="AR623" s="58"/>
      <c r="AS623" s="58"/>
      <c r="AT623" s="58"/>
      <c r="AU623" s="58"/>
      <c r="AV623" s="58"/>
      <c r="AW623" s="58"/>
      <c r="AX623" s="58"/>
      <c r="AY623" s="58"/>
      <c r="AZ623" s="58"/>
    </row>
    <row r="624" spans="1:52" x14ac:dyDescent="0.25">
      <c r="A624" s="58"/>
      <c r="B624" s="58"/>
      <c r="C624" s="58"/>
      <c r="D624" s="58"/>
      <c r="E624" s="58"/>
      <c r="F624" s="58"/>
      <c r="G624" s="58"/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  <c r="AA624" s="58"/>
      <c r="AB624" s="58"/>
      <c r="AC624" s="58"/>
      <c r="AD624" s="58"/>
      <c r="AE624" s="58"/>
      <c r="AF624" s="58"/>
      <c r="AG624" s="58"/>
      <c r="AH624" s="58"/>
      <c r="AI624" s="58"/>
      <c r="AJ624" s="58"/>
      <c r="AK624" s="58"/>
      <c r="AL624" s="58"/>
      <c r="AM624" s="58"/>
      <c r="AN624" s="58"/>
      <c r="AO624" s="58"/>
      <c r="AP624" s="58"/>
      <c r="AQ624" s="58"/>
      <c r="AR624" s="58"/>
      <c r="AS624" s="58"/>
      <c r="AT624" s="58"/>
      <c r="AU624" s="58"/>
      <c r="AV624" s="58"/>
      <c r="AW624" s="58"/>
      <c r="AX624" s="58"/>
      <c r="AY624" s="58"/>
      <c r="AZ624" s="58"/>
    </row>
    <row r="625" spans="1:52" x14ac:dyDescent="0.25">
      <c r="A625" s="58"/>
      <c r="B625" s="58"/>
      <c r="C625" s="58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  <c r="AA625" s="58"/>
      <c r="AB625" s="58"/>
      <c r="AC625" s="58"/>
      <c r="AD625" s="58"/>
      <c r="AE625" s="58"/>
      <c r="AF625" s="58"/>
      <c r="AG625" s="58"/>
      <c r="AH625" s="58"/>
      <c r="AI625" s="58"/>
      <c r="AJ625" s="58"/>
      <c r="AK625" s="58"/>
      <c r="AL625" s="58"/>
      <c r="AM625" s="58"/>
      <c r="AN625" s="58"/>
      <c r="AO625" s="58"/>
      <c r="AP625" s="58"/>
      <c r="AQ625" s="58"/>
      <c r="AR625" s="58"/>
      <c r="AS625" s="58"/>
      <c r="AT625" s="58"/>
      <c r="AU625" s="58"/>
      <c r="AV625" s="58"/>
      <c r="AW625" s="58"/>
      <c r="AX625" s="58"/>
      <c r="AY625" s="58"/>
      <c r="AZ625" s="58"/>
    </row>
    <row r="626" spans="1:52" x14ac:dyDescent="0.25">
      <c r="A626" s="58"/>
      <c r="B626" s="58"/>
      <c r="C626" s="58"/>
      <c r="D626" s="58"/>
      <c r="E626" s="58"/>
      <c r="F626" s="58"/>
      <c r="G626" s="58"/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  <c r="AA626" s="58"/>
      <c r="AB626" s="58"/>
      <c r="AC626" s="58"/>
      <c r="AD626" s="58"/>
      <c r="AE626" s="58"/>
      <c r="AF626" s="58"/>
      <c r="AG626" s="58"/>
      <c r="AH626" s="58"/>
      <c r="AI626" s="58"/>
      <c r="AJ626" s="58"/>
      <c r="AK626" s="58"/>
      <c r="AL626" s="58"/>
      <c r="AM626" s="58"/>
      <c r="AN626" s="58"/>
      <c r="AO626" s="58"/>
      <c r="AP626" s="58"/>
      <c r="AQ626" s="58"/>
      <c r="AR626" s="58"/>
      <c r="AS626" s="58"/>
      <c r="AT626" s="58"/>
      <c r="AU626" s="58"/>
      <c r="AV626" s="58"/>
      <c r="AW626" s="58"/>
      <c r="AX626" s="58"/>
      <c r="AY626" s="58"/>
      <c r="AZ626" s="58"/>
    </row>
    <row r="627" spans="1:52" x14ac:dyDescent="0.25">
      <c r="A627" s="58"/>
      <c r="B627" s="58"/>
      <c r="C627" s="58"/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  <c r="AA627" s="58"/>
      <c r="AB627" s="58"/>
      <c r="AC627" s="58"/>
      <c r="AD627" s="58"/>
      <c r="AE627" s="58"/>
      <c r="AF627" s="58"/>
      <c r="AG627" s="58"/>
      <c r="AH627" s="58"/>
      <c r="AI627" s="58"/>
      <c r="AJ627" s="58"/>
      <c r="AK627" s="58"/>
      <c r="AL627" s="58"/>
      <c r="AM627" s="58"/>
      <c r="AN627" s="58"/>
      <c r="AO627" s="58"/>
      <c r="AP627" s="58"/>
      <c r="AQ627" s="58"/>
      <c r="AR627" s="58"/>
      <c r="AS627" s="58"/>
      <c r="AT627" s="58"/>
      <c r="AU627" s="58"/>
      <c r="AV627" s="58"/>
      <c r="AW627" s="58"/>
      <c r="AX627" s="58"/>
      <c r="AY627" s="58"/>
      <c r="AZ627" s="58"/>
    </row>
    <row r="628" spans="1:52" x14ac:dyDescent="0.25">
      <c r="A628" s="58"/>
      <c r="B628" s="58"/>
      <c r="C628" s="58"/>
      <c r="D628" s="58"/>
      <c r="E628" s="58"/>
      <c r="F628" s="58"/>
      <c r="G628" s="58"/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  <c r="AA628" s="58"/>
      <c r="AB628" s="58"/>
      <c r="AC628" s="58"/>
      <c r="AD628" s="58"/>
      <c r="AE628" s="58"/>
      <c r="AF628" s="58"/>
      <c r="AG628" s="58"/>
      <c r="AH628" s="58"/>
      <c r="AI628" s="58"/>
      <c r="AJ628" s="58"/>
      <c r="AK628" s="58"/>
      <c r="AL628" s="58"/>
      <c r="AM628" s="58"/>
      <c r="AN628" s="58"/>
      <c r="AO628" s="58"/>
      <c r="AP628" s="58"/>
      <c r="AQ628" s="58"/>
      <c r="AR628" s="58"/>
      <c r="AS628" s="58"/>
      <c r="AT628" s="58"/>
      <c r="AU628" s="58"/>
      <c r="AV628" s="58"/>
      <c r="AW628" s="58"/>
      <c r="AX628" s="58"/>
      <c r="AY628" s="58"/>
      <c r="AZ628" s="58"/>
    </row>
    <row r="629" spans="1:52" x14ac:dyDescent="0.25">
      <c r="A629" s="58"/>
      <c r="B629" s="58"/>
      <c r="C629" s="58"/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  <c r="AA629" s="58"/>
      <c r="AB629" s="58"/>
      <c r="AC629" s="58"/>
      <c r="AD629" s="58"/>
      <c r="AE629" s="58"/>
      <c r="AF629" s="58"/>
      <c r="AG629" s="58"/>
      <c r="AH629" s="58"/>
      <c r="AI629" s="58"/>
      <c r="AJ629" s="58"/>
      <c r="AK629" s="58"/>
      <c r="AL629" s="58"/>
      <c r="AM629" s="58"/>
      <c r="AN629" s="58"/>
      <c r="AO629" s="58"/>
      <c r="AP629" s="58"/>
      <c r="AQ629" s="58"/>
      <c r="AR629" s="58"/>
      <c r="AS629" s="58"/>
      <c r="AT629" s="58"/>
      <c r="AU629" s="58"/>
      <c r="AV629" s="58"/>
      <c r="AW629" s="58"/>
      <c r="AX629" s="58"/>
      <c r="AY629" s="58"/>
      <c r="AZ629" s="58"/>
    </row>
    <row r="630" spans="1:52" x14ac:dyDescent="0.25">
      <c r="A630" s="58"/>
      <c r="B630" s="58"/>
      <c r="C630" s="58"/>
      <c r="D630" s="58"/>
      <c r="E630" s="58"/>
      <c r="F630" s="58"/>
      <c r="G630" s="58"/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  <c r="AA630" s="58"/>
      <c r="AB630" s="58"/>
      <c r="AC630" s="58"/>
      <c r="AD630" s="58"/>
      <c r="AE630" s="58"/>
      <c r="AF630" s="58"/>
      <c r="AG630" s="58"/>
      <c r="AH630" s="58"/>
      <c r="AI630" s="58"/>
      <c r="AJ630" s="58"/>
      <c r="AK630" s="58"/>
      <c r="AL630" s="58"/>
      <c r="AM630" s="58"/>
      <c r="AN630" s="58"/>
      <c r="AO630" s="58"/>
      <c r="AP630" s="58"/>
      <c r="AQ630" s="58"/>
      <c r="AR630" s="58"/>
      <c r="AS630" s="58"/>
      <c r="AT630" s="58"/>
      <c r="AU630" s="58"/>
      <c r="AV630" s="58"/>
      <c r="AW630" s="58"/>
      <c r="AX630" s="58"/>
      <c r="AY630" s="58"/>
      <c r="AZ630" s="58"/>
    </row>
    <row r="631" spans="1:52" x14ac:dyDescent="0.25">
      <c r="A631" s="58"/>
      <c r="B631" s="58"/>
      <c r="C631" s="58"/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  <c r="AA631" s="58"/>
      <c r="AB631" s="58"/>
      <c r="AC631" s="58"/>
      <c r="AD631" s="58"/>
      <c r="AE631" s="58"/>
      <c r="AF631" s="58"/>
      <c r="AG631" s="58"/>
      <c r="AH631" s="58"/>
      <c r="AI631" s="58"/>
      <c r="AJ631" s="58"/>
      <c r="AK631" s="58"/>
      <c r="AL631" s="58"/>
      <c r="AM631" s="58"/>
      <c r="AN631" s="58"/>
      <c r="AO631" s="58"/>
      <c r="AP631" s="58"/>
      <c r="AQ631" s="58"/>
      <c r="AR631" s="58"/>
      <c r="AS631" s="58"/>
      <c r="AT631" s="58"/>
      <c r="AU631" s="58"/>
      <c r="AV631" s="58"/>
      <c r="AW631" s="58"/>
      <c r="AX631" s="58"/>
      <c r="AY631" s="58"/>
      <c r="AZ631" s="58"/>
    </row>
    <row r="632" spans="1:52" x14ac:dyDescent="0.25">
      <c r="A632" s="58"/>
      <c r="B632" s="58"/>
      <c r="C632" s="58"/>
      <c r="D632" s="58"/>
      <c r="E632" s="58"/>
      <c r="F632" s="58"/>
      <c r="G632" s="58"/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  <c r="AA632" s="58"/>
      <c r="AB632" s="58"/>
      <c r="AC632" s="58"/>
      <c r="AD632" s="58"/>
      <c r="AE632" s="58"/>
      <c r="AF632" s="58"/>
      <c r="AG632" s="58"/>
      <c r="AH632" s="58"/>
      <c r="AI632" s="58"/>
      <c r="AJ632" s="58"/>
      <c r="AK632" s="58"/>
      <c r="AL632" s="58"/>
      <c r="AM632" s="58"/>
      <c r="AN632" s="58"/>
      <c r="AO632" s="58"/>
      <c r="AP632" s="58"/>
      <c r="AQ632" s="58"/>
      <c r="AR632" s="58"/>
      <c r="AS632" s="58"/>
      <c r="AT632" s="58"/>
      <c r="AU632" s="58"/>
      <c r="AV632" s="58"/>
      <c r="AW632" s="58"/>
      <c r="AX632" s="58"/>
      <c r="AY632" s="58"/>
      <c r="AZ632" s="58"/>
    </row>
    <row r="633" spans="1:52" x14ac:dyDescent="0.25">
      <c r="A633" s="58"/>
      <c r="B633" s="58"/>
      <c r="C633" s="58"/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  <c r="AA633" s="58"/>
      <c r="AB633" s="58"/>
      <c r="AC633" s="58"/>
      <c r="AD633" s="58"/>
      <c r="AE633" s="58"/>
      <c r="AF633" s="58"/>
      <c r="AG633" s="58"/>
      <c r="AH633" s="58"/>
      <c r="AI633" s="58"/>
      <c r="AJ633" s="58"/>
      <c r="AK633" s="58"/>
      <c r="AL633" s="58"/>
      <c r="AM633" s="58"/>
      <c r="AN633" s="58"/>
      <c r="AO633" s="58"/>
      <c r="AP633" s="58"/>
      <c r="AQ633" s="58"/>
      <c r="AR633" s="58"/>
      <c r="AS633" s="58"/>
      <c r="AT633" s="58"/>
      <c r="AU633" s="58"/>
      <c r="AV633" s="58"/>
      <c r="AW633" s="58"/>
      <c r="AX633" s="58"/>
      <c r="AY633" s="58"/>
      <c r="AZ633" s="58"/>
    </row>
    <row r="634" spans="1:52" x14ac:dyDescent="0.25">
      <c r="A634" s="58"/>
      <c r="B634" s="58"/>
      <c r="C634" s="58"/>
      <c r="D634" s="58"/>
      <c r="E634" s="58"/>
      <c r="F634" s="58"/>
      <c r="G634" s="58"/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  <c r="AA634" s="58"/>
      <c r="AB634" s="58"/>
      <c r="AC634" s="58"/>
      <c r="AD634" s="58"/>
      <c r="AE634" s="58"/>
      <c r="AF634" s="58"/>
      <c r="AG634" s="58"/>
      <c r="AH634" s="58"/>
      <c r="AI634" s="58"/>
      <c r="AJ634" s="58"/>
      <c r="AK634" s="58"/>
      <c r="AL634" s="58"/>
      <c r="AM634" s="58"/>
      <c r="AN634" s="58"/>
      <c r="AO634" s="58"/>
      <c r="AP634" s="58"/>
      <c r="AQ634" s="58"/>
      <c r="AR634" s="58"/>
      <c r="AS634" s="58"/>
      <c r="AT634" s="58"/>
      <c r="AU634" s="58"/>
      <c r="AV634" s="58"/>
      <c r="AW634" s="58"/>
      <c r="AX634" s="58"/>
      <c r="AY634" s="58"/>
      <c r="AZ634" s="58"/>
    </row>
    <row r="635" spans="1:52" x14ac:dyDescent="0.25">
      <c r="A635" s="58"/>
      <c r="B635" s="58"/>
      <c r="C635" s="58"/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  <c r="AA635" s="58"/>
      <c r="AB635" s="58"/>
      <c r="AC635" s="58"/>
      <c r="AD635" s="58"/>
      <c r="AE635" s="58"/>
      <c r="AF635" s="58"/>
      <c r="AG635" s="58"/>
      <c r="AH635" s="58"/>
      <c r="AI635" s="58"/>
      <c r="AJ635" s="58"/>
      <c r="AK635" s="58"/>
      <c r="AL635" s="58"/>
      <c r="AM635" s="58"/>
      <c r="AN635" s="58"/>
      <c r="AO635" s="58"/>
      <c r="AP635" s="58"/>
      <c r="AQ635" s="58"/>
      <c r="AR635" s="58"/>
      <c r="AS635" s="58"/>
      <c r="AT635" s="58"/>
      <c r="AU635" s="58"/>
      <c r="AV635" s="58"/>
      <c r="AW635" s="58"/>
      <c r="AX635" s="58"/>
      <c r="AY635" s="58"/>
      <c r="AZ635" s="58"/>
    </row>
    <row r="636" spans="1:52" x14ac:dyDescent="0.25">
      <c r="A636" s="58"/>
      <c r="B636" s="58"/>
      <c r="C636" s="58"/>
      <c r="D636" s="58"/>
      <c r="E636" s="58"/>
      <c r="F636" s="58"/>
      <c r="G636" s="58"/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  <c r="AA636" s="58"/>
      <c r="AB636" s="58"/>
      <c r="AC636" s="58"/>
      <c r="AD636" s="58"/>
      <c r="AE636" s="58"/>
      <c r="AF636" s="58"/>
      <c r="AG636" s="58"/>
      <c r="AH636" s="58"/>
      <c r="AI636" s="58"/>
      <c r="AJ636" s="58"/>
      <c r="AK636" s="58"/>
      <c r="AL636" s="58"/>
      <c r="AM636" s="58"/>
      <c r="AN636" s="58"/>
      <c r="AO636" s="58"/>
      <c r="AP636" s="58"/>
      <c r="AQ636" s="58"/>
      <c r="AR636" s="58"/>
      <c r="AS636" s="58"/>
      <c r="AT636" s="58"/>
      <c r="AU636" s="58"/>
      <c r="AV636" s="58"/>
      <c r="AW636" s="58"/>
      <c r="AX636" s="58"/>
      <c r="AY636" s="58"/>
      <c r="AZ636" s="58"/>
    </row>
    <row r="637" spans="1:52" x14ac:dyDescent="0.25">
      <c r="A637" s="58"/>
      <c r="B637" s="58"/>
      <c r="C637" s="58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  <c r="AA637" s="58"/>
      <c r="AB637" s="58"/>
      <c r="AC637" s="58"/>
      <c r="AD637" s="58"/>
      <c r="AE637" s="58"/>
      <c r="AF637" s="58"/>
      <c r="AG637" s="58"/>
      <c r="AH637" s="58"/>
      <c r="AI637" s="58"/>
      <c r="AJ637" s="58"/>
      <c r="AK637" s="58"/>
      <c r="AL637" s="58"/>
      <c r="AM637" s="58"/>
      <c r="AN637" s="58"/>
      <c r="AO637" s="58"/>
      <c r="AP637" s="58"/>
      <c r="AQ637" s="58"/>
      <c r="AR637" s="58"/>
      <c r="AS637" s="58"/>
      <c r="AT637" s="58"/>
      <c r="AU637" s="58"/>
      <c r="AV637" s="58"/>
      <c r="AW637" s="58"/>
      <c r="AX637" s="58"/>
      <c r="AY637" s="58"/>
      <c r="AZ637" s="58"/>
    </row>
    <row r="638" spans="1:52" x14ac:dyDescent="0.25">
      <c r="A638" s="58"/>
      <c r="B638" s="58"/>
      <c r="C638" s="58"/>
      <c r="D638" s="58"/>
      <c r="E638" s="58"/>
      <c r="F638" s="58"/>
      <c r="G638" s="58"/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  <c r="AA638" s="58"/>
      <c r="AB638" s="58"/>
      <c r="AC638" s="58"/>
      <c r="AD638" s="58"/>
      <c r="AE638" s="58"/>
      <c r="AF638" s="58"/>
      <c r="AG638" s="58"/>
      <c r="AH638" s="58"/>
      <c r="AI638" s="58"/>
      <c r="AJ638" s="58"/>
      <c r="AK638" s="58"/>
      <c r="AL638" s="58"/>
      <c r="AM638" s="58"/>
      <c r="AN638" s="58"/>
      <c r="AO638" s="58"/>
      <c r="AP638" s="58"/>
      <c r="AQ638" s="58"/>
      <c r="AR638" s="58"/>
      <c r="AS638" s="58"/>
      <c r="AT638" s="58"/>
      <c r="AU638" s="58"/>
      <c r="AV638" s="58"/>
      <c r="AW638" s="58"/>
      <c r="AX638" s="58"/>
      <c r="AY638" s="58"/>
      <c r="AZ638" s="58"/>
    </row>
    <row r="639" spans="1:52" x14ac:dyDescent="0.25">
      <c r="A639" s="58"/>
      <c r="B639" s="58"/>
      <c r="C639" s="58"/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  <c r="AA639" s="58"/>
      <c r="AB639" s="58"/>
      <c r="AC639" s="58"/>
      <c r="AD639" s="58"/>
      <c r="AE639" s="58"/>
      <c r="AF639" s="58"/>
      <c r="AG639" s="58"/>
      <c r="AH639" s="58"/>
      <c r="AI639" s="58"/>
      <c r="AJ639" s="58"/>
      <c r="AK639" s="58"/>
      <c r="AL639" s="58"/>
      <c r="AM639" s="58"/>
      <c r="AN639" s="58"/>
      <c r="AO639" s="58"/>
      <c r="AP639" s="58"/>
      <c r="AQ639" s="58"/>
      <c r="AR639" s="58"/>
      <c r="AS639" s="58"/>
      <c r="AT639" s="58"/>
      <c r="AU639" s="58"/>
      <c r="AV639" s="58"/>
      <c r="AW639" s="58"/>
      <c r="AX639" s="58"/>
      <c r="AY639" s="58"/>
      <c r="AZ639" s="58"/>
    </row>
    <row r="640" spans="1:52" x14ac:dyDescent="0.25">
      <c r="A640" s="58"/>
      <c r="B640" s="58"/>
      <c r="C640" s="58"/>
      <c r="D640" s="58"/>
      <c r="E640" s="58"/>
      <c r="F640" s="58"/>
      <c r="G640" s="58"/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  <c r="AA640" s="58"/>
      <c r="AB640" s="58"/>
      <c r="AC640" s="58"/>
      <c r="AD640" s="58"/>
      <c r="AE640" s="58"/>
      <c r="AF640" s="58"/>
      <c r="AG640" s="58"/>
      <c r="AH640" s="58"/>
      <c r="AI640" s="58"/>
      <c r="AJ640" s="58"/>
      <c r="AK640" s="58"/>
      <c r="AL640" s="58"/>
      <c r="AM640" s="58"/>
      <c r="AN640" s="58"/>
      <c r="AO640" s="58"/>
      <c r="AP640" s="58"/>
      <c r="AQ640" s="58"/>
      <c r="AR640" s="58"/>
      <c r="AS640" s="58"/>
      <c r="AT640" s="58"/>
      <c r="AU640" s="58"/>
      <c r="AV640" s="58"/>
      <c r="AW640" s="58"/>
      <c r="AX640" s="58"/>
      <c r="AY640" s="58"/>
      <c r="AZ640" s="58"/>
    </row>
    <row r="641" spans="1:52" x14ac:dyDescent="0.25">
      <c r="A641" s="58"/>
      <c r="B641" s="58"/>
      <c r="C641" s="58"/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  <c r="AA641" s="58"/>
      <c r="AB641" s="58"/>
      <c r="AC641" s="58"/>
      <c r="AD641" s="58"/>
      <c r="AE641" s="58"/>
      <c r="AF641" s="58"/>
      <c r="AG641" s="58"/>
      <c r="AH641" s="58"/>
      <c r="AI641" s="58"/>
      <c r="AJ641" s="58"/>
      <c r="AK641" s="58"/>
      <c r="AL641" s="58"/>
      <c r="AM641" s="58"/>
      <c r="AN641" s="58"/>
      <c r="AO641" s="58"/>
      <c r="AP641" s="58"/>
      <c r="AQ641" s="58"/>
      <c r="AR641" s="58"/>
      <c r="AS641" s="58"/>
      <c r="AT641" s="58"/>
      <c r="AU641" s="58"/>
      <c r="AV641" s="58"/>
      <c r="AW641" s="58"/>
      <c r="AX641" s="58"/>
      <c r="AY641" s="58"/>
      <c r="AZ641" s="58"/>
    </row>
    <row r="642" spans="1:52" x14ac:dyDescent="0.25">
      <c r="A642" s="58"/>
      <c r="B642" s="58"/>
      <c r="C642" s="58"/>
      <c r="D642" s="58"/>
      <c r="E642" s="58"/>
      <c r="F642" s="58"/>
      <c r="G642" s="58"/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  <c r="AA642" s="58"/>
      <c r="AB642" s="58"/>
      <c r="AC642" s="58"/>
      <c r="AD642" s="58"/>
      <c r="AE642" s="58"/>
      <c r="AF642" s="58"/>
      <c r="AG642" s="58"/>
      <c r="AH642" s="58"/>
      <c r="AI642" s="58"/>
      <c r="AJ642" s="58"/>
      <c r="AK642" s="58"/>
      <c r="AL642" s="58"/>
      <c r="AM642" s="58"/>
      <c r="AN642" s="58"/>
      <c r="AO642" s="58"/>
      <c r="AP642" s="58"/>
      <c r="AQ642" s="58"/>
      <c r="AR642" s="58"/>
      <c r="AS642" s="58"/>
      <c r="AT642" s="58"/>
      <c r="AU642" s="58"/>
      <c r="AV642" s="58"/>
      <c r="AW642" s="58"/>
      <c r="AX642" s="58"/>
      <c r="AY642" s="58"/>
      <c r="AZ642" s="58"/>
    </row>
    <row r="643" spans="1:52" x14ac:dyDescent="0.25">
      <c r="A643" s="58"/>
      <c r="B643" s="58"/>
      <c r="C643" s="58"/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  <c r="AA643" s="58"/>
      <c r="AB643" s="58"/>
      <c r="AC643" s="58"/>
      <c r="AD643" s="58"/>
      <c r="AE643" s="58"/>
      <c r="AF643" s="58"/>
      <c r="AG643" s="58"/>
      <c r="AH643" s="58"/>
      <c r="AI643" s="58"/>
      <c r="AJ643" s="58"/>
      <c r="AK643" s="58"/>
      <c r="AL643" s="58"/>
      <c r="AM643" s="58"/>
      <c r="AN643" s="58"/>
      <c r="AO643" s="58"/>
      <c r="AP643" s="58"/>
      <c r="AQ643" s="58"/>
      <c r="AR643" s="58"/>
      <c r="AS643" s="58"/>
      <c r="AT643" s="58"/>
      <c r="AU643" s="58"/>
      <c r="AV643" s="58"/>
      <c r="AW643" s="58"/>
      <c r="AX643" s="58"/>
      <c r="AY643" s="58"/>
      <c r="AZ643" s="58"/>
    </row>
    <row r="644" spans="1:52" x14ac:dyDescent="0.25">
      <c r="A644" s="58"/>
      <c r="B644" s="58"/>
      <c r="C644" s="58"/>
      <c r="D644" s="58"/>
      <c r="E644" s="58"/>
      <c r="F644" s="58"/>
      <c r="G644" s="58"/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  <c r="AA644" s="58"/>
      <c r="AB644" s="58"/>
      <c r="AC644" s="58"/>
      <c r="AD644" s="58"/>
      <c r="AE644" s="58"/>
      <c r="AF644" s="58"/>
      <c r="AG644" s="58"/>
      <c r="AH644" s="58"/>
      <c r="AI644" s="58"/>
      <c r="AJ644" s="58"/>
      <c r="AK644" s="58"/>
      <c r="AL644" s="58"/>
      <c r="AM644" s="58"/>
      <c r="AN644" s="58"/>
      <c r="AO644" s="58"/>
      <c r="AP644" s="58"/>
      <c r="AQ644" s="58"/>
      <c r="AR644" s="58"/>
      <c r="AS644" s="58"/>
      <c r="AT644" s="58"/>
      <c r="AU644" s="58"/>
      <c r="AV644" s="58"/>
      <c r="AW644" s="58"/>
      <c r="AX644" s="58"/>
      <c r="AY644" s="58"/>
      <c r="AZ644" s="58"/>
    </row>
    <row r="645" spans="1:52" x14ac:dyDescent="0.25">
      <c r="A645" s="58"/>
      <c r="B645" s="58"/>
      <c r="C645" s="58"/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  <c r="AA645" s="58"/>
      <c r="AB645" s="58"/>
      <c r="AC645" s="58"/>
      <c r="AD645" s="58"/>
      <c r="AE645" s="58"/>
      <c r="AF645" s="58"/>
      <c r="AG645" s="58"/>
      <c r="AH645" s="58"/>
      <c r="AI645" s="58"/>
      <c r="AJ645" s="58"/>
      <c r="AK645" s="58"/>
      <c r="AL645" s="58"/>
      <c r="AM645" s="58"/>
      <c r="AN645" s="58"/>
      <c r="AO645" s="58"/>
      <c r="AP645" s="58"/>
      <c r="AQ645" s="58"/>
      <c r="AR645" s="58"/>
      <c r="AS645" s="58"/>
      <c r="AT645" s="58"/>
      <c r="AU645" s="58"/>
      <c r="AV645" s="58"/>
      <c r="AW645" s="58"/>
      <c r="AX645" s="58"/>
      <c r="AY645" s="58"/>
      <c r="AZ645" s="58"/>
    </row>
    <row r="646" spans="1:52" x14ac:dyDescent="0.25">
      <c r="A646" s="58"/>
      <c r="B646" s="58"/>
      <c r="C646" s="58"/>
      <c r="D646" s="58"/>
      <c r="E646" s="58"/>
      <c r="F646" s="58"/>
      <c r="G646" s="58"/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  <c r="AA646" s="58"/>
      <c r="AB646" s="58"/>
      <c r="AC646" s="58"/>
      <c r="AD646" s="58"/>
      <c r="AE646" s="58"/>
      <c r="AF646" s="58"/>
      <c r="AG646" s="58"/>
      <c r="AH646" s="58"/>
      <c r="AI646" s="58"/>
      <c r="AJ646" s="58"/>
      <c r="AK646" s="58"/>
      <c r="AL646" s="58"/>
      <c r="AM646" s="58"/>
      <c r="AN646" s="58"/>
      <c r="AO646" s="58"/>
      <c r="AP646" s="58"/>
      <c r="AQ646" s="58"/>
      <c r="AR646" s="58"/>
      <c r="AS646" s="58"/>
      <c r="AT646" s="58"/>
      <c r="AU646" s="58"/>
      <c r="AV646" s="58"/>
      <c r="AW646" s="58"/>
      <c r="AX646" s="58"/>
      <c r="AY646" s="58"/>
      <c r="AZ646" s="58"/>
    </row>
    <row r="647" spans="1:52" x14ac:dyDescent="0.25">
      <c r="A647" s="58"/>
      <c r="B647" s="58"/>
      <c r="C647" s="58"/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  <c r="AA647" s="58"/>
      <c r="AB647" s="58"/>
      <c r="AC647" s="58"/>
      <c r="AD647" s="58"/>
      <c r="AE647" s="58"/>
      <c r="AF647" s="58"/>
      <c r="AG647" s="58"/>
      <c r="AH647" s="58"/>
      <c r="AI647" s="58"/>
      <c r="AJ647" s="58"/>
      <c r="AK647" s="58"/>
      <c r="AL647" s="58"/>
      <c r="AM647" s="58"/>
      <c r="AN647" s="58"/>
      <c r="AO647" s="58"/>
      <c r="AP647" s="58"/>
      <c r="AQ647" s="58"/>
      <c r="AR647" s="58"/>
      <c r="AS647" s="58"/>
      <c r="AT647" s="58"/>
      <c r="AU647" s="58"/>
      <c r="AV647" s="58"/>
      <c r="AW647" s="58"/>
      <c r="AX647" s="58"/>
      <c r="AY647" s="58"/>
      <c r="AZ647" s="58"/>
    </row>
    <row r="648" spans="1:52" x14ac:dyDescent="0.25">
      <c r="A648" s="58"/>
      <c r="B648" s="58"/>
      <c r="C648" s="58"/>
      <c r="D648" s="58"/>
      <c r="E648" s="58"/>
      <c r="F648" s="58"/>
      <c r="G648" s="58"/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  <c r="AA648" s="58"/>
      <c r="AB648" s="58"/>
      <c r="AC648" s="58"/>
      <c r="AD648" s="58"/>
      <c r="AE648" s="58"/>
      <c r="AF648" s="58"/>
      <c r="AG648" s="58"/>
      <c r="AH648" s="58"/>
      <c r="AI648" s="58"/>
      <c r="AJ648" s="58"/>
      <c r="AK648" s="58"/>
      <c r="AL648" s="58"/>
      <c r="AM648" s="58"/>
      <c r="AN648" s="58"/>
      <c r="AO648" s="58"/>
      <c r="AP648" s="58"/>
      <c r="AQ648" s="58"/>
      <c r="AR648" s="58"/>
      <c r="AS648" s="58"/>
      <c r="AT648" s="58"/>
      <c r="AU648" s="58"/>
      <c r="AV648" s="58"/>
      <c r="AW648" s="58"/>
      <c r="AX648" s="58"/>
      <c r="AY648" s="58"/>
      <c r="AZ648" s="58"/>
    </row>
    <row r="649" spans="1:52" x14ac:dyDescent="0.25">
      <c r="A649" s="58"/>
      <c r="B649" s="58"/>
      <c r="C649" s="58"/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  <c r="AA649" s="58"/>
      <c r="AB649" s="58"/>
      <c r="AC649" s="58"/>
      <c r="AD649" s="58"/>
      <c r="AE649" s="58"/>
      <c r="AF649" s="58"/>
      <c r="AG649" s="58"/>
      <c r="AH649" s="58"/>
      <c r="AI649" s="58"/>
      <c r="AJ649" s="58"/>
      <c r="AK649" s="58"/>
      <c r="AL649" s="58"/>
      <c r="AM649" s="58"/>
      <c r="AN649" s="58"/>
      <c r="AO649" s="58"/>
      <c r="AP649" s="58"/>
      <c r="AQ649" s="58"/>
      <c r="AR649" s="58"/>
      <c r="AS649" s="58"/>
      <c r="AT649" s="58"/>
      <c r="AU649" s="58"/>
      <c r="AV649" s="58"/>
      <c r="AW649" s="58"/>
      <c r="AX649" s="58"/>
      <c r="AY649" s="58"/>
      <c r="AZ649" s="58"/>
    </row>
    <row r="650" spans="1:52" x14ac:dyDescent="0.25">
      <c r="A650" s="58"/>
      <c r="B650" s="58"/>
      <c r="C650" s="58"/>
      <c r="D650" s="58"/>
      <c r="E650" s="58"/>
      <c r="F650" s="58"/>
      <c r="G650" s="58"/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  <c r="AA650" s="58"/>
      <c r="AB650" s="58"/>
      <c r="AC650" s="58"/>
      <c r="AD650" s="58"/>
      <c r="AE650" s="58"/>
      <c r="AF650" s="58"/>
      <c r="AG650" s="58"/>
      <c r="AH650" s="58"/>
      <c r="AI650" s="58"/>
      <c r="AJ650" s="58"/>
      <c r="AK650" s="58"/>
      <c r="AL650" s="58"/>
      <c r="AM650" s="58"/>
      <c r="AN650" s="58"/>
      <c r="AO650" s="58"/>
      <c r="AP650" s="58"/>
      <c r="AQ650" s="58"/>
      <c r="AR650" s="58"/>
      <c r="AS650" s="58"/>
      <c r="AT650" s="58"/>
      <c r="AU650" s="58"/>
      <c r="AV650" s="58"/>
      <c r="AW650" s="58"/>
      <c r="AX650" s="58"/>
      <c r="AY650" s="58"/>
      <c r="AZ650" s="58"/>
    </row>
    <row r="651" spans="1:52" x14ac:dyDescent="0.25">
      <c r="A651" s="58"/>
      <c r="B651" s="58"/>
      <c r="C651" s="58"/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  <c r="AA651" s="58"/>
      <c r="AB651" s="58"/>
      <c r="AC651" s="58"/>
      <c r="AD651" s="58"/>
      <c r="AE651" s="58"/>
      <c r="AF651" s="58"/>
      <c r="AG651" s="58"/>
      <c r="AH651" s="58"/>
      <c r="AI651" s="58"/>
      <c r="AJ651" s="58"/>
      <c r="AK651" s="58"/>
      <c r="AL651" s="58"/>
      <c r="AM651" s="58"/>
      <c r="AN651" s="58"/>
      <c r="AO651" s="58"/>
      <c r="AP651" s="58"/>
      <c r="AQ651" s="58"/>
      <c r="AR651" s="58"/>
      <c r="AS651" s="58"/>
      <c r="AT651" s="58"/>
      <c r="AU651" s="58"/>
      <c r="AV651" s="58"/>
      <c r="AW651" s="58"/>
      <c r="AX651" s="58"/>
      <c r="AY651" s="58"/>
      <c r="AZ651" s="58"/>
    </row>
    <row r="652" spans="1:52" x14ac:dyDescent="0.25">
      <c r="A652" s="58"/>
      <c r="B652" s="58"/>
      <c r="C652" s="58"/>
      <c r="D652" s="58"/>
      <c r="E652" s="58"/>
      <c r="F652" s="58"/>
      <c r="G652" s="58"/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  <c r="AA652" s="58"/>
      <c r="AB652" s="58"/>
      <c r="AC652" s="58"/>
      <c r="AD652" s="58"/>
      <c r="AE652" s="58"/>
      <c r="AF652" s="58"/>
      <c r="AG652" s="58"/>
      <c r="AH652" s="58"/>
      <c r="AI652" s="58"/>
      <c r="AJ652" s="58"/>
      <c r="AK652" s="58"/>
      <c r="AL652" s="58"/>
      <c r="AM652" s="58"/>
      <c r="AN652" s="58"/>
      <c r="AO652" s="58"/>
      <c r="AP652" s="58"/>
      <c r="AQ652" s="58"/>
      <c r="AR652" s="58"/>
      <c r="AS652" s="58"/>
      <c r="AT652" s="58"/>
      <c r="AU652" s="58"/>
      <c r="AV652" s="58"/>
      <c r="AW652" s="58"/>
      <c r="AX652" s="58"/>
      <c r="AY652" s="58"/>
      <c r="AZ652" s="58"/>
    </row>
    <row r="653" spans="1:52" x14ac:dyDescent="0.25">
      <c r="A653" s="58"/>
      <c r="B653" s="58"/>
      <c r="C653" s="58"/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  <c r="AA653" s="58"/>
      <c r="AB653" s="58"/>
      <c r="AC653" s="58"/>
      <c r="AD653" s="58"/>
      <c r="AE653" s="58"/>
      <c r="AF653" s="58"/>
      <c r="AG653" s="58"/>
      <c r="AH653" s="58"/>
      <c r="AI653" s="58"/>
      <c r="AJ653" s="58"/>
      <c r="AK653" s="58"/>
      <c r="AL653" s="58"/>
      <c r="AM653" s="58"/>
      <c r="AN653" s="58"/>
      <c r="AO653" s="58"/>
      <c r="AP653" s="58"/>
      <c r="AQ653" s="58"/>
      <c r="AR653" s="58"/>
      <c r="AS653" s="58"/>
      <c r="AT653" s="58"/>
      <c r="AU653" s="58"/>
      <c r="AV653" s="58"/>
      <c r="AW653" s="58"/>
      <c r="AX653" s="58"/>
      <c r="AY653" s="58"/>
      <c r="AZ653" s="58"/>
    </row>
    <row r="654" spans="1:52" x14ac:dyDescent="0.25">
      <c r="A654" s="58"/>
      <c r="B654" s="58"/>
      <c r="C654" s="58"/>
      <c r="D654" s="58"/>
      <c r="E654" s="58"/>
      <c r="F654" s="58"/>
      <c r="G654" s="58"/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  <c r="AA654" s="58"/>
      <c r="AB654" s="58"/>
      <c r="AC654" s="58"/>
      <c r="AD654" s="58"/>
      <c r="AE654" s="58"/>
      <c r="AF654" s="58"/>
      <c r="AG654" s="58"/>
      <c r="AH654" s="58"/>
      <c r="AI654" s="58"/>
      <c r="AJ654" s="58"/>
      <c r="AK654" s="58"/>
      <c r="AL654" s="58"/>
      <c r="AM654" s="58"/>
      <c r="AN654" s="58"/>
      <c r="AO654" s="58"/>
      <c r="AP654" s="58"/>
      <c r="AQ654" s="58"/>
      <c r="AR654" s="58"/>
      <c r="AS654" s="58"/>
      <c r="AT654" s="58"/>
      <c r="AU654" s="58"/>
      <c r="AV654" s="58"/>
      <c r="AW654" s="58"/>
      <c r="AX654" s="58"/>
      <c r="AY654" s="58"/>
      <c r="AZ654" s="58"/>
    </row>
    <row r="655" spans="1:52" x14ac:dyDescent="0.25">
      <c r="A655" s="58"/>
      <c r="B655" s="58"/>
      <c r="C655" s="58"/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  <c r="AA655" s="58"/>
      <c r="AB655" s="58"/>
      <c r="AC655" s="58"/>
      <c r="AD655" s="58"/>
      <c r="AE655" s="58"/>
      <c r="AF655" s="58"/>
      <c r="AG655" s="58"/>
      <c r="AH655" s="58"/>
      <c r="AI655" s="58"/>
      <c r="AJ655" s="58"/>
      <c r="AK655" s="58"/>
      <c r="AL655" s="58"/>
      <c r="AM655" s="58"/>
      <c r="AN655" s="58"/>
      <c r="AO655" s="58"/>
      <c r="AP655" s="58"/>
      <c r="AQ655" s="58"/>
      <c r="AR655" s="58"/>
      <c r="AS655" s="58"/>
      <c r="AT655" s="58"/>
      <c r="AU655" s="58"/>
      <c r="AV655" s="58"/>
      <c r="AW655" s="58"/>
      <c r="AX655" s="58"/>
      <c r="AY655" s="58"/>
      <c r="AZ655" s="58"/>
    </row>
    <row r="656" spans="1:52" x14ac:dyDescent="0.25">
      <c r="A656" s="58"/>
      <c r="B656" s="58"/>
      <c r="C656" s="58"/>
      <c r="D656" s="58"/>
      <c r="E656" s="58"/>
      <c r="F656" s="58"/>
      <c r="G656" s="58"/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  <c r="AA656" s="58"/>
      <c r="AB656" s="58"/>
      <c r="AC656" s="58"/>
      <c r="AD656" s="58"/>
      <c r="AE656" s="58"/>
      <c r="AF656" s="58"/>
      <c r="AG656" s="58"/>
      <c r="AH656" s="58"/>
      <c r="AI656" s="58"/>
      <c r="AJ656" s="58"/>
      <c r="AK656" s="58"/>
      <c r="AL656" s="58"/>
      <c r="AM656" s="58"/>
      <c r="AN656" s="58"/>
      <c r="AO656" s="58"/>
      <c r="AP656" s="58"/>
      <c r="AQ656" s="58"/>
      <c r="AR656" s="58"/>
      <c r="AS656" s="58"/>
      <c r="AT656" s="58"/>
      <c r="AU656" s="58"/>
      <c r="AV656" s="58"/>
      <c r="AW656" s="58"/>
      <c r="AX656" s="58"/>
      <c r="AY656" s="58"/>
      <c r="AZ656" s="58"/>
    </row>
    <row r="657" spans="1:52" x14ac:dyDescent="0.25">
      <c r="A657" s="58"/>
      <c r="B657" s="58"/>
      <c r="C657" s="58"/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  <c r="AA657" s="58"/>
      <c r="AB657" s="58"/>
      <c r="AC657" s="58"/>
      <c r="AD657" s="58"/>
      <c r="AE657" s="58"/>
      <c r="AF657" s="58"/>
      <c r="AG657" s="58"/>
      <c r="AH657" s="58"/>
      <c r="AI657" s="58"/>
      <c r="AJ657" s="58"/>
      <c r="AK657" s="58"/>
      <c r="AL657" s="58"/>
      <c r="AM657" s="58"/>
      <c r="AN657" s="58"/>
      <c r="AO657" s="58"/>
      <c r="AP657" s="58"/>
      <c r="AQ657" s="58"/>
      <c r="AR657" s="58"/>
      <c r="AS657" s="58"/>
      <c r="AT657" s="58"/>
      <c r="AU657" s="58"/>
      <c r="AV657" s="58"/>
      <c r="AW657" s="58"/>
      <c r="AX657" s="58"/>
      <c r="AY657" s="58"/>
      <c r="AZ657" s="58"/>
    </row>
    <row r="658" spans="1:52" x14ac:dyDescent="0.25">
      <c r="A658" s="58"/>
      <c r="B658" s="58"/>
      <c r="C658" s="58"/>
      <c r="D658" s="58"/>
      <c r="E658" s="58"/>
      <c r="F658" s="58"/>
      <c r="G658" s="58"/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  <c r="AA658" s="58"/>
      <c r="AB658" s="58"/>
      <c r="AC658" s="58"/>
      <c r="AD658" s="58"/>
      <c r="AE658" s="58"/>
      <c r="AF658" s="58"/>
      <c r="AG658" s="58"/>
      <c r="AH658" s="58"/>
      <c r="AI658" s="58"/>
      <c r="AJ658" s="58"/>
      <c r="AK658" s="58"/>
      <c r="AL658" s="58"/>
      <c r="AM658" s="58"/>
      <c r="AN658" s="58"/>
      <c r="AO658" s="58"/>
      <c r="AP658" s="58"/>
      <c r="AQ658" s="58"/>
      <c r="AR658" s="58"/>
      <c r="AS658" s="58"/>
      <c r="AT658" s="58"/>
      <c r="AU658" s="58"/>
      <c r="AV658" s="58"/>
      <c r="AW658" s="58"/>
      <c r="AX658" s="58"/>
      <c r="AY658" s="58"/>
      <c r="AZ658" s="58"/>
    </row>
    <row r="659" spans="1:52" x14ac:dyDescent="0.25">
      <c r="A659" s="58"/>
      <c r="B659" s="58"/>
      <c r="C659" s="58"/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  <c r="AA659" s="58"/>
      <c r="AB659" s="58"/>
      <c r="AC659" s="58"/>
      <c r="AD659" s="58"/>
      <c r="AE659" s="58"/>
      <c r="AF659" s="58"/>
      <c r="AG659" s="58"/>
      <c r="AH659" s="58"/>
      <c r="AI659" s="58"/>
      <c r="AJ659" s="58"/>
      <c r="AK659" s="58"/>
      <c r="AL659" s="58"/>
      <c r="AM659" s="58"/>
      <c r="AN659" s="58"/>
      <c r="AO659" s="58"/>
      <c r="AP659" s="58"/>
      <c r="AQ659" s="58"/>
      <c r="AR659" s="58"/>
      <c r="AS659" s="58"/>
      <c r="AT659" s="58"/>
      <c r="AU659" s="58"/>
      <c r="AV659" s="58"/>
      <c r="AW659" s="58"/>
      <c r="AX659" s="58"/>
      <c r="AY659" s="58"/>
      <c r="AZ659" s="58"/>
    </row>
    <row r="660" spans="1:52" x14ac:dyDescent="0.25">
      <c r="A660" s="58"/>
      <c r="B660" s="58"/>
      <c r="C660" s="58"/>
      <c r="D660" s="58"/>
      <c r="E660" s="58"/>
      <c r="F660" s="58"/>
      <c r="G660" s="58"/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  <c r="AA660" s="58"/>
      <c r="AB660" s="58"/>
      <c r="AC660" s="58"/>
      <c r="AD660" s="58"/>
      <c r="AE660" s="58"/>
      <c r="AF660" s="58"/>
      <c r="AG660" s="58"/>
      <c r="AH660" s="58"/>
      <c r="AI660" s="58"/>
      <c r="AJ660" s="58"/>
      <c r="AK660" s="58"/>
      <c r="AL660" s="58"/>
      <c r="AM660" s="58"/>
      <c r="AN660" s="58"/>
      <c r="AO660" s="58"/>
      <c r="AP660" s="58"/>
      <c r="AQ660" s="58"/>
      <c r="AR660" s="58"/>
      <c r="AS660" s="58"/>
      <c r="AT660" s="58"/>
      <c r="AU660" s="58"/>
      <c r="AV660" s="58"/>
      <c r="AW660" s="58"/>
      <c r="AX660" s="58"/>
      <c r="AY660" s="58"/>
      <c r="AZ660" s="58"/>
    </row>
    <row r="661" spans="1:52" x14ac:dyDescent="0.25">
      <c r="A661" s="58"/>
      <c r="B661" s="58"/>
      <c r="C661" s="58"/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  <c r="AA661" s="58"/>
      <c r="AB661" s="58"/>
      <c r="AC661" s="58"/>
      <c r="AD661" s="58"/>
      <c r="AE661" s="58"/>
      <c r="AF661" s="58"/>
      <c r="AG661" s="58"/>
      <c r="AH661" s="58"/>
      <c r="AI661" s="58"/>
      <c r="AJ661" s="58"/>
      <c r="AK661" s="58"/>
      <c r="AL661" s="58"/>
      <c r="AM661" s="58"/>
      <c r="AN661" s="58"/>
      <c r="AO661" s="58"/>
      <c r="AP661" s="58"/>
      <c r="AQ661" s="58"/>
      <c r="AR661" s="58"/>
      <c r="AS661" s="58"/>
      <c r="AT661" s="58"/>
      <c r="AU661" s="58"/>
      <c r="AV661" s="58"/>
      <c r="AW661" s="58"/>
      <c r="AX661" s="58"/>
      <c r="AY661" s="58"/>
      <c r="AZ661" s="58"/>
    </row>
    <row r="662" spans="1:52" x14ac:dyDescent="0.25">
      <c r="A662" s="58"/>
      <c r="B662" s="58"/>
      <c r="C662" s="58"/>
      <c r="D662" s="58"/>
      <c r="E662" s="58"/>
      <c r="F662" s="58"/>
      <c r="G662" s="58"/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  <c r="AA662" s="58"/>
      <c r="AB662" s="58"/>
      <c r="AC662" s="58"/>
      <c r="AD662" s="58"/>
      <c r="AE662" s="58"/>
      <c r="AF662" s="58"/>
      <c r="AG662" s="58"/>
      <c r="AH662" s="58"/>
      <c r="AI662" s="58"/>
      <c r="AJ662" s="58"/>
      <c r="AK662" s="58"/>
      <c r="AL662" s="58"/>
      <c r="AM662" s="58"/>
      <c r="AN662" s="58"/>
      <c r="AO662" s="58"/>
      <c r="AP662" s="58"/>
      <c r="AQ662" s="58"/>
      <c r="AR662" s="58"/>
      <c r="AS662" s="58"/>
      <c r="AT662" s="58"/>
      <c r="AU662" s="58"/>
      <c r="AV662" s="58"/>
      <c r="AW662" s="58"/>
      <c r="AX662" s="58"/>
      <c r="AY662" s="58"/>
      <c r="AZ662" s="58"/>
    </row>
    <row r="663" spans="1:52" x14ac:dyDescent="0.25">
      <c r="A663" s="58"/>
      <c r="B663" s="58"/>
      <c r="C663" s="58"/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  <c r="AA663" s="58"/>
      <c r="AB663" s="58"/>
      <c r="AC663" s="58"/>
      <c r="AD663" s="58"/>
      <c r="AE663" s="58"/>
      <c r="AF663" s="58"/>
      <c r="AG663" s="58"/>
      <c r="AH663" s="58"/>
      <c r="AI663" s="58"/>
      <c r="AJ663" s="58"/>
      <c r="AK663" s="58"/>
      <c r="AL663" s="58"/>
      <c r="AM663" s="58"/>
      <c r="AN663" s="58"/>
      <c r="AO663" s="58"/>
      <c r="AP663" s="58"/>
      <c r="AQ663" s="58"/>
      <c r="AR663" s="58"/>
      <c r="AS663" s="58"/>
      <c r="AT663" s="58"/>
      <c r="AU663" s="58"/>
      <c r="AV663" s="58"/>
      <c r="AW663" s="58"/>
      <c r="AX663" s="58"/>
      <c r="AY663" s="58"/>
      <c r="AZ663" s="58"/>
    </row>
    <row r="664" spans="1:52" x14ac:dyDescent="0.25">
      <c r="A664" s="58"/>
      <c r="B664" s="58"/>
      <c r="C664" s="58"/>
      <c r="D664" s="58"/>
      <c r="E664" s="58"/>
      <c r="F664" s="58"/>
      <c r="G664" s="58"/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  <c r="AA664" s="58"/>
      <c r="AB664" s="58"/>
      <c r="AC664" s="58"/>
      <c r="AD664" s="58"/>
      <c r="AE664" s="58"/>
      <c r="AF664" s="58"/>
      <c r="AG664" s="58"/>
      <c r="AH664" s="58"/>
      <c r="AI664" s="58"/>
      <c r="AJ664" s="58"/>
      <c r="AK664" s="58"/>
      <c r="AL664" s="58"/>
      <c r="AM664" s="58"/>
      <c r="AN664" s="58"/>
      <c r="AO664" s="58"/>
      <c r="AP664" s="58"/>
      <c r="AQ664" s="58"/>
      <c r="AR664" s="58"/>
      <c r="AS664" s="58"/>
      <c r="AT664" s="58"/>
      <c r="AU664" s="58"/>
      <c r="AV664" s="58"/>
      <c r="AW664" s="58"/>
      <c r="AX664" s="58"/>
      <c r="AY664" s="58"/>
      <c r="AZ664" s="58"/>
    </row>
    <row r="665" spans="1:52" x14ac:dyDescent="0.25">
      <c r="A665" s="58"/>
      <c r="B665" s="58"/>
      <c r="C665" s="58"/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  <c r="AA665" s="58"/>
      <c r="AB665" s="58"/>
      <c r="AC665" s="58"/>
      <c r="AD665" s="58"/>
      <c r="AE665" s="58"/>
      <c r="AF665" s="58"/>
      <c r="AG665" s="58"/>
      <c r="AH665" s="58"/>
      <c r="AI665" s="58"/>
      <c r="AJ665" s="58"/>
      <c r="AK665" s="58"/>
      <c r="AL665" s="58"/>
      <c r="AM665" s="58"/>
      <c r="AN665" s="58"/>
      <c r="AO665" s="58"/>
      <c r="AP665" s="58"/>
      <c r="AQ665" s="58"/>
      <c r="AR665" s="58"/>
      <c r="AS665" s="58"/>
      <c r="AT665" s="58"/>
      <c r="AU665" s="58"/>
      <c r="AV665" s="58"/>
      <c r="AW665" s="58"/>
      <c r="AX665" s="58"/>
      <c r="AY665" s="58"/>
      <c r="AZ665" s="58"/>
    </row>
    <row r="666" spans="1:52" x14ac:dyDescent="0.25">
      <c r="A666" s="58"/>
      <c r="B666" s="58"/>
      <c r="C666" s="58"/>
      <c r="D666" s="58"/>
      <c r="E666" s="58"/>
      <c r="F666" s="58"/>
      <c r="G666" s="58"/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  <c r="AA666" s="58"/>
      <c r="AB666" s="58"/>
      <c r="AC666" s="58"/>
      <c r="AD666" s="58"/>
      <c r="AE666" s="58"/>
      <c r="AF666" s="58"/>
      <c r="AG666" s="58"/>
      <c r="AH666" s="58"/>
      <c r="AI666" s="58"/>
      <c r="AJ666" s="58"/>
      <c r="AK666" s="58"/>
      <c r="AL666" s="58"/>
      <c r="AM666" s="58"/>
      <c r="AN666" s="58"/>
      <c r="AO666" s="58"/>
      <c r="AP666" s="58"/>
      <c r="AQ666" s="58"/>
      <c r="AR666" s="58"/>
      <c r="AS666" s="58"/>
      <c r="AT666" s="58"/>
      <c r="AU666" s="58"/>
      <c r="AV666" s="58"/>
      <c r="AW666" s="58"/>
      <c r="AX666" s="58"/>
      <c r="AY666" s="58"/>
      <c r="AZ666" s="58"/>
    </row>
    <row r="667" spans="1:52" x14ac:dyDescent="0.25">
      <c r="A667" s="58"/>
      <c r="B667" s="58"/>
      <c r="C667" s="58"/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  <c r="AA667" s="58"/>
      <c r="AB667" s="58"/>
      <c r="AC667" s="58"/>
      <c r="AD667" s="58"/>
      <c r="AE667" s="58"/>
      <c r="AF667" s="58"/>
      <c r="AG667" s="58"/>
      <c r="AH667" s="58"/>
      <c r="AI667" s="58"/>
      <c r="AJ667" s="58"/>
      <c r="AK667" s="58"/>
      <c r="AL667" s="58"/>
      <c r="AM667" s="58"/>
      <c r="AN667" s="58"/>
      <c r="AO667" s="58"/>
      <c r="AP667" s="58"/>
      <c r="AQ667" s="58"/>
      <c r="AR667" s="58"/>
      <c r="AS667" s="58"/>
      <c r="AT667" s="58"/>
      <c r="AU667" s="58"/>
      <c r="AV667" s="58"/>
      <c r="AW667" s="58"/>
      <c r="AX667" s="58"/>
      <c r="AY667" s="58"/>
      <c r="AZ667" s="58"/>
    </row>
    <row r="668" spans="1:52" x14ac:dyDescent="0.25">
      <c r="A668" s="58"/>
      <c r="B668" s="58"/>
      <c r="C668" s="58"/>
      <c r="D668" s="58"/>
      <c r="E668" s="58"/>
      <c r="F668" s="58"/>
      <c r="G668" s="58"/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  <c r="AA668" s="58"/>
      <c r="AB668" s="58"/>
      <c r="AC668" s="58"/>
      <c r="AD668" s="58"/>
      <c r="AE668" s="58"/>
      <c r="AF668" s="58"/>
      <c r="AG668" s="58"/>
      <c r="AH668" s="58"/>
      <c r="AI668" s="58"/>
      <c r="AJ668" s="58"/>
      <c r="AK668" s="58"/>
      <c r="AL668" s="58"/>
      <c r="AM668" s="58"/>
      <c r="AN668" s="58"/>
      <c r="AO668" s="58"/>
      <c r="AP668" s="58"/>
      <c r="AQ668" s="58"/>
      <c r="AR668" s="58"/>
      <c r="AS668" s="58"/>
      <c r="AT668" s="58"/>
      <c r="AU668" s="58"/>
      <c r="AV668" s="58"/>
      <c r="AW668" s="58"/>
      <c r="AX668" s="58"/>
      <c r="AY668" s="58"/>
      <c r="AZ668" s="58"/>
    </row>
    <row r="669" spans="1:52" x14ac:dyDescent="0.25">
      <c r="A669" s="58"/>
      <c r="B669" s="58"/>
      <c r="C669" s="58"/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  <c r="AA669" s="58"/>
      <c r="AB669" s="58"/>
      <c r="AC669" s="58"/>
      <c r="AD669" s="58"/>
      <c r="AE669" s="58"/>
      <c r="AF669" s="58"/>
      <c r="AG669" s="58"/>
      <c r="AH669" s="58"/>
      <c r="AI669" s="58"/>
      <c r="AJ669" s="58"/>
      <c r="AK669" s="58"/>
      <c r="AL669" s="58"/>
      <c r="AM669" s="58"/>
      <c r="AN669" s="58"/>
      <c r="AO669" s="58"/>
      <c r="AP669" s="58"/>
      <c r="AQ669" s="58"/>
      <c r="AR669" s="58"/>
      <c r="AS669" s="58"/>
      <c r="AT669" s="58"/>
      <c r="AU669" s="58"/>
      <c r="AV669" s="58"/>
      <c r="AW669" s="58"/>
      <c r="AX669" s="58"/>
      <c r="AY669" s="58"/>
      <c r="AZ669" s="58"/>
    </row>
    <row r="670" spans="1:52" x14ac:dyDescent="0.25">
      <c r="A670" s="58"/>
      <c r="B670" s="58"/>
      <c r="C670" s="58"/>
      <c r="D670" s="58"/>
      <c r="E670" s="58"/>
      <c r="F670" s="58"/>
      <c r="G670" s="58"/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  <c r="AA670" s="58"/>
      <c r="AB670" s="58"/>
      <c r="AC670" s="58"/>
      <c r="AD670" s="58"/>
      <c r="AE670" s="58"/>
      <c r="AF670" s="58"/>
      <c r="AG670" s="58"/>
      <c r="AH670" s="58"/>
      <c r="AI670" s="58"/>
      <c r="AJ670" s="58"/>
      <c r="AK670" s="58"/>
      <c r="AL670" s="58"/>
      <c r="AM670" s="58"/>
      <c r="AN670" s="58"/>
      <c r="AO670" s="58"/>
      <c r="AP670" s="58"/>
      <c r="AQ670" s="58"/>
      <c r="AR670" s="58"/>
      <c r="AS670" s="58"/>
      <c r="AT670" s="58"/>
      <c r="AU670" s="58"/>
      <c r="AV670" s="58"/>
      <c r="AW670" s="58"/>
      <c r="AX670" s="58"/>
      <c r="AY670" s="58"/>
      <c r="AZ670" s="58"/>
    </row>
    <row r="671" spans="1:52" x14ac:dyDescent="0.25">
      <c r="A671" s="58"/>
      <c r="B671" s="58"/>
      <c r="C671" s="58"/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  <c r="AA671" s="58"/>
      <c r="AB671" s="58"/>
      <c r="AC671" s="58"/>
      <c r="AD671" s="58"/>
      <c r="AE671" s="58"/>
      <c r="AF671" s="58"/>
      <c r="AG671" s="58"/>
      <c r="AH671" s="58"/>
      <c r="AI671" s="58"/>
      <c r="AJ671" s="58"/>
      <c r="AK671" s="58"/>
      <c r="AL671" s="58"/>
      <c r="AM671" s="58"/>
      <c r="AN671" s="58"/>
      <c r="AO671" s="58"/>
      <c r="AP671" s="58"/>
      <c r="AQ671" s="58"/>
      <c r="AR671" s="58"/>
      <c r="AS671" s="58"/>
      <c r="AT671" s="58"/>
      <c r="AU671" s="58"/>
      <c r="AV671" s="58"/>
      <c r="AW671" s="58"/>
      <c r="AX671" s="58"/>
      <c r="AY671" s="58"/>
      <c r="AZ671" s="58"/>
    </row>
    <row r="672" spans="1:52" x14ac:dyDescent="0.25">
      <c r="A672" s="58"/>
      <c r="B672" s="58"/>
      <c r="C672" s="58"/>
      <c r="D672" s="58"/>
      <c r="E672" s="58"/>
      <c r="F672" s="58"/>
      <c r="G672" s="58"/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  <c r="AA672" s="58"/>
      <c r="AB672" s="58"/>
      <c r="AC672" s="58"/>
      <c r="AD672" s="58"/>
      <c r="AE672" s="58"/>
      <c r="AF672" s="58"/>
      <c r="AG672" s="58"/>
      <c r="AH672" s="58"/>
      <c r="AI672" s="58"/>
      <c r="AJ672" s="58"/>
      <c r="AK672" s="58"/>
      <c r="AL672" s="58"/>
      <c r="AM672" s="58"/>
      <c r="AN672" s="58"/>
      <c r="AO672" s="58"/>
      <c r="AP672" s="58"/>
      <c r="AQ672" s="58"/>
      <c r="AR672" s="58"/>
      <c r="AS672" s="58"/>
      <c r="AT672" s="58"/>
      <c r="AU672" s="58"/>
      <c r="AV672" s="58"/>
      <c r="AW672" s="58"/>
      <c r="AX672" s="58"/>
      <c r="AY672" s="58"/>
      <c r="AZ672" s="58"/>
    </row>
    <row r="673" spans="1:52" x14ac:dyDescent="0.25">
      <c r="A673" s="58"/>
      <c r="B673" s="58"/>
      <c r="C673" s="58"/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  <c r="AA673" s="58"/>
      <c r="AB673" s="58"/>
      <c r="AC673" s="58"/>
      <c r="AD673" s="58"/>
      <c r="AE673" s="58"/>
      <c r="AF673" s="58"/>
      <c r="AG673" s="58"/>
      <c r="AH673" s="58"/>
      <c r="AI673" s="58"/>
      <c r="AJ673" s="58"/>
      <c r="AK673" s="58"/>
      <c r="AL673" s="58"/>
      <c r="AM673" s="58"/>
      <c r="AN673" s="58"/>
      <c r="AO673" s="58"/>
      <c r="AP673" s="58"/>
      <c r="AQ673" s="58"/>
      <c r="AR673" s="58"/>
      <c r="AS673" s="58"/>
      <c r="AT673" s="58"/>
      <c r="AU673" s="58"/>
      <c r="AV673" s="58"/>
      <c r="AW673" s="58"/>
      <c r="AX673" s="58"/>
      <c r="AY673" s="58"/>
      <c r="AZ673" s="58"/>
    </row>
    <row r="674" spans="1:52" x14ac:dyDescent="0.25">
      <c r="A674" s="58"/>
      <c r="B674" s="58"/>
      <c r="C674" s="58"/>
      <c r="D674" s="58"/>
      <c r="E674" s="58"/>
      <c r="F674" s="58"/>
      <c r="G674" s="58"/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  <c r="AA674" s="58"/>
      <c r="AB674" s="58"/>
      <c r="AC674" s="58"/>
      <c r="AD674" s="58"/>
      <c r="AE674" s="58"/>
      <c r="AF674" s="58"/>
      <c r="AG674" s="58"/>
      <c r="AH674" s="58"/>
      <c r="AI674" s="58"/>
      <c r="AJ674" s="58"/>
      <c r="AK674" s="58"/>
      <c r="AL674" s="58"/>
      <c r="AM674" s="58"/>
      <c r="AN674" s="58"/>
      <c r="AO674" s="58"/>
      <c r="AP674" s="58"/>
      <c r="AQ674" s="58"/>
      <c r="AR674" s="58"/>
      <c r="AS674" s="58"/>
      <c r="AT674" s="58"/>
      <c r="AU674" s="58"/>
      <c r="AV674" s="58"/>
      <c r="AW674" s="58"/>
      <c r="AX674" s="58"/>
      <c r="AY674" s="58"/>
      <c r="AZ674" s="58"/>
    </row>
    <row r="675" spans="1:52" x14ac:dyDescent="0.25">
      <c r="A675" s="58"/>
      <c r="B675" s="58"/>
      <c r="C675" s="58"/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  <c r="AA675" s="58"/>
      <c r="AB675" s="58"/>
      <c r="AC675" s="58"/>
      <c r="AD675" s="58"/>
      <c r="AE675" s="58"/>
      <c r="AF675" s="58"/>
      <c r="AG675" s="58"/>
      <c r="AH675" s="58"/>
      <c r="AI675" s="58"/>
      <c r="AJ675" s="58"/>
      <c r="AK675" s="58"/>
      <c r="AL675" s="58"/>
      <c r="AM675" s="58"/>
      <c r="AN675" s="58"/>
      <c r="AO675" s="58"/>
      <c r="AP675" s="58"/>
      <c r="AQ675" s="58"/>
      <c r="AR675" s="58"/>
      <c r="AS675" s="58"/>
      <c r="AT675" s="58"/>
      <c r="AU675" s="58"/>
      <c r="AV675" s="58"/>
      <c r="AW675" s="58"/>
      <c r="AX675" s="58"/>
      <c r="AY675" s="58"/>
      <c r="AZ675" s="58"/>
    </row>
    <row r="676" spans="1:52" x14ac:dyDescent="0.25">
      <c r="A676" s="58"/>
      <c r="B676" s="58"/>
      <c r="C676" s="58"/>
      <c r="D676" s="58"/>
      <c r="E676" s="58"/>
      <c r="F676" s="58"/>
      <c r="G676" s="58"/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  <c r="AA676" s="58"/>
      <c r="AB676" s="58"/>
      <c r="AC676" s="58"/>
      <c r="AD676" s="58"/>
      <c r="AE676" s="58"/>
      <c r="AF676" s="58"/>
      <c r="AG676" s="58"/>
      <c r="AH676" s="58"/>
      <c r="AI676" s="58"/>
      <c r="AJ676" s="58"/>
      <c r="AK676" s="58"/>
      <c r="AL676" s="58"/>
      <c r="AM676" s="58"/>
      <c r="AN676" s="58"/>
      <c r="AO676" s="58"/>
      <c r="AP676" s="58"/>
      <c r="AQ676" s="58"/>
      <c r="AR676" s="58"/>
      <c r="AS676" s="58"/>
      <c r="AT676" s="58"/>
      <c r="AU676" s="58"/>
      <c r="AV676" s="58"/>
      <c r="AW676" s="58"/>
      <c r="AX676" s="58"/>
      <c r="AY676" s="58"/>
      <c r="AZ676" s="58"/>
    </row>
    <row r="677" spans="1:52" x14ac:dyDescent="0.25">
      <c r="A677" s="58"/>
      <c r="B677" s="58"/>
      <c r="C677" s="58"/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  <c r="AA677" s="58"/>
      <c r="AB677" s="58"/>
      <c r="AC677" s="58"/>
      <c r="AD677" s="58"/>
      <c r="AE677" s="58"/>
      <c r="AF677" s="58"/>
      <c r="AG677" s="58"/>
      <c r="AH677" s="58"/>
      <c r="AI677" s="58"/>
      <c r="AJ677" s="58"/>
      <c r="AK677" s="58"/>
      <c r="AL677" s="58"/>
      <c r="AM677" s="58"/>
      <c r="AN677" s="58"/>
      <c r="AO677" s="58"/>
      <c r="AP677" s="58"/>
      <c r="AQ677" s="58"/>
      <c r="AR677" s="58"/>
      <c r="AS677" s="58"/>
      <c r="AT677" s="58"/>
      <c r="AU677" s="58"/>
      <c r="AV677" s="58"/>
      <c r="AW677" s="58"/>
      <c r="AX677" s="58"/>
      <c r="AY677" s="58"/>
      <c r="AZ677" s="58"/>
    </row>
    <row r="678" spans="1:52" x14ac:dyDescent="0.25">
      <c r="A678" s="58"/>
      <c r="B678" s="58"/>
      <c r="C678" s="58"/>
      <c r="D678" s="58"/>
      <c r="E678" s="58"/>
      <c r="F678" s="58"/>
      <c r="G678" s="58"/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  <c r="AA678" s="58"/>
      <c r="AB678" s="58"/>
      <c r="AC678" s="58"/>
      <c r="AD678" s="58"/>
      <c r="AE678" s="58"/>
      <c r="AF678" s="58"/>
      <c r="AG678" s="58"/>
      <c r="AH678" s="58"/>
      <c r="AI678" s="58"/>
      <c r="AJ678" s="58"/>
      <c r="AK678" s="58"/>
      <c r="AL678" s="58"/>
      <c r="AM678" s="58"/>
      <c r="AN678" s="58"/>
      <c r="AO678" s="58"/>
      <c r="AP678" s="58"/>
      <c r="AQ678" s="58"/>
      <c r="AR678" s="58"/>
      <c r="AS678" s="58"/>
      <c r="AT678" s="58"/>
      <c r="AU678" s="58"/>
      <c r="AV678" s="58"/>
      <c r="AW678" s="58"/>
      <c r="AX678" s="58"/>
      <c r="AY678" s="58"/>
      <c r="AZ678" s="58"/>
    </row>
    <row r="679" spans="1:52" x14ac:dyDescent="0.25">
      <c r="A679" s="58"/>
      <c r="B679" s="58"/>
      <c r="C679" s="58"/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  <c r="AA679" s="58"/>
      <c r="AB679" s="58"/>
      <c r="AC679" s="58"/>
      <c r="AD679" s="58"/>
      <c r="AE679" s="58"/>
      <c r="AF679" s="58"/>
      <c r="AG679" s="58"/>
      <c r="AH679" s="58"/>
      <c r="AI679" s="58"/>
      <c r="AJ679" s="58"/>
      <c r="AK679" s="58"/>
      <c r="AL679" s="58"/>
      <c r="AM679" s="58"/>
      <c r="AN679" s="58"/>
      <c r="AO679" s="58"/>
      <c r="AP679" s="58"/>
      <c r="AQ679" s="58"/>
      <c r="AR679" s="58"/>
      <c r="AS679" s="58"/>
      <c r="AT679" s="58"/>
      <c r="AU679" s="58"/>
      <c r="AV679" s="58"/>
      <c r="AW679" s="58"/>
      <c r="AX679" s="58"/>
      <c r="AY679" s="58"/>
      <c r="AZ679" s="58"/>
    </row>
    <row r="680" spans="1:52" x14ac:dyDescent="0.25">
      <c r="A680" s="58"/>
      <c r="B680" s="58"/>
      <c r="C680" s="58"/>
      <c r="D680" s="58"/>
      <c r="E680" s="58"/>
      <c r="F680" s="58"/>
      <c r="G680" s="58"/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  <c r="AA680" s="58"/>
      <c r="AB680" s="58"/>
      <c r="AC680" s="58"/>
      <c r="AD680" s="58"/>
      <c r="AE680" s="58"/>
      <c r="AF680" s="58"/>
      <c r="AG680" s="58"/>
      <c r="AH680" s="58"/>
      <c r="AI680" s="58"/>
      <c r="AJ680" s="58"/>
      <c r="AK680" s="58"/>
      <c r="AL680" s="58"/>
      <c r="AM680" s="58"/>
      <c r="AN680" s="58"/>
      <c r="AO680" s="58"/>
      <c r="AP680" s="58"/>
      <c r="AQ680" s="58"/>
      <c r="AR680" s="58"/>
      <c r="AS680" s="58"/>
      <c r="AT680" s="58"/>
      <c r="AU680" s="58"/>
      <c r="AV680" s="58"/>
      <c r="AW680" s="58"/>
      <c r="AX680" s="58"/>
      <c r="AY680" s="58"/>
      <c r="AZ680" s="58"/>
    </row>
    <row r="681" spans="1:52" x14ac:dyDescent="0.25">
      <c r="A681" s="58"/>
      <c r="B681" s="58"/>
      <c r="C681" s="58"/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  <c r="AA681" s="58"/>
      <c r="AB681" s="58"/>
      <c r="AC681" s="58"/>
      <c r="AD681" s="58"/>
      <c r="AE681" s="58"/>
      <c r="AF681" s="58"/>
      <c r="AG681" s="58"/>
      <c r="AH681" s="58"/>
      <c r="AI681" s="58"/>
      <c r="AJ681" s="58"/>
      <c r="AK681" s="58"/>
      <c r="AL681" s="58"/>
      <c r="AM681" s="58"/>
      <c r="AN681" s="58"/>
      <c r="AO681" s="58"/>
      <c r="AP681" s="58"/>
      <c r="AQ681" s="58"/>
      <c r="AR681" s="58"/>
      <c r="AS681" s="58"/>
      <c r="AT681" s="58"/>
      <c r="AU681" s="58"/>
      <c r="AV681" s="58"/>
      <c r="AW681" s="58"/>
      <c r="AX681" s="58"/>
      <c r="AY681" s="58"/>
      <c r="AZ681" s="58"/>
    </row>
    <row r="682" spans="1:52" x14ac:dyDescent="0.25">
      <c r="A682" s="58"/>
      <c r="B682" s="58"/>
      <c r="C682" s="58"/>
      <c r="D682" s="58"/>
      <c r="E682" s="58"/>
      <c r="F682" s="58"/>
      <c r="G682" s="58"/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  <c r="AA682" s="58"/>
      <c r="AB682" s="58"/>
      <c r="AC682" s="58"/>
      <c r="AD682" s="58"/>
      <c r="AE682" s="58"/>
      <c r="AF682" s="58"/>
      <c r="AG682" s="58"/>
      <c r="AH682" s="58"/>
      <c r="AI682" s="58"/>
      <c r="AJ682" s="58"/>
      <c r="AK682" s="58"/>
      <c r="AL682" s="58"/>
      <c r="AM682" s="58"/>
      <c r="AN682" s="58"/>
      <c r="AO682" s="58"/>
      <c r="AP682" s="58"/>
      <c r="AQ682" s="58"/>
      <c r="AR682" s="58"/>
      <c r="AS682" s="58"/>
      <c r="AT682" s="58"/>
      <c r="AU682" s="58"/>
      <c r="AV682" s="58"/>
      <c r="AW682" s="58"/>
      <c r="AX682" s="58"/>
      <c r="AY682" s="58"/>
      <c r="AZ682" s="58"/>
    </row>
    <row r="683" spans="1:52" x14ac:dyDescent="0.25">
      <c r="A683" s="58"/>
      <c r="B683" s="58"/>
      <c r="C683" s="58"/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  <c r="AA683" s="58"/>
      <c r="AB683" s="58"/>
      <c r="AC683" s="58"/>
      <c r="AD683" s="58"/>
      <c r="AE683" s="58"/>
      <c r="AF683" s="58"/>
      <c r="AG683" s="58"/>
      <c r="AH683" s="58"/>
      <c r="AI683" s="58"/>
      <c r="AJ683" s="58"/>
      <c r="AK683" s="58"/>
      <c r="AL683" s="58"/>
      <c r="AM683" s="58"/>
      <c r="AN683" s="58"/>
      <c r="AO683" s="58"/>
      <c r="AP683" s="58"/>
      <c r="AQ683" s="58"/>
      <c r="AR683" s="58"/>
      <c r="AS683" s="58"/>
      <c r="AT683" s="58"/>
      <c r="AU683" s="58"/>
      <c r="AV683" s="58"/>
      <c r="AW683" s="58"/>
      <c r="AX683" s="58"/>
      <c r="AY683" s="58"/>
      <c r="AZ683" s="58"/>
    </row>
    <row r="684" spans="1:52" x14ac:dyDescent="0.25">
      <c r="A684" s="58"/>
      <c r="B684" s="58"/>
      <c r="C684" s="58"/>
      <c r="D684" s="58"/>
      <c r="E684" s="58"/>
      <c r="F684" s="58"/>
      <c r="G684" s="58"/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  <c r="AA684" s="58"/>
      <c r="AB684" s="58"/>
      <c r="AC684" s="58"/>
      <c r="AD684" s="58"/>
      <c r="AE684" s="58"/>
      <c r="AF684" s="58"/>
      <c r="AG684" s="58"/>
      <c r="AH684" s="58"/>
      <c r="AI684" s="58"/>
      <c r="AJ684" s="58"/>
      <c r="AK684" s="58"/>
      <c r="AL684" s="58"/>
      <c r="AM684" s="58"/>
      <c r="AN684" s="58"/>
      <c r="AO684" s="58"/>
      <c r="AP684" s="58"/>
      <c r="AQ684" s="58"/>
      <c r="AR684" s="58"/>
      <c r="AS684" s="58"/>
      <c r="AT684" s="58"/>
      <c r="AU684" s="58"/>
      <c r="AV684" s="58"/>
      <c r="AW684" s="58"/>
      <c r="AX684" s="58"/>
      <c r="AY684" s="58"/>
      <c r="AZ684" s="58"/>
    </row>
    <row r="685" spans="1:52" x14ac:dyDescent="0.25">
      <c r="A685" s="58"/>
      <c r="B685" s="58"/>
      <c r="C685" s="58"/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  <c r="AA685" s="58"/>
      <c r="AB685" s="58"/>
      <c r="AC685" s="58"/>
      <c r="AD685" s="58"/>
      <c r="AE685" s="58"/>
      <c r="AF685" s="58"/>
      <c r="AG685" s="58"/>
      <c r="AH685" s="58"/>
      <c r="AI685" s="58"/>
      <c r="AJ685" s="58"/>
      <c r="AK685" s="58"/>
      <c r="AL685" s="58"/>
      <c r="AM685" s="58"/>
      <c r="AN685" s="58"/>
      <c r="AO685" s="58"/>
      <c r="AP685" s="58"/>
      <c r="AQ685" s="58"/>
      <c r="AR685" s="58"/>
      <c r="AS685" s="58"/>
      <c r="AT685" s="58"/>
      <c r="AU685" s="58"/>
      <c r="AV685" s="58"/>
      <c r="AW685" s="58"/>
      <c r="AX685" s="58"/>
      <c r="AY685" s="58"/>
      <c r="AZ685" s="58"/>
    </row>
    <row r="686" spans="1:52" x14ac:dyDescent="0.25">
      <c r="A686" s="58"/>
      <c r="B686" s="58"/>
      <c r="C686" s="58"/>
      <c r="D686" s="58"/>
      <c r="E686" s="58"/>
      <c r="F686" s="58"/>
      <c r="G686" s="58"/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  <c r="AA686" s="58"/>
      <c r="AB686" s="58"/>
      <c r="AC686" s="58"/>
      <c r="AD686" s="58"/>
      <c r="AE686" s="58"/>
      <c r="AF686" s="58"/>
      <c r="AG686" s="58"/>
      <c r="AH686" s="58"/>
      <c r="AI686" s="58"/>
      <c r="AJ686" s="58"/>
      <c r="AK686" s="58"/>
      <c r="AL686" s="58"/>
      <c r="AM686" s="58"/>
      <c r="AN686" s="58"/>
      <c r="AO686" s="58"/>
      <c r="AP686" s="58"/>
      <c r="AQ686" s="58"/>
      <c r="AR686" s="58"/>
      <c r="AS686" s="58"/>
      <c r="AT686" s="58"/>
      <c r="AU686" s="58"/>
      <c r="AV686" s="58"/>
      <c r="AW686" s="58"/>
      <c r="AX686" s="58"/>
      <c r="AY686" s="58"/>
      <c r="AZ686" s="58"/>
    </row>
    <row r="687" spans="1:52" x14ac:dyDescent="0.25">
      <c r="A687" s="58"/>
      <c r="B687" s="58"/>
      <c r="C687" s="58"/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  <c r="AA687" s="58"/>
      <c r="AB687" s="58"/>
      <c r="AC687" s="58"/>
      <c r="AD687" s="58"/>
      <c r="AE687" s="58"/>
      <c r="AF687" s="58"/>
      <c r="AG687" s="58"/>
      <c r="AH687" s="58"/>
      <c r="AI687" s="58"/>
      <c r="AJ687" s="58"/>
      <c r="AK687" s="58"/>
      <c r="AL687" s="58"/>
      <c r="AM687" s="58"/>
      <c r="AN687" s="58"/>
      <c r="AO687" s="58"/>
      <c r="AP687" s="58"/>
      <c r="AQ687" s="58"/>
      <c r="AR687" s="58"/>
      <c r="AS687" s="58"/>
      <c r="AT687" s="58"/>
      <c r="AU687" s="58"/>
      <c r="AV687" s="58"/>
      <c r="AW687" s="58"/>
      <c r="AX687" s="58"/>
      <c r="AY687" s="58"/>
      <c r="AZ687" s="58"/>
    </row>
    <row r="688" spans="1:52" x14ac:dyDescent="0.25">
      <c r="A688" s="58"/>
      <c r="B688" s="58"/>
      <c r="C688" s="58"/>
      <c r="D688" s="58"/>
      <c r="E688" s="58"/>
      <c r="F688" s="58"/>
      <c r="G688" s="58"/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  <c r="AA688" s="58"/>
      <c r="AB688" s="58"/>
      <c r="AC688" s="58"/>
      <c r="AD688" s="58"/>
      <c r="AE688" s="58"/>
      <c r="AF688" s="58"/>
      <c r="AG688" s="58"/>
      <c r="AH688" s="58"/>
      <c r="AI688" s="58"/>
      <c r="AJ688" s="58"/>
      <c r="AK688" s="58"/>
      <c r="AL688" s="58"/>
      <c r="AM688" s="58"/>
      <c r="AN688" s="58"/>
      <c r="AO688" s="58"/>
      <c r="AP688" s="58"/>
      <c r="AQ688" s="58"/>
      <c r="AR688" s="58"/>
      <c r="AS688" s="58"/>
      <c r="AT688" s="58"/>
      <c r="AU688" s="58"/>
      <c r="AV688" s="58"/>
      <c r="AW688" s="58"/>
      <c r="AX688" s="58"/>
      <c r="AY688" s="58"/>
      <c r="AZ688" s="58"/>
    </row>
    <row r="689" spans="1:52" x14ac:dyDescent="0.25">
      <c r="A689" s="58"/>
      <c r="B689" s="58"/>
      <c r="C689" s="58"/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  <c r="AA689" s="58"/>
      <c r="AB689" s="58"/>
      <c r="AC689" s="58"/>
      <c r="AD689" s="58"/>
      <c r="AE689" s="58"/>
      <c r="AF689" s="58"/>
      <c r="AG689" s="58"/>
      <c r="AH689" s="58"/>
      <c r="AI689" s="58"/>
      <c r="AJ689" s="58"/>
      <c r="AK689" s="58"/>
      <c r="AL689" s="58"/>
      <c r="AM689" s="58"/>
      <c r="AN689" s="58"/>
      <c r="AO689" s="58"/>
      <c r="AP689" s="58"/>
      <c r="AQ689" s="58"/>
      <c r="AR689" s="58"/>
      <c r="AS689" s="58"/>
      <c r="AT689" s="58"/>
      <c r="AU689" s="58"/>
      <c r="AV689" s="58"/>
      <c r="AW689" s="58"/>
      <c r="AX689" s="58"/>
      <c r="AY689" s="58"/>
      <c r="AZ689" s="58"/>
    </row>
    <row r="690" spans="1:52" x14ac:dyDescent="0.25">
      <c r="A690" s="58"/>
      <c r="B690" s="58"/>
      <c r="C690" s="58"/>
      <c r="D690" s="58"/>
      <c r="E690" s="58"/>
      <c r="F690" s="58"/>
      <c r="G690" s="58"/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  <c r="AA690" s="58"/>
      <c r="AB690" s="58"/>
      <c r="AC690" s="58"/>
      <c r="AD690" s="58"/>
      <c r="AE690" s="58"/>
      <c r="AF690" s="58"/>
      <c r="AG690" s="58"/>
      <c r="AH690" s="58"/>
      <c r="AI690" s="58"/>
      <c r="AJ690" s="58"/>
      <c r="AK690" s="58"/>
      <c r="AL690" s="58"/>
      <c r="AM690" s="58"/>
      <c r="AN690" s="58"/>
      <c r="AO690" s="58"/>
      <c r="AP690" s="58"/>
      <c r="AQ690" s="58"/>
      <c r="AR690" s="58"/>
      <c r="AS690" s="58"/>
      <c r="AT690" s="58"/>
      <c r="AU690" s="58"/>
      <c r="AV690" s="58"/>
      <c r="AW690" s="58"/>
      <c r="AX690" s="58"/>
      <c r="AY690" s="58"/>
      <c r="AZ690" s="58"/>
    </row>
    <row r="691" spans="1:52" x14ac:dyDescent="0.25">
      <c r="A691" s="58"/>
      <c r="B691" s="58"/>
      <c r="C691" s="58"/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  <c r="AA691" s="58"/>
      <c r="AB691" s="58"/>
      <c r="AC691" s="58"/>
      <c r="AD691" s="58"/>
      <c r="AE691" s="58"/>
      <c r="AF691" s="58"/>
      <c r="AG691" s="58"/>
      <c r="AH691" s="58"/>
      <c r="AI691" s="58"/>
      <c r="AJ691" s="58"/>
      <c r="AK691" s="58"/>
      <c r="AL691" s="58"/>
      <c r="AM691" s="58"/>
      <c r="AN691" s="58"/>
      <c r="AO691" s="58"/>
      <c r="AP691" s="58"/>
      <c r="AQ691" s="58"/>
      <c r="AR691" s="58"/>
      <c r="AS691" s="58"/>
      <c r="AT691" s="58"/>
      <c r="AU691" s="58"/>
      <c r="AV691" s="58"/>
      <c r="AW691" s="58"/>
      <c r="AX691" s="58"/>
      <c r="AY691" s="58"/>
      <c r="AZ691" s="58"/>
    </row>
    <row r="692" spans="1:52" x14ac:dyDescent="0.25">
      <c r="A692" s="58"/>
      <c r="B692" s="58"/>
      <c r="C692" s="58"/>
      <c r="D692" s="58"/>
      <c r="E692" s="58"/>
      <c r="F692" s="58"/>
      <c r="G692" s="58"/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  <c r="AA692" s="58"/>
      <c r="AB692" s="58"/>
      <c r="AC692" s="58"/>
      <c r="AD692" s="58"/>
      <c r="AE692" s="58"/>
      <c r="AF692" s="58"/>
      <c r="AG692" s="58"/>
      <c r="AH692" s="58"/>
      <c r="AI692" s="58"/>
      <c r="AJ692" s="58"/>
      <c r="AK692" s="58"/>
      <c r="AL692" s="58"/>
      <c r="AM692" s="58"/>
      <c r="AN692" s="58"/>
      <c r="AO692" s="58"/>
      <c r="AP692" s="58"/>
      <c r="AQ692" s="58"/>
      <c r="AR692" s="58"/>
      <c r="AS692" s="58"/>
      <c r="AT692" s="58"/>
      <c r="AU692" s="58"/>
      <c r="AV692" s="58"/>
      <c r="AW692" s="58"/>
      <c r="AX692" s="58"/>
      <c r="AY692" s="58"/>
      <c r="AZ692" s="58"/>
    </row>
    <row r="693" spans="1:52" x14ac:dyDescent="0.25">
      <c r="A693" s="58"/>
      <c r="B693" s="58"/>
      <c r="C693" s="58"/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  <c r="AA693" s="58"/>
      <c r="AB693" s="58"/>
      <c r="AC693" s="58"/>
      <c r="AD693" s="58"/>
      <c r="AE693" s="58"/>
      <c r="AF693" s="58"/>
      <c r="AG693" s="58"/>
      <c r="AH693" s="58"/>
      <c r="AI693" s="58"/>
      <c r="AJ693" s="58"/>
      <c r="AK693" s="58"/>
      <c r="AL693" s="58"/>
      <c r="AM693" s="58"/>
      <c r="AN693" s="58"/>
      <c r="AO693" s="58"/>
      <c r="AP693" s="58"/>
      <c r="AQ693" s="58"/>
      <c r="AR693" s="58"/>
      <c r="AS693" s="58"/>
      <c r="AT693" s="58"/>
      <c r="AU693" s="58"/>
      <c r="AV693" s="58"/>
      <c r="AW693" s="58"/>
      <c r="AX693" s="58"/>
      <c r="AY693" s="58"/>
      <c r="AZ693" s="58"/>
    </row>
    <row r="694" spans="1:52" x14ac:dyDescent="0.25">
      <c r="A694" s="58"/>
      <c r="B694" s="58"/>
      <c r="C694" s="58"/>
      <c r="D694" s="58"/>
      <c r="E694" s="58"/>
      <c r="F694" s="58"/>
      <c r="G694" s="58"/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  <c r="AA694" s="58"/>
      <c r="AB694" s="58"/>
      <c r="AC694" s="58"/>
      <c r="AD694" s="58"/>
      <c r="AE694" s="58"/>
      <c r="AF694" s="58"/>
      <c r="AG694" s="58"/>
      <c r="AH694" s="58"/>
      <c r="AI694" s="58"/>
      <c r="AJ694" s="58"/>
      <c r="AK694" s="58"/>
      <c r="AL694" s="58"/>
      <c r="AM694" s="58"/>
      <c r="AN694" s="58"/>
      <c r="AO694" s="58"/>
      <c r="AP694" s="58"/>
      <c r="AQ694" s="58"/>
      <c r="AR694" s="58"/>
      <c r="AS694" s="58"/>
      <c r="AT694" s="58"/>
      <c r="AU694" s="58"/>
      <c r="AV694" s="58"/>
      <c r="AW694" s="58"/>
      <c r="AX694" s="58"/>
      <c r="AY694" s="58"/>
      <c r="AZ694" s="58"/>
    </row>
    <row r="695" spans="1:52" x14ac:dyDescent="0.25">
      <c r="A695" s="58"/>
      <c r="B695" s="58"/>
      <c r="C695" s="58"/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  <c r="AA695" s="58"/>
      <c r="AB695" s="58"/>
      <c r="AC695" s="58"/>
      <c r="AD695" s="58"/>
      <c r="AE695" s="58"/>
      <c r="AF695" s="58"/>
      <c r="AG695" s="58"/>
      <c r="AH695" s="58"/>
      <c r="AI695" s="58"/>
      <c r="AJ695" s="58"/>
      <c r="AK695" s="58"/>
      <c r="AL695" s="58"/>
      <c r="AM695" s="58"/>
      <c r="AN695" s="58"/>
      <c r="AO695" s="58"/>
      <c r="AP695" s="58"/>
      <c r="AQ695" s="58"/>
      <c r="AR695" s="58"/>
      <c r="AS695" s="58"/>
      <c r="AT695" s="58"/>
      <c r="AU695" s="58"/>
      <c r="AV695" s="58"/>
      <c r="AW695" s="58"/>
      <c r="AX695" s="58"/>
      <c r="AY695" s="58"/>
      <c r="AZ695" s="58"/>
    </row>
    <row r="696" spans="1:52" x14ac:dyDescent="0.25">
      <c r="A696" s="58"/>
      <c r="B696" s="58"/>
      <c r="C696" s="58"/>
      <c r="D696" s="58"/>
      <c r="E696" s="58"/>
      <c r="F696" s="58"/>
      <c r="G696" s="58"/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  <c r="AA696" s="58"/>
      <c r="AB696" s="58"/>
      <c r="AC696" s="58"/>
      <c r="AD696" s="58"/>
      <c r="AE696" s="58"/>
      <c r="AF696" s="58"/>
      <c r="AG696" s="58"/>
      <c r="AH696" s="58"/>
      <c r="AI696" s="58"/>
      <c r="AJ696" s="58"/>
      <c r="AK696" s="58"/>
      <c r="AL696" s="58"/>
      <c r="AM696" s="58"/>
      <c r="AN696" s="58"/>
      <c r="AO696" s="58"/>
      <c r="AP696" s="58"/>
      <c r="AQ696" s="58"/>
      <c r="AR696" s="58"/>
      <c r="AS696" s="58"/>
      <c r="AT696" s="58"/>
      <c r="AU696" s="58"/>
      <c r="AV696" s="58"/>
      <c r="AW696" s="58"/>
      <c r="AX696" s="58"/>
      <c r="AY696" s="58"/>
      <c r="AZ696" s="58"/>
    </row>
    <row r="697" spans="1:52" x14ac:dyDescent="0.25">
      <c r="A697" s="58"/>
      <c r="B697" s="58"/>
      <c r="C697" s="58"/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  <c r="AA697" s="58"/>
      <c r="AB697" s="58"/>
      <c r="AC697" s="58"/>
      <c r="AD697" s="58"/>
      <c r="AE697" s="58"/>
      <c r="AF697" s="58"/>
      <c r="AG697" s="58"/>
      <c r="AH697" s="58"/>
      <c r="AI697" s="58"/>
      <c r="AJ697" s="58"/>
      <c r="AK697" s="58"/>
      <c r="AL697" s="58"/>
      <c r="AM697" s="58"/>
      <c r="AN697" s="58"/>
      <c r="AO697" s="58"/>
      <c r="AP697" s="58"/>
      <c r="AQ697" s="58"/>
      <c r="AR697" s="58"/>
      <c r="AS697" s="58"/>
      <c r="AT697" s="58"/>
      <c r="AU697" s="58"/>
      <c r="AV697" s="58"/>
      <c r="AW697" s="58"/>
      <c r="AX697" s="58"/>
      <c r="AY697" s="58"/>
      <c r="AZ697" s="58"/>
    </row>
    <row r="698" spans="1:52" x14ac:dyDescent="0.25">
      <c r="A698" s="58"/>
      <c r="B698" s="58"/>
      <c r="C698" s="58"/>
      <c r="D698" s="58"/>
      <c r="E698" s="58"/>
      <c r="F698" s="58"/>
      <c r="G698" s="58"/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  <c r="AA698" s="58"/>
      <c r="AB698" s="58"/>
      <c r="AC698" s="58"/>
      <c r="AD698" s="58"/>
      <c r="AE698" s="58"/>
      <c r="AF698" s="58"/>
      <c r="AG698" s="58"/>
      <c r="AH698" s="58"/>
      <c r="AI698" s="58"/>
      <c r="AJ698" s="58"/>
      <c r="AK698" s="58"/>
      <c r="AL698" s="58"/>
      <c r="AM698" s="58"/>
      <c r="AN698" s="58"/>
      <c r="AO698" s="58"/>
      <c r="AP698" s="58"/>
      <c r="AQ698" s="58"/>
      <c r="AR698" s="58"/>
      <c r="AS698" s="58"/>
      <c r="AT698" s="58"/>
      <c r="AU698" s="58"/>
      <c r="AV698" s="58"/>
      <c r="AW698" s="58"/>
      <c r="AX698" s="58"/>
      <c r="AY698" s="58"/>
      <c r="AZ698" s="58"/>
    </row>
    <row r="699" spans="1:52" x14ac:dyDescent="0.25">
      <c r="A699" s="58"/>
      <c r="B699" s="58"/>
      <c r="C699" s="58"/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  <c r="AA699" s="58"/>
      <c r="AB699" s="58"/>
      <c r="AC699" s="58"/>
      <c r="AD699" s="58"/>
      <c r="AE699" s="58"/>
      <c r="AF699" s="58"/>
      <c r="AG699" s="58"/>
      <c r="AH699" s="58"/>
      <c r="AI699" s="58"/>
      <c r="AJ699" s="58"/>
      <c r="AK699" s="58"/>
      <c r="AL699" s="58"/>
      <c r="AM699" s="58"/>
      <c r="AN699" s="58"/>
      <c r="AO699" s="58"/>
      <c r="AP699" s="58"/>
      <c r="AQ699" s="58"/>
      <c r="AR699" s="58"/>
      <c r="AS699" s="58"/>
      <c r="AT699" s="58"/>
      <c r="AU699" s="58"/>
      <c r="AV699" s="58"/>
      <c r="AW699" s="58"/>
      <c r="AX699" s="58"/>
      <c r="AY699" s="58"/>
      <c r="AZ699" s="58"/>
    </row>
    <row r="700" spans="1:52" x14ac:dyDescent="0.25">
      <c r="A700" s="58"/>
      <c r="B700" s="58"/>
      <c r="C700" s="58"/>
      <c r="D700" s="58"/>
      <c r="E700" s="58"/>
      <c r="F700" s="58"/>
      <c r="G700" s="58"/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  <c r="AA700" s="58"/>
      <c r="AB700" s="58"/>
      <c r="AC700" s="58"/>
      <c r="AD700" s="58"/>
      <c r="AE700" s="58"/>
      <c r="AF700" s="58"/>
      <c r="AG700" s="58"/>
      <c r="AH700" s="58"/>
      <c r="AI700" s="58"/>
      <c r="AJ700" s="58"/>
      <c r="AK700" s="58"/>
      <c r="AL700" s="58"/>
      <c r="AM700" s="58"/>
      <c r="AN700" s="58"/>
      <c r="AO700" s="58"/>
      <c r="AP700" s="58"/>
      <c r="AQ700" s="58"/>
      <c r="AR700" s="58"/>
      <c r="AS700" s="58"/>
      <c r="AT700" s="58"/>
      <c r="AU700" s="58"/>
      <c r="AV700" s="58"/>
      <c r="AW700" s="58"/>
      <c r="AX700" s="58"/>
      <c r="AY700" s="58"/>
      <c r="AZ700" s="58"/>
    </row>
    <row r="701" spans="1:52" x14ac:dyDescent="0.25">
      <c r="A701" s="58"/>
      <c r="B701" s="58"/>
      <c r="C701" s="58"/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  <c r="AA701" s="58"/>
      <c r="AB701" s="58"/>
      <c r="AC701" s="58"/>
      <c r="AD701" s="58"/>
      <c r="AE701" s="58"/>
      <c r="AF701" s="58"/>
      <c r="AG701" s="58"/>
      <c r="AH701" s="58"/>
      <c r="AI701" s="58"/>
      <c r="AJ701" s="58"/>
      <c r="AK701" s="58"/>
      <c r="AL701" s="58"/>
      <c r="AM701" s="58"/>
      <c r="AN701" s="58"/>
      <c r="AO701" s="58"/>
      <c r="AP701" s="58"/>
      <c r="AQ701" s="58"/>
      <c r="AR701" s="58"/>
      <c r="AS701" s="58"/>
      <c r="AT701" s="58"/>
      <c r="AU701" s="58"/>
      <c r="AV701" s="58"/>
      <c r="AW701" s="58"/>
      <c r="AX701" s="58"/>
      <c r="AY701" s="58"/>
      <c r="AZ701" s="58"/>
    </row>
    <row r="702" spans="1:52" x14ac:dyDescent="0.25">
      <c r="A702" s="58"/>
      <c r="B702" s="58"/>
      <c r="C702" s="58"/>
      <c r="D702" s="58"/>
      <c r="E702" s="58"/>
      <c r="F702" s="58"/>
      <c r="G702" s="58"/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  <c r="AA702" s="58"/>
      <c r="AB702" s="58"/>
      <c r="AC702" s="58"/>
      <c r="AD702" s="58"/>
      <c r="AE702" s="58"/>
      <c r="AF702" s="58"/>
      <c r="AG702" s="58"/>
      <c r="AH702" s="58"/>
      <c r="AI702" s="58"/>
      <c r="AJ702" s="58"/>
      <c r="AK702" s="58"/>
      <c r="AL702" s="58"/>
      <c r="AM702" s="58"/>
      <c r="AN702" s="58"/>
      <c r="AO702" s="58"/>
      <c r="AP702" s="58"/>
      <c r="AQ702" s="58"/>
      <c r="AR702" s="58"/>
      <c r="AS702" s="58"/>
      <c r="AT702" s="58"/>
      <c r="AU702" s="58"/>
      <c r="AV702" s="58"/>
      <c r="AW702" s="58"/>
      <c r="AX702" s="58"/>
      <c r="AY702" s="58"/>
      <c r="AZ702" s="58"/>
    </row>
    <row r="703" spans="1:52" x14ac:dyDescent="0.25">
      <c r="A703" s="58"/>
      <c r="B703" s="58"/>
      <c r="C703" s="58"/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  <c r="AA703" s="58"/>
      <c r="AB703" s="58"/>
      <c r="AC703" s="58"/>
      <c r="AD703" s="58"/>
      <c r="AE703" s="58"/>
      <c r="AF703" s="58"/>
      <c r="AG703" s="58"/>
      <c r="AH703" s="58"/>
      <c r="AI703" s="58"/>
      <c r="AJ703" s="58"/>
      <c r="AK703" s="58"/>
      <c r="AL703" s="58"/>
      <c r="AM703" s="58"/>
      <c r="AN703" s="58"/>
      <c r="AO703" s="58"/>
      <c r="AP703" s="58"/>
      <c r="AQ703" s="58"/>
      <c r="AR703" s="58"/>
      <c r="AS703" s="58"/>
      <c r="AT703" s="58"/>
      <c r="AU703" s="58"/>
      <c r="AV703" s="58"/>
      <c r="AW703" s="58"/>
      <c r="AX703" s="58"/>
      <c r="AY703" s="58"/>
      <c r="AZ703" s="58"/>
    </row>
    <row r="704" spans="1:52" x14ac:dyDescent="0.25">
      <c r="A704" s="58"/>
      <c r="B704" s="58"/>
      <c r="C704" s="58"/>
      <c r="D704" s="58"/>
      <c r="E704" s="58"/>
      <c r="F704" s="58"/>
      <c r="G704" s="58"/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  <c r="AA704" s="58"/>
      <c r="AB704" s="58"/>
      <c r="AC704" s="58"/>
      <c r="AD704" s="58"/>
      <c r="AE704" s="58"/>
      <c r="AF704" s="58"/>
      <c r="AG704" s="58"/>
      <c r="AH704" s="58"/>
      <c r="AI704" s="58"/>
      <c r="AJ704" s="58"/>
      <c r="AK704" s="58"/>
      <c r="AL704" s="58"/>
      <c r="AM704" s="58"/>
      <c r="AN704" s="58"/>
      <c r="AO704" s="58"/>
      <c r="AP704" s="58"/>
      <c r="AQ704" s="58"/>
      <c r="AR704" s="58"/>
      <c r="AS704" s="58"/>
      <c r="AT704" s="58"/>
      <c r="AU704" s="58"/>
      <c r="AV704" s="58"/>
      <c r="AW704" s="58"/>
      <c r="AX704" s="58"/>
      <c r="AY704" s="58"/>
      <c r="AZ704" s="58"/>
    </row>
    <row r="705" spans="1:52" x14ac:dyDescent="0.25">
      <c r="A705" s="58"/>
      <c r="B705" s="58"/>
      <c r="C705" s="58"/>
      <c r="D705" s="58"/>
      <c r="E705" s="58"/>
      <c r="F705" s="58"/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  <c r="AA705" s="58"/>
      <c r="AB705" s="58"/>
      <c r="AC705" s="58"/>
      <c r="AD705" s="58"/>
      <c r="AE705" s="58"/>
      <c r="AF705" s="58"/>
      <c r="AG705" s="58"/>
      <c r="AH705" s="58"/>
      <c r="AI705" s="58"/>
      <c r="AJ705" s="58"/>
      <c r="AK705" s="58"/>
      <c r="AL705" s="58"/>
      <c r="AM705" s="58"/>
      <c r="AN705" s="58"/>
      <c r="AO705" s="58"/>
      <c r="AP705" s="58"/>
      <c r="AQ705" s="58"/>
      <c r="AR705" s="58"/>
      <c r="AS705" s="58"/>
      <c r="AT705" s="58"/>
      <c r="AU705" s="58"/>
      <c r="AV705" s="58"/>
      <c r="AW705" s="58"/>
      <c r="AX705" s="58"/>
      <c r="AY705" s="58"/>
      <c r="AZ705" s="58"/>
    </row>
    <row r="706" spans="1:52" x14ac:dyDescent="0.25">
      <c r="A706" s="58"/>
      <c r="B706" s="58"/>
      <c r="C706" s="58"/>
      <c r="D706" s="58"/>
      <c r="E706" s="58"/>
      <c r="F706" s="58"/>
      <c r="G706" s="58"/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  <c r="AA706" s="58"/>
      <c r="AB706" s="58"/>
      <c r="AC706" s="58"/>
      <c r="AD706" s="58"/>
      <c r="AE706" s="58"/>
      <c r="AF706" s="58"/>
      <c r="AG706" s="58"/>
      <c r="AH706" s="58"/>
      <c r="AI706" s="58"/>
      <c r="AJ706" s="58"/>
      <c r="AK706" s="58"/>
      <c r="AL706" s="58"/>
      <c r="AM706" s="58"/>
      <c r="AN706" s="58"/>
      <c r="AO706" s="58"/>
      <c r="AP706" s="58"/>
      <c r="AQ706" s="58"/>
      <c r="AR706" s="58"/>
      <c r="AS706" s="58"/>
      <c r="AT706" s="58"/>
      <c r="AU706" s="58"/>
      <c r="AV706" s="58"/>
      <c r="AW706" s="58"/>
      <c r="AX706" s="58"/>
      <c r="AY706" s="58"/>
      <c r="AZ706" s="58"/>
    </row>
    <row r="707" spans="1:52" x14ac:dyDescent="0.25">
      <c r="A707" s="58"/>
      <c r="B707" s="58"/>
      <c r="C707" s="58"/>
      <c r="D707" s="58"/>
      <c r="E707" s="58"/>
      <c r="F707" s="58"/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  <c r="AA707" s="58"/>
      <c r="AB707" s="58"/>
      <c r="AC707" s="58"/>
      <c r="AD707" s="58"/>
      <c r="AE707" s="58"/>
      <c r="AF707" s="58"/>
      <c r="AG707" s="58"/>
      <c r="AH707" s="58"/>
      <c r="AI707" s="58"/>
      <c r="AJ707" s="58"/>
      <c r="AK707" s="58"/>
      <c r="AL707" s="58"/>
      <c r="AM707" s="58"/>
      <c r="AN707" s="58"/>
      <c r="AO707" s="58"/>
      <c r="AP707" s="58"/>
      <c r="AQ707" s="58"/>
      <c r="AR707" s="58"/>
      <c r="AS707" s="58"/>
      <c r="AT707" s="58"/>
      <c r="AU707" s="58"/>
      <c r="AV707" s="58"/>
      <c r="AW707" s="58"/>
      <c r="AX707" s="58"/>
      <c r="AY707" s="58"/>
      <c r="AZ707" s="58"/>
    </row>
    <row r="708" spans="1:52" x14ac:dyDescent="0.25">
      <c r="A708" s="58"/>
      <c r="B708" s="58"/>
      <c r="C708" s="58"/>
      <c r="D708" s="58"/>
      <c r="E708" s="58"/>
      <c r="F708" s="58"/>
      <c r="G708" s="58"/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  <c r="AA708" s="58"/>
      <c r="AB708" s="58"/>
      <c r="AC708" s="58"/>
      <c r="AD708" s="58"/>
      <c r="AE708" s="58"/>
      <c r="AF708" s="58"/>
      <c r="AG708" s="58"/>
      <c r="AH708" s="58"/>
      <c r="AI708" s="58"/>
      <c r="AJ708" s="58"/>
      <c r="AK708" s="58"/>
      <c r="AL708" s="58"/>
      <c r="AM708" s="58"/>
      <c r="AN708" s="58"/>
      <c r="AO708" s="58"/>
      <c r="AP708" s="58"/>
      <c r="AQ708" s="58"/>
      <c r="AR708" s="58"/>
      <c r="AS708" s="58"/>
      <c r="AT708" s="58"/>
      <c r="AU708" s="58"/>
      <c r="AV708" s="58"/>
      <c r="AW708" s="58"/>
      <c r="AX708" s="58"/>
      <c r="AY708" s="58"/>
      <c r="AZ708" s="58"/>
    </row>
    <row r="709" spans="1:52" x14ac:dyDescent="0.25">
      <c r="A709" s="58"/>
      <c r="B709" s="58"/>
      <c r="C709" s="58"/>
      <c r="D709" s="58"/>
      <c r="E709" s="58"/>
      <c r="F709" s="58"/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  <c r="AA709" s="58"/>
      <c r="AB709" s="58"/>
      <c r="AC709" s="58"/>
      <c r="AD709" s="58"/>
      <c r="AE709" s="58"/>
      <c r="AF709" s="58"/>
      <c r="AG709" s="58"/>
      <c r="AH709" s="58"/>
      <c r="AI709" s="58"/>
      <c r="AJ709" s="58"/>
      <c r="AK709" s="58"/>
      <c r="AL709" s="58"/>
      <c r="AM709" s="58"/>
      <c r="AN709" s="58"/>
      <c r="AO709" s="58"/>
      <c r="AP709" s="58"/>
      <c r="AQ709" s="58"/>
      <c r="AR709" s="58"/>
      <c r="AS709" s="58"/>
      <c r="AT709" s="58"/>
      <c r="AU709" s="58"/>
      <c r="AV709" s="58"/>
      <c r="AW709" s="58"/>
      <c r="AX709" s="58"/>
      <c r="AY709" s="58"/>
      <c r="AZ709" s="58"/>
    </row>
    <row r="710" spans="1:52" x14ac:dyDescent="0.25">
      <c r="A710" s="58"/>
      <c r="B710" s="58"/>
      <c r="C710" s="58"/>
      <c r="D710" s="58"/>
      <c r="E710" s="58"/>
      <c r="F710" s="58"/>
      <c r="G710" s="58"/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  <c r="AA710" s="58"/>
      <c r="AB710" s="58"/>
      <c r="AC710" s="58"/>
      <c r="AD710" s="58"/>
      <c r="AE710" s="58"/>
      <c r="AF710" s="58"/>
      <c r="AG710" s="58"/>
      <c r="AH710" s="58"/>
      <c r="AI710" s="58"/>
      <c r="AJ710" s="58"/>
      <c r="AK710" s="58"/>
      <c r="AL710" s="58"/>
      <c r="AM710" s="58"/>
      <c r="AN710" s="58"/>
      <c r="AO710" s="58"/>
      <c r="AP710" s="58"/>
      <c r="AQ710" s="58"/>
      <c r="AR710" s="58"/>
      <c r="AS710" s="58"/>
      <c r="AT710" s="58"/>
      <c r="AU710" s="58"/>
      <c r="AV710" s="58"/>
      <c r="AW710" s="58"/>
      <c r="AX710" s="58"/>
      <c r="AY710" s="58"/>
      <c r="AZ710" s="58"/>
    </row>
    <row r="711" spans="1:52" x14ac:dyDescent="0.25">
      <c r="A711" s="58"/>
      <c r="B711" s="58"/>
      <c r="C711" s="58"/>
      <c r="D711" s="58"/>
      <c r="E711" s="58"/>
      <c r="F711" s="58"/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  <c r="AA711" s="58"/>
      <c r="AB711" s="58"/>
      <c r="AC711" s="58"/>
      <c r="AD711" s="58"/>
      <c r="AE711" s="58"/>
      <c r="AF711" s="58"/>
      <c r="AG711" s="58"/>
      <c r="AH711" s="58"/>
      <c r="AI711" s="58"/>
      <c r="AJ711" s="58"/>
      <c r="AK711" s="58"/>
      <c r="AL711" s="58"/>
      <c r="AM711" s="58"/>
      <c r="AN711" s="58"/>
      <c r="AO711" s="58"/>
      <c r="AP711" s="58"/>
      <c r="AQ711" s="58"/>
      <c r="AR711" s="58"/>
      <c r="AS711" s="58"/>
      <c r="AT711" s="58"/>
      <c r="AU711" s="58"/>
      <c r="AV711" s="58"/>
      <c r="AW711" s="58"/>
      <c r="AX711" s="58"/>
      <c r="AY711" s="58"/>
      <c r="AZ711" s="58"/>
    </row>
    <row r="712" spans="1:52" x14ac:dyDescent="0.25">
      <c r="A712" s="58"/>
      <c r="B712" s="58"/>
      <c r="C712" s="58"/>
      <c r="D712" s="58"/>
      <c r="E712" s="58"/>
      <c r="F712" s="58"/>
      <c r="G712" s="58"/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  <c r="AA712" s="58"/>
      <c r="AB712" s="58"/>
      <c r="AC712" s="58"/>
      <c r="AD712" s="58"/>
      <c r="AE712" s="58"/>
      <c r="AF712" s="58"/>
      <c r="AG712" s="58"/>
      <c r="AH712" s="58"/>
      <c r="AI712" s="58"/>
      <c r="AJ712" s="58"/>
      <c r="AK712" s="58"/>
      <c r="AL712" s="58"/>
      <c r="AM712" s="58"/>
      <c r="AN712" s="58"/>
      <c r="AO712" s="58"/>
      <c r="AP712" s="58"/>
      <c r="AQ712" s="58"/>
      <c r="AR712" s="58"/>
      <c r="AS712" s="58"/>
      <c r="AT712" s="58"/>
      <c r="AU712" s="58"/>
      <c r="AV712" s="58"/>
      <c r="AW712" s="58"/>
      <c r="AX712" s="58"/>
      <c r="AY712" s="58"/>
      <c r="AZ712" s="58"/>
    </row>
    <row r="713" spans="1:52" x14ac:dyDescent="0.25">
      <c r="A713" s="58"/>
      <c r="B713" s="58"/>
      <c r="C713" s="58"/>
      <c r="D713" s="58"/>
      <c r="E713" s="58"/>
      <c r="F713" s="58"/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  <c r="AA713" s="58"/>
      <c r="AB713" s="58"/>
      <c r="AC713" s="58"/>
      <c r="AD713" s="58"/>
      <c r="AE713" s="58"/>
      <c r="AF713" s="58"/>
      <c r="AG713" s="58"/>
      <c r="AH713" s="58"/>
      <c r="AI713" s="58"/>
      <c r="AJ713" s="58"/>
      <c r="AK713" s="58"/>
      <c r="AL713" s="58"/>
      <c r="AM713" s="58"/>
      <c r="AN713" s="58"/>
      <c r="AO713" s="58"/>
      <c r="AP713" s="58"/>
      <c r="AQ713" s="58"/>
      <c r="AR713" s="58"/>
      <c r="AS713" s="58"/>
      <c r="AT713" s="58"/>
      <c r="AU713" s="58"/>
      <c r="AV713" s="58"/>
      <c r="AW713" s="58"/>
      <c r="AX713" s="58"/>
      <c r="AY713" s="58"/>
      <c r="AZ713" s="58"/>
    </row>
    <row r="714" spans="1:52" x14ac:dyDescent="0.25">
      <c r="A714" s="58"/>
      <c r="B714" s="58"/>
      <c r="C714" s="58"/>
      <c r="D714" s="58"/>
      <c r="E714" s="58"/>
      <c r="F714" s="58"/>
      <c r="G714" s="58"/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  <c r="AA714" s="58"/>
      <c r="AB714" s="58"/>
      <c r="AC714" s="58"/>
      <c r="AD714" s="58"/>
      <c r="AE714" s="58"/>
      <c r="AF714" s="58"/>
      <c r="AG714" s="58"/>
      <c r="AH714" s="58"/>
      <c r="AI714" s="58"/>
      <c r="AJ714" s="58"/>
      <c r="AK714" s="58"/>
      <c r="AL714" s="58"/>
      <c r="AM714" s="58"/>
      <c r="AN714" s="58"/>
      <c r="AO714" s="58"/>
      <c r="AP714" s="58"/>
      <c r="AQ714" s="58"/>
      <c r="AR714" s="58"/>
      <c r="AS714" s="58"/>
      <c r="AT714" s="58"/>
      <c r="AU714" s="58"/>
      <c r="AV714" s="58"/>
      <c r="AW714" s="58"/>
      <c r="AX714" s="58"/>
      <c r="AY714" s="58"/>
      <c r="AZ714" s="58"/>
    </row>
    <row r="715" spans="1:52" x14ac:dyDescent="0.25">
      <c r="A715" s="58"/>
      <c r="B715" s="58"/>
      <c r="C715" s="58"/>
      <c r="D715" s="58"/>
      <c r="E715" s="58"/>
      <c r="F715" s="58"/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  <c r="AA715" s="58"/>
      <c r="AB715" s="58"/>
      <c r="AC715" s="58"/>
      <c r="AD715" s="58"/>
      <c r="AE715" s="58"/>
      <c r="AF715" s="58"/>
      <c r="AG715" s="58"/>
      <c r="AH715" s="58"/>
      <c r="AI715" s="58"/>
      <c r="AJ715" s="58"/>
      <c r="AK715" s="58"/>
      <c r="AL715" s="58"/>
      <c r="AM715" s="58"/>
      <c r="AN715" s="58"/>
      <c r="AO715" s="58"/>
      <c r="AP715" s="58"/>
      <c r="AQ715" s="58"/>
      <c r="AR715" s="58"/>
      <c r="AS715" s="58"/>
      <c r="AT715" s="58"/>
      <c r="AU715" s="58"/>
      <c r="AV715" s="58"/>
      <c r="AW715" s="58"/>
      <c r="AX715" s="58"/>
      <c r="AY715" s="58"/>
      <c r="AZ715" s="58"/>
    </row>
    <row r="716" spans="1:52" x14ac:dyDescent="0.25">
      <c r="A716" s="58"/>
      <c r="B716" s="58"/>
      <c r="C716" s="58"/>
      <c r="D716" s="58"/>
      <c r="E716" s="58"/>
      <c r="F716" s="58"/>
      <c r="G716" s="58"/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  <c r="AA716" s="58"/>
      <c r="AB716" s="58"/>
      <c r="AC716" s="58"/>
      <c r="AD716" s="58"/>
      <c r="AE716" s="58"/>
      <c r="AF716" s="58"/>
      <c r="AG716" s="58"/>
      <c r="AH716" s="58"/>
      <c r="AI716" s="58"/>
      <c r="AJ716" s="58"/>
      <c r="AK716" s="58"/>
      <c r="AL716" s="58"/>
      <c r="AM716" s="58"/>
      <c r="AN716" s="58"/>
      <c r="AO716" s="58"/>
      <c r="AP716" s="58"/>
      <c r="AQ716" s="58"/>
      <c r="AR716" s="58"/>
      <c r="AS716" s="58"/>
      <c r="AT716" s="58"/>
      <c r="AU716" s="58"/>
      <c r="AV716" s="58"/>
      <c r="AW716" s="58"/>
      <c r="AX716" s="58"/>
      <c r="AY716" s="58"/>
      <c r="AZ716" s="58"/>
    </row>
    <row r="717" spans="1:52" x14ac:dyDescent="0.25">
      <c r="A717" s="58"/>
      <c r="B717" s="58"/>
      <c r="C717" s="58"/>
      <c r="D717" s="58"/>
      <c r="E717" s="58"/>
      <c r="F717" s="58"/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58"/>
      <c r="X717" s="58"/>
      <c r="Y717" s="58"/>
      <c r="Z717" s="58"/>
      <c r="AA717" s="58"/>
      <c r="AB717" s="58"/>
      <c r="AC717" s="58"/>
      <c r="AD717" s="58"/>
      <c r="AE717" s="58"/>
      <c r="AF717" s="58"/>
      <c r="AG717" s="58"/>
      <c r="AH717" s="58"/>
      <c r="AI717" s="58"/>
      <c r="AJ717" s="58"/>
      <c r="AK717" s="58"/>
      <c r="AL717" s="58"/>
      <c r="AM717" s="58"/>
      <c r="AN717" s="58"/>
      <c r="AO717" s="58"/>
      <c r="AP717" s="58"/>
      <c r="AQ717" s="58"/>
      <c r="AR717" s="58"/>
      <c r="AS717" s="58"/>
      <c r="AT717" s="58"/>
      <c r="AU717" s="58"/>
      <c r="AV717" s="58"/>
      <c r="AW717" s="58"/>
      <c r="AX717" s="58"/>
      <c r="AY717" s="58"/>
      <c r="AZ717" s="58"/>
    </row>
    <row r="718" spans="1:52" x14ac:dyDescent="0.25">
      <c r="A718" s="58"/>
      <c r="B718" s="58"/>
      <c r="C718" s="58"/>
      <c r="D718" s="58"/>
      <c r="E718" s="58"/>
      <c r="F718" s="58"/>
      <c r="G718" s="58"/>
      <c r="H718" s="58"/>
      <c r="I718" s="58"/>
      <c r="J718" s="58"/>
      <c r="K718" s="58"/>
      <c r="L718" s="58"/>
      <c r="M718" s="58"/>
      <c r="N718" s="58"/>
      <c r="O718" s="58"/>
      <c r="P718" s="58"/>
      <c r="Q718" s="58"/>
      <c r="R718" s="58"/>
      <c r="S718" s="58"/>
      <c r="T718" s="58"/>
      <c r="U718" s="58"/>
      <c r="V718" s="58"/>
      <c r="W718" s="58"/>
      <c r="X718" s="58"/>
      <c r="Y718" s="58"/>
      <c r="Z718" s="58"/>
      <c r="AA718" s="58"/>
      <c r="AB718" s="58"/>
      <c r="AC718" s="58"/>
      <c r="AD718" s="58"/>
      <c r="AE718" s="58"/>
      <c r="AF718" s="58"/>
      <c r="AG718" s="58"/>
      <c r="AH718" s="58"/>
      <c r="AI718" s="58"/>
      <c r="AJ718" s="58"/>
      <c r="AK718" s="58"/>
      <c r="AL718" s="58"/>
      <c r="AM718" s="58"/>
      <c r="AN718" s="58"/>
      <c r="AO718" s="58"/>
      <c r="AP718" s="58"/>
      <c r="AQ718" s="58"/>
      <c r="AR718" s="58"/>
      <c r="AS718" s="58"/>
      <c r="AT718" s="58"/>
      <c r="AU718" s="58"/>
      <c r="AV718" s="58"/>
      <c r="AW718" s="58"/>
      <c r="AX718" s="58"/>
      <c r="AY718" s="58"/>
      <c r="AZ718" s="58"/>
    </row>
    <row r="719" spans="1:52" x14ac:dyDescent="0.25">
      <c r="A719" s="58"/>
      <c r="B719" s="58"/>
      <c r="C719" s="58"/>
      <c r="D719" s="58"/>
      <c r="E719" s="58"/>
      <c r="F719" s="58"/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58"/>
      <c r="X719" s="58"/>
      <c r="Y719" s="58"/>
      <c r="Z719" s="58"/>
      <c r="AA719" s="58"/>
      <c r="AB719" s="58"/>
      <c r="AC719" s="58"/>
      <c r="AD719" s="58"/>
      <c r="AE719" s="58"/>
      <c r="AF719" s="58"/>
      <c r="AG719" s="58"/>
      <c r="AH719" s="58"/>
      <c r="AI719" s="58"/>
      <c r="AJ719" s="58"/>
      <c r="AK719" s="58"/>
      <c r="AL719" s="58"/>
      <c r="AM719" s="58"/>
      <c r="AN719" s="58"/>
      <c r="AO719" s="58"/>
      <c r="AP719" s="58"/>
      <c r="AQ719" s="58"/>
      <c r="AR719" s="58"/>
      <c r="AS719" s="58"/>
      <c r="AT719" s="58"/>
      <c r="AU719" s="58"/>
      <c r="AV719" s="58"/>
      <c r="AW719" s="58"/>
      <c r="AX719" s="58"/>
      <c r="AY719" s="58"/>
      <c r="AZ719" s="58"/>
    </row>
    <row r="720" spans="1:52" x14ac:dyDescent="0.25">
      <c r="A720" s="58"/>
      <c r="B720" s="58"/>
      <c r="C720" s="58"/>
      <c r="D720" s="58"/>
      <c r="E720" s="58"/>
      <c r="F720" s="58"/>
      <c r="G720" s="58"/>
      <c r="H720" s="58"/>
      <c r="I720" s="58"/>
      <c r="J720" s="58"/>
      <c r="K720" s="58"/>
      <c r="L720" s="58"/>
      <c r="M720" s="58"/>
      <c r="N720" s="58"/>
      <c r="O720" s="58"/>
      <c r="P720" s="58"/>
      <c r="Q720" s="58"/>
      <c r="R720" s="58"/>
      <c r="S720" s="58"/>
      <c r="T720" s="58"/>
      <c r="U720" s="58"/>
      <c r="V720" s="58"/>
      <c r="W720" s="58"/>
      <c r="X720" s="58"/>
      <c r="Y720" s="58"/>
      <c r="Z720" s="58"/>
      <c r="AA720" s="58"/>
      <c r="AB720" s="58"/>
      <c r="AC720" s="58"/>
      <c r="AD720" s="58"/>
      <c r="AE720" s="58"/>
      <c r="AF720" s="58"/>
      <c r="AG720" s="58"/>
      <c r="AH720" s="58"/>
      <c r="AI720" s="58"/>
      <c r="AJ720" s="58"/>
      <c r="AK720" s="58"/>
      <c r="AL720" s="58"/>
      <c r="AM720" s="58"/>
      <c r="AN720" s="58"/>
      <c r="AO720" s="58"/>
      <c r="AP720" s="58"/>
      <c r="AQ720" s="58"/>
      <c r="AR720" s="58"/>
      <c r="AS720" s="58"/>
      <c r="AT720" s="58"/>
      <c r="AU720" s="58"/>
      <c r="AV720" s="58"/>
      <c r="AW720" s="58"/>
      <c r="AX720" s="58"/>
      <c r="AY720" s="58"/>
      <c r="AZ720" s="58"/>
    </row>
    <row r="721" spans="1:52" x14ac:dyDescent="0.25">
      <c r="A721" s="58"/>
      <c r="B721" s="58"/>
      <c r="C721" s="58"/>
      <c r="D721" s="58"/>
      <c r="E721" s="58"/>
      <c r="F721" s="58"/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58"/>
      <c r="X721" s="58"/>
      <c r="Y721" s="58"/>
      <c r="Z721" s="58"/>
      <c r="AA721" s="58"/>
      <c r="AB721" s="58"/>
      <c r="AC721" s="58"/>
      <c r="AD721" s="58"/>
      <c r="AE721" s="58"/>
      <c r="AF721" s="58"/>
      <c r="AG721" s="58"/>
      <c r="AH721" s="58"/>
      <c r="AI721" s="58"/>
      <c r="AJ721" s="58"/>
      <c r="AK721" s="58"/>
      <c r="AL721" s="58"/>
      <c r="AM721" s="58"/>
      <c r="AN721" s="58"/>
      <c r="AO721" s="58"/>
      <c r="AP721" s="58"/>
      <c r="AQ721" s="58"/>
      <c r="AR721" s="58"/>
      <c r="AS721" s="58"/>
      <c r="AT721" s="58"/>
      <c r="AU721" s="58"/>
      <c r="AV721" s="58"/>
      <c r="AW721" s="58"/>
      <c r="AX721" s="58"/>
      <c r="AY721" s="58"/>
      <c r="AZ721" s="58"/>
    </row>
    <row r="722" spans="1:52" x14ac:dyDescent="0.25">
      <c r="A722" s="58"/>
      <c r="B722" s="58"/>
      <c r="C722" s="58"/>
      <c r="D722" s="58"/>
      <c r="E722" s="58"/>
      <c r="F722" s="58"/>
      <c r="G722" s="58"/>
      <c r="H722" s="58"/>
      <c r="I722" s="58"/>
      <c r="J722" s="58"/>
      <c r="K722" s="58"/>
      <c r="L722" s="58"/>
      <c r="M722" s="58"/>
      <c r="N722" s="58"/>
      <c r="O722" s="58"/>
      <c r="P722" s="58"/>
      <c r="Q722" s="58"/>
      <c r="R722" s="58"/>
      <c r="S722" s="58"/>
      <c r="T722" s="58"/>
      <c r="U722" s="58"/>
      <c r="V722" s="58"/>
      <c r="W722" s="58"/>
      <c r="X722" s="58"/>
      <c r="Y722" s="58"/>
      <c r="Z722" s="58"/>
      <c r="AA722" s="58"/>
      <c r="AB722" s="58"/>
      <c r="AC722" s="58"/>
      <c r="AD722" s="58"/>
      <c r="AE722" s="58"/>
      <c r="AF722" s="58"/>
      <c r="AG722" s="58"/>
      <c r="AH722" s="58"/>
      <c r="AI722" s="58"/>
      <c r="AJ722" s="58"/>
      <c r="AK722" s="58"/>
      <c r="AL722" s="58"/>
      <c r="AM722" s="58"/>
      <c r="AN722" s="58"/>
      <c r="AO722" s="58"/>
      <c r="AP722" s="58"/>
      <c r="AQ722" s="58"/>
      <c r="AR722" s="58"/>
      <c r="AS722" s="58"/>
      <c r="AT722" s="58"/>
      <c r="AU722" s="58"/>
      <c r="AV722" s="58"/>
      <c r="AW722" s="58"/>
      <c r="AX722" s="58"/>
      <c r="AY722" s="58"/>
      <c r="AZ722" s="58"/>
    </row>
    <row r="723" spans="1:52" x14ac:dyDescent="0.25">
      <c r="A723" s="58"/>
      <c r="B723" s="58"/>
      <c r="C723" s="58"/>
      <c r="D723" s="58"/>
      <c r="E723" s="58"/>
      <c r="F723" s="58"/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58"/>
      <c r="X723" s="58"/>
      <c r="Y723" s="58"/>
      <c r="Z723" s="58"/>
      <c r="AA723" s="58"/>
      <c r="AB723" s="58"/>
      <c r="AC723" s="58"/>
      <c r="AD723" s="58"/>
      <c r="AE723" s="58"/>
      <c r="AF723" s="58"/>
      <c r="AG723" s="58"/>
      <c r="AH723" s="58"/>
      <c r="AI723" s="58"/>
      <c r="AJ723" s="58"/>
      <c r="AK723" s="58"/>
      <c r="AL723" s="58"/>
      <c r="AM723" s="58"/>
      <c r="AN723" s="58"/>
      <c r="AO723" s="58"/>
      <c r="AP723" s="58"/>
      <c r="AQ723" s="58"/>
      <c r="AR723" s="58"/>
      <c r="AS723" s="58"/>
      <c r="AT723" s="58"/>
      <c r="AU723" s="58"/>
      <c r="AV723" s="58"/>
      <c r="AW723" s="58"/>
      <c r="AX723" s="58"/>
      <c r="AY723" s="58"/>
      <c r="AZ723" s="58"/>
    </row>
    <row r="724" spans="1:52" x14ac:dyDescent="0.25">
      <c r="A724" s="58"/>
      <c r="B724" s="58"/>
      <c r="C724" s="58"/>
      <c r="D724" s="58"/>
      <c r="E724" s="58"/>
      <c r="F724" s="58"/>
      <c r="G724" s="58"/>
      <c r="H724" s="58"/>
      <c r="I724" s="58"/>
      <c r="J724" s="58"/>
      <c r="K724" s="58"/>
      <c r="L724" s="58"/>
      <c r="M724" s="58"/>
      <c r="N724" s="58"/>
      <c r="O724" s="58"/>
      <c r="P724" s="58"/>
      <c r="Q724" s="58"/>
      <c r="R724" s="58"/>
      <c r="S724" s="58"/>
      <c r="T724" s="58"/>
      <c r="U724" s="58"/>
      <c r="V724" s="58"/>
      <c r="W724" s="58"/>
      <c r="X724" s="58"/>
      <c r="Y724" s="58"/>
      <c r="Z724" s="58"/>
      <c r="AA724" s="58"/>
      <c r="AB724" s="58"/>
      <c r="AC724" s="58"/>
      <c r="AD724" s="58"/>
      <c r="AE724" s="58"/>
      <c r="AF724" s="58"/>
      <c r="AG724" s="58"/>
      <c r="AH724" s="58"/>
      <c r="AI724" s="58"/>
      <c r="AJ724" s="58"/>
      <c r="AK724" s="58"/>
      <c r="AL724" s="58"/>
      <c r="AM724" s="58"/>
      <c r="AN724" s="58"/>
      <c r="AO724" s="58"/>
      <c r="AP724" s="58"/>
      <c r="AQ724" s="58"/>
      <c r="AR724" s="58"/>
      <c r="AS724" s="58"/>
      <c r="AT724" s="58"/>
      <c r="AU724" s="58"/>
      <c r="AV724" s="58"/>
      <c r="AW724" s="58"/>
      <c r="AX724" s="58"/>
      <c r="AY724" s="58"/>
      <c r="AZ724" s="58"/>
    </row>
    <row r="725" spans="1:52" x14ac:dyDescent="0.25">
      <c r="A725" s="58"/>
      <c r="B725" s="58"/>
      <c r="C725" s="58"/>
      <c r="D725" s="58"/>
      <c r="E725" s="58"/>
      <c r="F725" s="58"/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58"/>
      <c r="X725" s="58"/>
      <c r="Y725" s="58"/>
      <c r="Z725" s="58"/>
      <c r="AA725" s="58"/>
      <c r="AB725" s="58"/>
      <c r="AC725" s="58"/>
      <c r="AD725" s="58"/>
      <c r="AE725" s="58"/>
      <c r="AF725" s="58"/>
      <c r="AG725" s="58"/>
      <c r="AH725" s="58"/>
      <c r="AI725" s="58"/>
      <c r="AJ725" s="58"/>
      <c r="AK725" s="58"/>
      <c r="AL725" s="58"/>
      <c r="AM725" s="58"/>
      <c r="AN725" s="58"/>
      <c r="AO725" s="58"/>
      <c r="AP725" s="58"/>
      <c r="AQ725" s="58"/>
      <c r="AR725" s="58"/>
      <c r="AS725" s="58"/>
      <c r="AT725" s="58"/>
      <c r="AU725" s="58"/>
      <c r="AV725" s="58"/>
      <c r="AW725" s="58"/>
      <c r="AX725" s="58"/>
      <c r="AY725" s="58"/>
      <c r="AZ725" s="58"/>
    </row>
    <row r="726" spans="1:52" x14ac:dyDescent="0.25">
      <c r="A726" s="58"/>
      <c r="B726" s="58"/>
      <c r="C726" s="58"/>
      <c r="D726" s="58"/>
      <c r="E726" s="58"/>
      <c r="F726" s="58"/>
      <c r="G726" s="58"/>
      <c r="H726" s="58"/>
      <c r="I726" s="58"/>
      <c r="J726" s="58"/>
      <c r="K726" s="58"/>
      <c r="L726" s="58"/>
      <c r="M726" s="58"/>
      <c r="N726" s="58"/>
      <c r="O726" s="58"/>
      <c r="P726" s="58"/>
      <c r="Q726" s="58"/>
      <c r="R726" s="58"/>
      <c r="S726" s="58"/>
      <c r="T726" s="58"/>
      <c r="U726" s="58"/>
      <c r="V726" s="58"/>
      <c r="W726" s="58"/>
      <c r="X726" s="58"/>
      <c r="Y726" s="58"/>
      <c r="Z726" s="58"/>
      <c r="AA726" s="58"/>
      <c r="AB726" s="58"/>
      <c r="AC726" s="58"/>
      <c r="AD726" s="58"/>
      <c r="AE726" s="58"/>
      <c r="AF726" s="58"/>
      <c r="AG726" s="58"/>
      <c r="AH726" s="58"/>
      <c r="AI726" s="58"/>
      <c r="AJ726" s="58"/>
      <c r="AK726" s="58"/>
      <c r="AL726" s="58"/>
      <c r="AM726" s="58"/>
      <c r="AN726" s="58"/>
      <c r="AO726" s="58"/>
      <c r="AP726" s="58"/>
      <c r="AQ726" s="58"/>
      <c r="AR726" s="58"/>
      <c r="AS726" s="58"/>
      <c r="AT726" s="58"/>
      <c r="AU726" s="58"/>
      <c r="AV726" s="58"/>
      <c r="AW726" s="58"/>
      <c r="AX726" s="58"/>
      <c r="AY726" s="58"/>
      <c r="AZ726" s="58"/>
    </row>
    <row r="727" spans="1:52" x14ac:dyDescent="0.25">
      <c r="A727" s="58"/>
      <c r="B727" s="58"/>
      <c r="C727" s="58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58"/>
      <c r="X727" s="58"/>
      <c r="Y727" s="58"/>
      <c r="Z727" s="58"/>
      <c r="AA727" s="58"/>
      <c r="AB727" s="58"/>
      <c r="AC727" s="58"/>
      <c r="AD727" s="58"/>
      <c r="AE727" s="58"/>
      <c r="AF727" s="58"/>
      <c r="AG727" s="58"/>
      <c r="AH727" s="58"/>
      <c r="AI727" s="58"/>
      <c r="AJ727" s="58"/>
      <c r="AK727" s="58"/>
      <c r="AL727" s="58"/>
      <c r="AM727" s="58"/>
      <c r="AN727" s="58"/>
      <c r="AO727" s="58"/>
      <c r="AP727" s="58"/>
      <c r="AQ727" s="58"/>
      <c r="AR727" s="58"/>
      <c r="AS727" s="58"/>
      <c r="AT727" s="58"/>
      <c r="AU727" s="58"/>
      <c r="AV727" s="58"/>
      <c r="AW727" s="58"/>
      <c r="AX727" s="58"/>
      <c r="AY727" s="58"/>
      <c r="AZ727" s="58"/>
    </row>
    <row r="728" spans="1:52" x14ac:dyDescent="0.25">
      <c r="A728" s="58"/>
      <c r="B728" s="58"/>
      <c r="C728" s="58"/>
      <c r="D728" s="58"/>
      <c r="E728" s="58"/>
      <c r="F728" s="58"/>
      <c r="G728" s="58"/>
      <c r="H728" s="58"/>
      <c r="I728" s="58"/>
      <c r="J728" s="58"/>
      <c r="K728" s="58"/>
      <c r="L728" s="58"/>
      <c r="M728" s="58"/>
      <c r="N728" s="58"/>
      <c r="O728" s="58"/>
      <c r="P728" s="58"/>
      <c r="Q728" s="58"/>
      <c r="R728" s="58"/>
      <c r="S728" s="58"/>
      <c r="T728" s="58"/>
      <c r="U728" s="58"/>
      <c r="V728" s="58"/>
      <c r="W728" s="58"/>
      <c r="X728" s="58"/>
      <c r="Y728" s="58"/>
      <c r="Z728" s="58"/>
      <c r="AA728" s="58"/>
      <c r="AB728" s="58"/>
      <c r="AC728" s="58"/>
      <c r="AD728" s="58"/>
      <c r="AE728" s="58"/>
      <c r="AF728" s="58"/>
      <c r="AG728" s="58"/>
      <c r="AH728" s="58"/>
      <c r="AI728" s="58"/>
      <c r="AJ728" s="58"/>
      <c r="AK728" s="58"/>
      <c r="AL728" s="58"/>
      <c r="AM728" s="58"/>
      <c r="AN728" s="58"/>
      <c r="AO728" s="58"/>
      <c r="AP728" s="58"/>
      <c r="AQ728" s="58"/>
      <c r="AR728" s="58"/>
      <c r="AS728" s="58"/>
      <c r="AT728" s="58"/>
      <c r="AU728" s="58"/>
      <c r="AV728" s="58"/>
      <c r="AW728" s="58"/>
      <c r="AX728" s="58"/>
      <c r="AY728" s="58"/>
      <c r="AZ728" s="58"/>
    </row>
    <row r="729" spans="1:52" x14ac:dyDescent="0.25">
      <c r="A729" s="58"/>
      <c r="B729" s="58"/>
      <c r="C729" s="58"/>
      <c r="D729" s="58"/>
      <c r="E729" s="58"/>
      <c r="F729" s="58"/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58"/>
      <c r="X729" s="58"/>
      <c r="Y729" s="58"/>
      <c r="Z729" s="58"/>
      <c r="AA729" s="58"/>
      <c r="AB729" s="58"/>
      <c r="AC729" s="58"/>
      <c r="AD729" s="58"/>
      <c r="AE729" s="58"/>
      <c r="AF729" s="58"/>
      <c r="AG729" s="58"/>
      <c r="AH729" s="58"/>
      <c r="AI729" s="58"/>
      <c r="AJ729" s="58"/>
      <c r="AK729" s="58"/>
      <c r="AL729" s="58"/>
      <c r="AM729" s="58"/>
      <c r="AN729" s="58"/>
      <c r="AO729" s="58"/>
      <c r="AP729" s="58"/>
      <c r="AQ729" s="58"/>
      <c r="AR729" s="58"/>
      <c r="AS729" s="58"/>
      <c r="AT729" s="58"/>
      <c r="AU729" s="58"/>
      <c r="AV729" s="58"/>
      <c r="AW729" s="58"/>
      <c r="AX729" s="58"/>
      <c r="AY729" s="58"/>
      <c r="AZ729" s="58"/>
    </row>
    <row r="730" spans="1:52" x14ac:dyDescent="0.25">
      <c r="A730" s="58"/>
      <c r="B730" s="58"/>
      <c r="C730" s="58"/>
      <c r="D730" s="58"/>
      <c r="E730" s="58"/>
      <c r="F730" s="58"/>
      <c r="G730" s="58"/>
      <c r="H730" s="58"/>
      <c r="I730" s="58"/>
      <c r="J730" s="58"/>
      <c r="K730" s="58"/>
      <c r="L730" s="58"/>
      <c r="M730" s="58"/>
      <c r="N730" s="58"/>
      <c r="O730" s="58"/>
      <c r="P730" s="58"/>
      <c r="Q730" s="58"/>
      <c r="R730" s="58"/>
      <c r="S730" s="58"/>
      <c r="T730" s="58"/>
      <c r="U730" s="58"/>
      <c r="V730" s="58"/>
      <c r="W730" s="58"/>
      <c r="X730" s="58"/>
      <c r="Y730" s="58"/>
      <c r="Z730" s="58"/>
      <c r="AA730" s="58"/>
      <c r="AB730" s="58"/>
      <c r="AC730" s="58"/>
      <c r="AD730" s="58"/>
      <c r="AE730" s="58"/>
      <c r="AF730" s="58"/>
      <c r="AG730" s="58"/>
      <c r="AH730" s="58"/>
      <c r="AI730" s="58"/>
      <c r="AJ730" s="58"/>
      <c r="AK730" s="58"/>
      <c r="AL730" s="58"/>
      <c r="AM730" s="58"/>
      <c r="AN730" s="58"/>
      <c r="AO730" s="58"/>
      <c r="AP730" s="58"/>
      <c r="AQ730" s="58"/>
      <c r="AR730" s="58"/>
      <c r="AS730" s="58"/>
      <c r="AT730" s="58"/>
      <c r="AU730" s="58"/>
      <c r="AV730" s="58"/>
      <c r="AW730" s="58"/>
      <c r="AX730" s="58"/>
      <c r="AY730" s="58"/>
      <c r="AZ730" s="58"/>
    </row>
    <row r="731" spans="1:52" x14ac:dyDescent="0.25">
      <c r="A731" s="58"/>
      <c r="B731" s="58"/>
      <c r="C731" s="58"/>
      <c r="D731" s="58"/>
      <c r="E731" s="58"/>
      <c r="F731" s="58"/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58"/>
      <c r="X731" s="58"/>
      <c r="Y731" s="58"/>
      <c r="Z731" s="58"/>
      <c r="AA731" s="58"/>
      <c r="AB731" s="58"/>
      <c r="AC731" s="58"/>
      <c r="AD731" s="58"/>
      <c r="AE731" s="58"/>
      <c r="AF731" s="58"/>
      <c r="AG731" s="58"/>
      <c r="AH731" s="58"/>
      <c r="AI731" s="58"/>
      <c r="AJ731" s="58"/>
      <c r="AK731" s="58"/>
      <c r="AL731" s="58"/>
      <c r="AM731" s="58"/>
      <c r="AN731" s="58"/>
      <c r="AO731" s="58"/>
      <c r="AP731" s="58"/>
      <c r="AQ731" s="58"/>
      <c r="AR731" s="58"/>
      <c r="AS731" s="58"/>
      <c r="AT731" s="58"/>
      <c r="AU731" s="58"/>
      <c r="AV731" s="58"/>
      <c r="AW731" s="58"/>
      <c r="AX731" s="58"/>
      <c r="AY731" s="58"/>
      <c r="AZ731" s="58"/>
    </row>
    <row r="732" spans="1:52" x14ac:dyDescent="0.25">
      <c r="A732" s="58"/>
      <c r="B732" s="58"/>
      <c r="C732" s="58"/>
      <c r="D732" s="58"/>
      <c r="E732" s="58"/>
      <c r="F732" s="58"/>
      <c r="G732" s="58"/>
      <c r="H732" s="58"/>
      <c r="I732" s="58"/>
      <c r="J732" s="58"/>
      <c r="K732" s="58"/>
      <c r="L732" s="58"/>
      <c r="M732" s="58"/>
      <c r="N732" s="58"/>
      <c r="O732" s="58"/>
      <c r="P732" s="58"/>
      <c r="Q732" s="58"/>
      <c r="R732" s="58"/>
      <c r="S732" s="58"/>
      <c r="T732" s="58"/>
      <c r="U732" s="58"/>
      <c r="V732" s="58"/>
      <c r="W732" s="58"/>
      <c r="X732" s="58"/>
      <c r="Y732" s="58"/>
      <c r="Z732" s="58"/>
      <c r="AA732" s="58"/>
      <c r="AB732" s="58"/>
      <c r="AC732" s="58"/>
      <c r="AD732" s="58"/>
      <c r="AE732" s="58"/>
      <c r="AF732" s="58"/>
      <c r="AG732" s="58"/>
      <c r="AH732" s="58"/>
      <c r="AI732" s="58"/>
      <c r="AJ732" s="58"/>
      <c r="AK732" s="58"/>
      <c r="AL732" s="58"/>
      <c r="AM732" s="58"/>
      <c r="AN732" s="58"/>
      <c r="AO732" s="58"/>
      <c r="AP732" s="58"/>
      <c r="AQ732" s="58"/>
      <c r="AR732" s="58"/>
      <c r="AS732" s="58"/>
      <c r="AT732" s="58"/>
      <c r="AU732" s="58"/>
      <c r="AV732" s="58"/>
      <c r="AW732" s="58"/>
      <c r="AX732" s="58"/>
      <c r="AY732" s="58"/>
      <c r="AZ732" s="58"/>
    </row>
    <row r="733" spans="1:52" x14ac:dyDescent="0.25">
      <c r="A733" s="58"/>
      <c r="B733" s="58"/>
      <c r="C733" s="58"/>
      <c r="D733" s="58"/>
      <c r="E733" s="58"/>
      <c r="F733" s="58"/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58"/>
      <c r="X733" s="58"/>
      <c r="Y733" s="58"/>
      <c r="Z733" s="58"/>
      <c r="AA733" s="58"/>
      <c r="AB733" s="58"/>
      <c r="AC733" s="58"/>
      <c r="AD733" s="58"/>
      <c r="AE733" s="58"/>
      <c r="AF733" s="58"/>
      <c r="AG733" s="58"/>
      <c r="AH733" s="58"/>
      <c r="AI733" s="58"/>
      <c r="AJ733" s="58"/>
      <c r="AK733" s="58"/>
      <c r="AL733" s="58"/>
      <c r="AM733" s="58"/>
      <c r="AN733" s="58"/>
      <c r="AO733" s="58"/>
      <c r="AP733" s="58"/>
      <c r="AQ733" s="58"/>
      <c r="AR733" s="58"/>
      <c r="AS733" s="58"/>
      <c r="AT733" s="58"/>
      <c r="AU733" s="58"/>
      <c r="AV733" s="58"/>
      <c r="AW733" s="58"/>
      <c r="AX733" s="58"/>
      <c r="AY733" s="58"/>
      <c r="AZ733" s="58"/>
    </row>
    <row r="734" spans="1:52" x14ac:dyDescent="0.25">
      <c r="A734" s="58"/>
      <c r="B734" s="58"/>
      <c r="C734" s="58"/>
      <c r="D734" s="58"/>
      <c r="E734" s="58"/>
      <c r="F734" s="58"/>
      <c r="G734" s="58"/>
      <c r="H734" s="58"/>
      <c r="I734" s="58"/>
      <c r="J734" s="58"/>
      <c r="K734" s="58"/>
      <c r="L734" s="58"/>
      <c r="M734" s="58"/>
      <c r="N734" s="58"/>
      <c r="O734" s="58"/>
      <c r="P734" s="58"/>
      <c r="Q734" s="58"/>
      <c r="R734" s="58"/>
      <c r="S734" s="58"/>
      <c r="T734" s="58"/>
      <c r="U734" s="58"/>
      <c r="V734" s="58"/>
      <c r="W734" s="58"/>
      <c r="X734" s="58"/>
      <c r="Y734" s="58"/>
      <c r="Z734" s="58"/>
      <c r="AA734" s="58"/>
      <c r="AB734" s="58"/>
      <c r="AC734" s="58"/>
      <c r="AD734" s="58"/>
      <c r="AE734" s="58"/>
      <c r="AF734" s="58"/>
      <c r="AG734" s="58"/>
      <c r="AH734" s="58"/>
      <c r="AI734" s="58"/>
      <c r="AJ734" s="58"/>
      <c r="AK734" s="58"/>
      <c r="AL734" s="58"/>
      <c r="AM734" s="58"/>
      <c r="AN734" s="58"/>
      <c r="AO734" s="58"/>
      <c r="AP734" s="58"/>
      <c r="AQ734" s="58"/>
      <c r="AR734" s="58"/>
      <c r="AS734" s="58"/>
      <c r="AT734" s="58"/>
      <c r="AU734" s="58"/>
      <c r="AV734" s="58"/>
      <c r="AW734" s="58"/>
      <c r="AX734" s="58"/>
      <c r="AY734" s="58"/>
      <c r="AZ734" s="58"/>
    </row>
    <row r="735" spans="1:52" x14ac:dyDescent="0.25">
      <c r="A735" s="58"/>
      <c r="B735" s="58"/>
      <c r="C735" s="58"/>
      <c r="D735" s="58"/>
      <c r="E735" s="58"/>
      <c r="F735" s="58"/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58"/>
      <c r="X735" s="58"/>
      <c r="Y735" s="58"/>
      <c r="Z735" s="58"/>
      <c r="AA735" s="58"/>
      <c r="AB735" s="58"/>
      <c r="AC735" s="58"/>
      <c r="AD735" s="58"/>
      <c r="AE735" s="58"/>
      <c r="AF735" s="58"/>
      <c r="AG735" s="58"/>
      <c r="AH735" s="58"/>
      <c r="AI735" s="58"/>
      <c r="AJ735" s="58"/>
      <c r="AK735" s="58"/>
      <c r="AL735" s="58"/>
      <c r="AM735" s="58"/>
      <c r="AN735" s="58"/>
      <c r="AO735" s="58"/>
      <c r="AP735" s="58"/>
      <c r="AQ735" s="58"/>
      <c r="AR735" s="58"/>
      <c r="AS735" s="58"/>
      <c r="AT735" s="58"/>
      <c r="AU735" s="58"/>
      <c r="AV735" s="58"/>
      <c r="AW735" s="58"/>
      <c r="AX735" s="58"/>
      <c r="AY735" s="58"/>
      <c r="AZ735" s="58"/>
    </row>
    <row r="736" spans="1:52" x14ac:dyDescent="0.25">
      <c r="A736" s="58"/>
      <c r="B736" s="58"/>
      <c r="C736" s="58"/>
      <c r="D736" s="58"/>
      <c r="E736" s="58"/>
      <c r="F736" s="58"/>
      <c r="G736" s="58"/>
      <c r="H736" s="58"/>
      <c r="I736" s="58"/>
      <c r="J736" s="58"/>
      <c r="K736" s="58"/>
      <c r="L736" s="58"/>
      <c r="M736" s="58"/>
      <c r="N736" s="58"/>
      <c r="O736" s="58"/>
      <c r="P736" s="58"/>
      <c r="Q736" s="58"/>
      <c r="R736" s="58"/>
      <c r="S736" s="58"/>
      <c r="T736" s="58"/>
      <c r="U736" s="58"/>
      <c r="V736" s="58"/>
      <c r="W736" s="58"/>
      <c r="X736" s="58"/>
      <c r="Y736" s="58"/>
      <c r="Z736" s="58"/>
      <c r="AA736" s="58"/>
      <c r="AB736" s="58"/>
      <c r="AC736" s="58"/>
      <c r="AD736" s="58"/>
      <c r="AE736" s="58"/>
      <c r="AF736" s="58"/>
      <c r="AG736" s="58"/>
      <c r="AH736" s="58"/>
      <c r="AI736" s="58"/>
      <c r="AJ736" s="58"/>
      <c r="AK736" s="58"/>
      <c r="AL736" s="58"/>
      <c r="AM736" s="58"/>
      <c r="AN736" s="58"/>
      <c r="AO736" s="58"/>
      <c r="AP736" s="58"/>
      <c r="AQ736" s="58"/>
      <c r="AR736" s="58"/>
      <c r="AS736" s="58"/>
      <c r="AT736" s="58"/>
      <c r="AU736" s="58"/>
      <c r="AV736" s="58"/>
      <c r="AW736" s="58"/>
      <c r="AX736" s="58"/>
      <c r="AY736" s="58"/>
      <c r="AZ736" s="58"/>
    </row>
    <row r="737" spans="1:52" x14ac:dyDescent="0.25">
      <c r="A737" s="58"/>
      <c r="B737" s="58"/>
      <c r="C737" s="58"/>
      <c r="D737" s="58"/>
      <c r="E737" s="58"/>
      <c r="F737" s="58"/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58"/>
      <c r="X737" s="58"/>
      <c r="Y737" s="58"/>
      <c r="Z737" s="58"/>
      <c r="AA737" s="58"/>
      <c r="AB737" s="58"/>
      <c r="AC737" s="58"/>
      <c r="AD737" s="58"/>
      <c r="AE737" s="58"/>
      <c r="AF737" s="58"/>
      <c r="AG737" s="58"/>
      <c r="AH737" s="58"/>
      <c r="AI737" s="58"/>
      <c r="AJ737" s="58"/>
      <c r="AK737" s="58"/>
      <c r="AL737" s="58"/>
      <c r="AM737" s="58"/>
      <c r="AN737" s="58"/>
      <c r="AO737" s="58"/>
      <c r="AP737" s="58"/>
      <c r="AQ737" s="58"/>
      <c r="AR737" s="58"/>
      <c r="AS737" s="58"/>
      <c r="AT737" s="58"/>
      <c r="AU737" s="58"/>
      <c r="AV737" s="58"/>
      <c r="AW737" s="58"/>
      <c r="AX737" s="58"/>
      <c r="AY737" s="58"/>
      <c r="AZ737" s="58"/>
    </row>
    <row r="738" spans="1:52" x14ac:dyDescent="0.25">
      <c r="A738" s="58"/>
      <c r="B738" s="58"/>
      <c r="C738" s="58"/>
      <c r="D738" s="58"/>
      <c r="E738" s="58"/>
      <c r="F738" s="58"/>
      <c r="G738" s="58"/>
      <c r="H738" s="58"/>
      <c r="I738" s="58"/>
      <c r="J738" s="58"/>
      <c r="K738" s="58"/>
      <c r="L738" s="58"/>
      <c r="M738" s="58"/>
      <c r="N738" s="58"/>
      <c r="O738" s="58"/>
      <c r="P738" s="58"/>
      <c r="Q738" s="58"/>
      <c r="R738" s="58"/>
      <c r="S738" s="58"/>
      <c r="T738" s="58"/>
      <c r="U738" s="58"/>
      <c r="V738" s="58"/>
      <c r="W738" s="58"/>
      <c r="X738" s="58"/>
      <c r="Y738" s="58"/>
      <c r="Z738" s="58"/>
      <c r="AA738" s="58"/>
      <c r="AB738" s="58"/>
      <c r="AC738" s="58"/>
      <c r="AD738" s="58"/>
      <c r="AE738" s="58"/>
      <c r="AF738" s="58"/>
      <c r="AG738" s="58"/>
      <c r="AH738" s="58"/>
      <c r="AI738" s="58"/>
      <c r="AJ738" s="58"/>
      <c r="AK738" s="58"/>
      <c r="AL738" s="58"/>
      <c r="AM738" s="58"/>
      <c r="AN738" s="58"/>
      <c r="AO738" s="58"/>
      <c r="AP738" s="58"/>
      <c r="AQ738" s="58"/>
      <c r="AR738" s="58"/>
      <c r="AS738" s="58"/>
      <c r="AT738" s="58"/>
      <c r="AU738" s="58"/>
      <c r="AV738" s="58"/>
      <c r="AW738" s="58"/>
      <c r="AX738" s="58"/>
      <c r="AY738" s="58"/>
      <c r="AZ738" s="58"/>
    </row>
    <row r="739" spans="1:52" x14ac:dyDescent="0.25">
      <c r="A739" s="58"/>
      <c r="B739" s="58"/>
      <c r="C739" s="58"/>
      <c r="D739" s="58"/>
      <c r="E739" s="58"/>
      <c r="F739" s="58"/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58"/>
      <c r="X739" s="58"/>
      <c r="Y739" s="58"/>
      <c r="Z739" s="58"/>
      <c r="AA739" s="58"/>
      <c r="AB739" s="58"/>
      <c r="AC739" s="58"/>
      <c r="AD739" s="58"/>
      <c r="AE739" s="58"/>
      <c r="AF739" s="58"/>
      <c r="AG739" s="58"/>
      <c r="AH739" s="58"/>
      <c r="AI739" s="58"/>
      <c r="AJ739" s="58"/>
      <c r="AK739" s="58"/>
      <c r="AL739" s="58"/>
      <c r="AM739" s="58"/>
      <c r="AN739" s="58"/>
      <c r="AO739" s="58"/>
      <c r="AP739" s="58"/>
      <c r="AQ739" s="58"/>
      <c r="AR739" s="58"/>
      <c r="AS739" s="58"/>
      <c r="AT739" s="58"/>
      <c r="AU739" s="58"/>
      <c r="AV739" s="58"/>
      <c r="AW739" s="58"/>
      <c r="AX739" s="58"/>
      <c r="AY739" s="58"/>
      <c r="AZ739" s="58"/>
    </row>
    <row r="740" spans="1:52" x14ac:dyDescent="0.25">
      <c r="A740" s="58"/>
      <c r="B740" s="58"/>
      <c r="C740" s="58"/>
      <c r="D740" s="58"/>
      <c r="E740" s="58"/>
      <c r="F740" s="58"/>
      <c r="G740" s="58"/>
      <c r="H740" s="58"/>
      <c r="I740" s="58"/>
      <c r="J740" s="58"/>
      <c r="K740" s="58"/>
      <c r="L740" s="58"/>
      <c r="M740" s="58"/>
      <c r="N740" s="58"/>
      <c r="O740" s="58"/>
      <c r="P740" s="58"/>
      <c r="Q740" s="58"/>
      <c r="R740" s="58"/>
      <c r="S740" s="58"/>
      <c r="T740" s="58"/>
      <c r="U740" s="58"/>
      <c r="V740" s="58"/>
      <c r="W740" s="58"/>
      <c r="X740" s="58"/>
      <c r="Y740" s="58"/>
      <c r="Z740" s="58"/>
      <c r="AA740" s="58"/>
      <c r="AB740" s="58"/>
      <c r="AC740" s="58"/>
      <c r="AD740" s="58"/>
      <c r="AE740" s="58"/>
      <c r="AF740" s="58"/>
      <c r="AG740" s="58"/>
      <c r="AH740" s="58"/>
      <c r="AI740" s="58"/>
      <c r="AJ740" s="58"/>
      <c r="AK740" s="58"/>
      <c r="AL740" s="58"/>
      <c r="AM740" s="58"/>
      <c r="AN740" s="58"/>
      <c r="AO740" s="58"/>
      <c r="AP740" s="58"/>
      <c r="AQ740" s="58"/>
      <c r="AR740" s="58"/>
      <c r="AS740" s="58"/>
      <c r="AT740" s="58"/>
      <c r="AU740" s="58"/>
      <c r="AV740" s="58"/>
      <c r="AW740" s="58"/>
      <c r="AX740" s="58"/>
      <c r="AY740" s="58"/>
      <c r="AZ740" s="58"/>
    </row>
    <row r="741" spans="1:52" x14ac:dyDescent="0.25">
      <c r="A741" s="58"/>
      <c r="B741" s="58"/>
      <c r="C741" s="58"/>
      <c r="D741" s="58"/>
      <c r="E741" s="58"/>
      <c r="F741" s="58"/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58"/>
      <c r="X741" s="58"/>
      <c r="Y741" s="58"/>
      <c r="Z741" s="58"/>
      <c r="AA741" s="58"/>
      <c r="AB741" s="58"/>
      <c r="AC741" s="58"/>
      <c r="AD741" s="58"/>
      <c r="AE741" s="58"/>
      <c r="AF741" s="58"/>
      <c r="AG741" s="58"/>
      <c r="AH741" s="58"/>
      <c r="AI741" s="58"/>
      <c r="AJ741" s="58"/>
      <c r="AK741" s="58"/>
      <c r="AL741" s="58"/>
      <c r="AM741" s="58"/>
      <c r="AN741" s="58"/>
      <c r="AO741" s="58"/>
      <c r="AP741" s="58"/>
      <c r="AQ741" s="58"/>
      <c r="AR741" s="58"/>
      <c r="AS741" s="58"/>
      <c r="AT741" s="58"/>
      <c r="AU741" s="58"/>
      <c r="AV741" s="58"/>
      <c r="AW741" s="58"/>
      <c r="AX741" s="58"/>
      <c r="AY741" s="58"/>
      <c r="AZ741" s="58"/>
    </row>
    <row r="742" spans="1:52" x14ac:dyDescent="0.25">
      <c r="A742" s="58"/>
      <c r="B742" s="58"/>
      <c r="C742" s="58"/>
      <c r="D742" s="58"/>
      <c r="E742" s="58"/>
      <c r="F742" s="58"/>
      <c r="G742" s="58"/>
      <c r="H742" s="58"/>
      <c r="I742" s="58"/>
      <c r="J742" s="58"/>
      <c r="K742" s="58"/>
      <c r="L742" s="58"/>
      <c r="M742" s="58"/>
      <c r="N742" s="58"/>
      <c r="O742" s="58"/>
      <c r="P742" s="58"/>
      <c r="Q742" s="58"/>
      <c r="R742" s="58"/>
      <c r="S742" s="58"/>
      <c r="T742" s="58"/>
      <c r="U742" s="58"/>
      <c r="V742" s="58"/>
      <c r="W742" s="58"/>
      <c r="X742" s="58"/>
      <c r="Y742" s="58"/>
      <c r="Z742" s="58"/>
      <c r="AA742" s="58"/>
      <c r="AB742" s="58"/>
      <c r="AC742" s="58"/>
      <c r="AD742" s="58"/>
      <c r="AE742" s="58"/>
      <c r="AF742" s="58"/>
      <c r="AG742" s="58"/>
      <c r="AH742" s="58"/>
      <c r="AI742" s="58"/>
      <c r="AJ742" s="58"/>
      <c r="AK742" s="58"/>
      <c r="AL742" s="58"/>
      <c r="AM742" s="58"/>
      <c r="AN742" s="58"/>
      <c r="AO742" s="58"/>
      <c r="AP742" s="58"/>
      <c r="AQ742" s="58"/>
      <c r="AR742" s="58"/>
      <c r="AS742" s="58"/>
      <c r="AT742" s="58"/>
      <c r="AU742" s="58"/>
      <c r="AV742" s="58"/>
      <c r="AW742" s="58"/>
      <c r="AX742" s="58"/>
      <c r="AY742" s="58"/>
      <c r="AZ742" s="58"/>
    </row>
    <row r="743" spans="1:52" x14ac:dyDescent="0.25">
      <c r="A743" s="58"/>
      <c r="B743" s="58"/>
      <c r="C743" s="58"/>
      <c r="D743" s="58"/>
      <c r="E743" s="58"/>
      <c r="F743" s="58"/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58"/>
      <c r="X743" s="58"/>
      <c r="Y743" s="58"/>
      <c r="Z743" s="58"/>
      <c r="AA743" s="58"/>
      <c r="AB743" s="58"/>
      <c r="AC743" s="58"/>
      <c r="AD743" s="58"/>
      <c r="AE743" s="58"/>
      <c r="AF743" s="58"/>
      <c r="AG743" s="58"/>
      <c r="AH743" s="58"/>
      <c r="AI743" s="58"/>
      <c r="AJ743" s="58"/>
      <c r="AK743" s="58"/>
      <c r="AL743" s="58"/>
      <c r="AM743" s="58"/>
      <c r="AN743" s="58"/>
      <c r="AO743" s="58"/>
      <c r="AP743" s="58"/>
      <c r="AQ743" s="58"/>
      <c r="AR743" s="58"/>
      <c r="AS743" s="58"/>
      <c r="AT743" s="58"/>
      <c r="AU743" s="58"/>
      <c r="AV743" s="58"/>
      <c r="AW743" s="58"/>
      <c r="AX743" s="58"/>
      <c r="AY743" s="58"/>
      <c r="AZ743" s="58"/>
    </row>
    <row r="744" spans="1:52" x14ac:dyDescent="0.25">
      <c r="A744" s="58"/>
      <c r="B744" s="58"/>
      <c r="C744" s="58"/>
      <c r="D744" s="58"/>
      <c r="E744" s="58"/>
      <c r="F744" s="58"/>
      <c r="G744" s="58"/>
      <c r="H744" s="58"/>
      <c r="I744" s="58"/>
      <c r="J744" s="58"/>
      <c r="K744" s="58"/>
      <c r="L744" s="58"/>
      <c r="M744" s="58"/>
      <c r="N744" s="58"/>
      <c r="O744" s="58"/>
      <c r="P744" s="58"/>
      <c r="Q744" s="58"/>
      <c r="R744" s="58"/>
      <c r="S744" s="58"/>
      <c r="T744" s="58"/>
      <c r="U744" s="58"/>
      <c r="V744" s="58"/>
      <c r="W744" s="58"/>
      <c r="X744" s="58"/>
      <c r="Y744" s="58"/>
      <c r="Z744" s="58"/>
      <c r="AA744" s="58"/>
      <c r="AB744" s="58"/>
      <c r="AC744" s="58"/>
      <c r="AD744" s="58"/>
      <c r="AE744" s="58"/>
      <c r="AF744" s="58"/>
      <c r="AG744" s="58"/>
      <c r="AH744" s="58"/>
      <c r="AI744" s="58"/>
      <c r="AJ744" s="58"/>
      <c r="AK744" s="58"/>
      <c r="AL744" s="58"/>
      <c r="AM744" s="58"/>
      <c r="AN744" s="58"/>
      <c r="AO744" s="58"/>
      <c r="AP744" s="58"/>
      <c r="AQ744" s="58"/>
      <c r="AR744" s="58"/>
      <c r="AS744" s="58"/>
      <c r="AT744" s="58"/>
      <c r="AU744" s="58"/>
      <c r="AV744" s="58"/>
      <c r="AW744" s="58"/>
      <c r="AX744" s="58"/>
      <c r="AY744" s="58"/>
      <c r="AZ744" s="58"/>
    </row>
    <row r="745" spans="1:52" x14ac:dyDescent="0.25">
      <c r="A745" s="58"/>
      <c r="B745" s="58"/>
      <c r="C745" s="58"/>
      <c r="D745" s="58"/>
      <c r="E745" s="58"/>
      <c r="F745" s="58"/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58"/>
      <c r="X745" s="58"/>
      <c r="Y745" s="58"/>
      <c r="Z745" s="58"/>
      <c r="AA745" s="58"/>
      <c r="AB745" s="58"/>
      <c r="AC745" s="58"/>
      <c r="AD745" s="58"/>
      <c r="AE745" s="58"/>
      <c r="AF745" s="58"/>
      <c r="AG745" s="58"/>
      <c r="AH745" s="58"/>
      <c r="AI745" s="58"/>
      <c r="AJ745" s="58"/>
      <c r="AK745" s="58"/>
      <c r="AL745" s="58"/>
      <c r="AM745" s="58"/>
      <c r="AN745" s="58"/>
      <c r="AO745" s="58"/>
      <c r="AP745" s="58"/>
      <c r="AQ745" s="58"/>
      <c r="AR745" s="58"/>
      <c r="AS745" s="58"/>
      <c r="AT745" s="58"/>
      <c r="AU745" s="58"/>
      <c r="AV745" s="58"/>
      <c r="AW745" s="58"/>
      <c r="AX745" s="58"/>
      <c r="AY745" s="58"/>
      <c r="AZ745" s="58"/>
    </row>
    <row r="746" spans="1:52" x14ac:dyDescent="0.25">
      <c r="A746" s="58"/>
      <c r="B746" s="58"/>
      <c r="C746" s="58"/>
      <c r="D746" s="58"/>
      <c r="E746" s="58"/>
      <c r="F746" s="58"/>
      <c r="G746" s="58"/>
      <c r="H746" s="58"/>
      <c r="I746" s="58"/>
      <c r="J746" s="58"/>
      <c r="K746" s="58"/>
      <c r="L746" s="58"/>
      <c r="M746" s="58"/>
      <c r="N746" s="58"/>
      <c r="O746" s="58"/>
      <c r="P746" s="58"/>
      <c r="Q746" s="58"/>
      <c r="R746" s="58"/>
      <c r="S746" s="58"/>
      <c r="T746" s="58"/>
      <c r="U746" s="58"/>
      <c r="V746" s="58"/>
      <c r="W746" s="58"/>
      <c r="X746" s="58"/>
      <c r="Y746" s="58"/>
      <c r="Z746" s="58"/>
      <c r="AA746" s="58"/>
      <c r="AB746" s="58"/>
      <c r="AC746" s="58"/>
      <c r="AD746" s="58"/>
      <c r="AE746" s="58"/>
      <c r="AF746" s="58"/>
      <c r="AG746" s="58"/>
      <c r="AH746" s="58"/>
      <c r="AI746" s="58"/>
      <c r="AJ746" s="58"/>
      <c r="AK746" s="58"/>
      <c r="AL746" s="58"/>
      <c r="AM746" s="58"/>
      <c r="AN746" s="58"/>
      <c r="AO746" s="58"/>
      <c r="AP746" s="58"/>
      <c r="AQ746" s="58"/>
      <c r="AR746" s="58"/>
      <c r="AS746" s="58"/>
      <c r="AT746" s="58"/>
      <c r="AU746" s="58"/>
      <c r="AV746" s="58"/>
      <c r="AW746" s="58"/>
      <c r="AX746" s="58"/>
      <c r="AY746" s="58"/>
      <c r="AZ746" s="58"/>
    </row>
    <row r="747" spans="1:52" x14ac:dyDescent="0.25">
      <c r="A747" s="58"/>
      <c r="B747" s="58"/>
      <c r="C747" s="58"/>
      <c r="D747" s="58"/>
      <c r="E747" s="58"/>
      <c r="F747" s="58"/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58"/>
      <c r="X747" s="58"/>
      <c r="Y747" s="58"/>
      <c r="Z747" s="58"/>
      <c r="AA747" s="58"/>
      <c r="AB747" s="58"/>
      <c r="AC747" s="58"/>
      <c r="AD747" s="58"/>
      <c r="AE747" s="58"/>
      <c r="AF747" s="58"/>
      <c r="AG747" s="58"/>
      <c r="AH747" s="58"/>
      <c r="AI747" s="58"/>
      <c r="AJ747" s="58"/>
      <c r="AK747" s="58"/>
      <c r="AL747" s="58"/>
      <c r="AM747" s="58"/>
      <c r="AN747" s="58"/>
      <c r="AO747" s="58"/>
      <c r="AP747" s="58"/>
      <c r="AQ747" s="58"/>
      <c r="AR747" s="58"/>
      <c r="AS747" s="58"/>
      <c r="AT747" s="58"/>
      <c r="AU747" s="58"/>
      <c r="AV747" s="58"/>
      <c r="AW747" s="58"/>
      <c r="AX747" s="58"/>
      <c r="AY747" s="58"/>
      <c r="AZ747" s="58"/>
    </row>
    <row r="748" spans="1:52" x14ac:dyDescent="0.25">
      <c r="A748" s="58"/>
      <c r="B748" s="58"/>
      <c r="C748" s="58"/>
      <c r="D748" s="58"/>
      <c r="E748" s="58"/>
      <c r="F748" s="58"/>
      <c r="G748" s="58"/>
      <c r="H748" s="58"/>
      <c r="I748" s="58"/>
      <c r="J748" s="58"/>
      <c r="K748" s="58"/>
      <c r="L748" s="58"/>
      <c r="M748" s="58"/>
      <c r="N748" s="58"/>
      <c r="O748" s="58"/>
      <c r="P748" s="58"/>
      <c r="Q748" s="58"/>
      <c r="R748" s="58"/>
      <c r="S748" s="58"/>
      <c r="T748" s="58"/>
      <c r="U748" s="58"/>
      <c r="V748" s="58"/>
      <c r="W748" s="58"/>
      <c r="X748" s="58"/>
      <c r="Y748" s="58"/>
      <c r="Z748" s="58"/>
      <c r="AA748" s="58"/>
      <c r="AB748" s="58"/>
      <c r="AC748" s="58"/>
      <c r="AD748" s="58"/>
      <c r="AE748" s="58"/>
      <c r="AF748" s="58"/>
      <c r="AG748" s="58"/>
      <c r="AH748" s="58"/>
      <c r="AI748" s="58"/>
      <c r="AJ748" s="58"/>
      <c r="AK748" s="58"/>
      <c r="AL748" s="58"/>
      <c r="AM748" s="58"/>
      <c r="AN748" s="58"/>
      <c r="AO748" s="58"/>
      <c r="AP748" s="58"/>
      <c r="AQ748" s="58"/>
      <c r="AR748" s="58"/>
      <c r="AS748" s="58"/>
      <c r="AT748" s="58"/>
      <c r="AU748" s="58"/>
      <c r="AV748" s="58"/>
      <c r="AW748" s="58"/>
      <c r="AX748" s="58"/>
      <c r="AY748" s="58"/>
      <c r="AZ748" s="58"/>
    </row>
    <row r="749" spans="1:52" x14ac:dyDescent="0.25">
      <c r="A749" s="58"/>
      <c r="B749" s="58"/>
      <c r="C749" s="58"/>
      <c r="D749" s="58"/>
      <c r="E749" s="58"/>
      <c r="F749" s="58"/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58"/>
      <c r="X749" s="58"/>
      <c r="Y749" s="58"/>
      <c r="Z749" s="58"/>
      <c r="AA749" s="58"/>
      <c r="AB749" s="58"/>
      <c r="AC749" s="58"/>
      <c r="AD749" s="58"/>
      <c r="AE749" s="58"/>
      <c r="AF749" s="58"/>
      <c r="AG749" s="58"/>
      <c r="AH749" s="58"/>
      <c r="AI749" s="58"/>
      <c r="AJ749" s="58"/>
      <c r="AK749" s="58"/>
      <c r="AL749" s="58"/>
      <c r="AM749" s="58"/>
      <c r="AN749" s="58"/>
      <c r="AO749" s="58"/>
      <c r="AP749" s="58"/>
      <c r="AQ749" s="58"/>
      <c r="AR749" s="58"/>
      <c r="AS749" s="58"/>
      <c r="AT749" s="58"/>
      <c r="AU749" s="58"/>
      <c r="AV749" s="58"/>
      <c r="AW749" s="58"/>
      <c r="AX749" s="58"/>
      <c r="AY749" s="58"/>
      <c r="AZ749" s="58"/>
    </row>
    <row r="750" spans="1:52" x14ac:dyDescent="0.25">
      <c r="A750" s="58"/>
      <c r="B750" s="58"/>
      <c r="C750" s="58"/>
      <c r="D750" s="58"/>
      <c r="E750" s="58"/>
      <c r="F750" s="58"/>
      <c r="G750" s="58"/>
      <c r="H750" s="58"/>
      <c r="I750" s="58"/>
      <c r="J750" s="58"/>
      <c r="K750" s="58"/>
      <c r="L750" s="58"/>
      <c r="M750" s="58"/>
      <c r="N750" s="58"/>
      <c r="O750" s="58"/>
      <c r="P750" s="58"/>
      <c r="Q750" s="58"/>
      <c r="R750" s="58"/>
      <c r="S750" s="58"/>
      <c r="T750" s="58"/>
      <c r="U750" s="58"/>
      <c r="V750" s="58"/>
      <c r="W750" s="58"/>
      <c r="X750" s="58"/>
      <c r="Y750" s="58"/>
      <c r="Z750" s="58"/>
      <c r="AA750" s="58"/>
      <c r="AB750" s="58"/>
      <c r="AC750" s="58"/>
      <c r="AD750" s="58"/>
      <c r="AE750" s="58"/>
      <c r="AF750" s="58"/>
      <c r="AG750" s="58"/>
      <c r="AH750" s="58"/>
      <c r="AI750" s="58"/>
      <c r="AJ750" s="58"/>
      <c r="AK750" s="58"/>
      <c r="AL750" s="58"/>
      <c r="AM750" s="58"/>
      <c r="AN750" s="58"/>
      <c r="AO750" s="58"/>
      <c r="AP750" s="58"/>
      <c r="AQ750" s="58"/>
      <c r="AR750" s="58"/>
      <c r="AS750" s="58"/>
      <c r="AT750" s="58"/>
      <c r="AU750" s="58"/>
      <c r="AV750" s="58"/>
      <c r="AW750" s="58"/>
      <c r="AX750" s="58"/>
      <c r="AY750" s="58"/>
      <c r="AZ750" s="58"/>
    </row>
    <row r="751" spans="1:52" x14ac:dyDescent="0.25">
      <c r="A751" s="58"/>
      <c r="B751" s="58"/>
      <c r="C751" s="58"/>
      <c r="D751" s="58"/>
      <c r="E751" s="58"/>
      <c r="F751" s="58"/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58"/>
      <c r="X751" s="58"/>
      <c r="Y751" s="58"/>
      <c r="Z751" s="58"/>
      <c r="AA751" s="58"/>
      <c r="AB751" s="58"/>
      <c r="AC751" s="58"/>
      <c r="AD751" s="58"/>
      <c r="AE751" s="58"/>
      <c r="AF751" s="58"/>
      <c r="AG751" s="58"/>
      <c r="AH751" s="58"/>
      <c r="AI751" s="58"/>
      <c r="AJ751" s="58"/>
      <c r="AK751" s="58"/>
      <c r="AL751" s="58"/>
      <c r="AM751" s="58"/>
      <c r="AN751" s="58"/>
      <c r="AO751" s="58"/>
      <c r="AP751" s="58"/>
      <c r="AQ751" s="58"/>
      <c r="AR751" s="58"/>
      <c r="AS751" s="58"/>
      <c r="AT751" s="58"/>
      <c r="AU751" s="58"/>
      <c r="AV751" s="58"/>
      <c r="AW751" s="58"/>
      <c r="AX751" s="58"/>
      <c r="AY751" s="58"/>
      <c r="AZ751" s="58"/>
    </row>
    <row r="752" spans="1:52" x14ac:dyDescent="0.25">
      <c r="A752" s="58"/>
      <c r="B752" s="58"/>
      <c r="C752" s="58"/>
      <c r="D752" s="58"/>
      <c r="E752" s="58"/>
      <c r="F752" s="58"/>
      <c r="G752" s="58"/>
      <c r="H752" s="58"/>
      <c r="I752" s="58"/>
      <c r="J752" s="58"/>
      <c r="K752" s="58"/>
      <c r="L752" s="58"/>
      <c r="M752" s="58"/>
      <c r="N752" s="58"/>
      <c r="O752" s="58"/>
      <c r="P752" s="58"/>
      <c r="Q752" s="58"/>
      <c r="R752" s="58"/>
      <c r="S752" s="58"/>
      <c r="T752" s="58"/>
      <c r="U752" s="58"/>
      <c r="V752" s="58"/>
      <c r="W752" s="58"/>
      <c r="X752" s="58"/>
      <c r="Y752" s="58"/>
      <c r="Z752" s="58"/>
      <c r="AA752" s="58"/>
      <c r="AB752" s="58"/>
      <c r="AC752" s="58"/>
      <c r="AD752" s="58"/>
      <c r="AE752" s="58"/>
      <c r="AF752" s="58"/>
      <c r="AG752" s="58"/>
      <c r="AH752" s="58"/>
      <c r="AI752" s="58"/>
      <c r="AJ752" s="58"/>
      <c r="AK752" s="58"/>
      <c r="AL752" s="58"/>
      <c r="AM752" s="58"/>
      <c r="AN752" s="58"/>
      <c r="AO752" s="58"/>
      <c r="AP752" s="58"/>
      <c r="AQ752" s="58"/>
      <c r="AR752" s="58"/>
      <c r="AS752" s="58"/>
      <c r="AT752" s="58"/>
      <c r="AU752" s="58"/>
      <c r="AV752" s="58"/>
      <c r="AW752" s="58"/>
      <c r="AX752" s="58"/>
      <c r="AY752" s="58"/>
      <c r="AZ752" s="58"/>
    </row>
    <row r="753" spans="1:52" x14ac:dyDescent="0.25">
      <c r="A753" s="58"/>
      <c r="B753" s="58"/>
      <c r="C753" s="58"/>
      <c r="D753" s="58"/>
      <c r="E753" s="58"/>
      <c r="F753" s="58"/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58"/>
      <c r="X753" s="58"/>
      <c r="Y753" s="58"/>
      <c r="Z753" s="58"/>
      <c r="AA753" s="58"/>
      <c r="AB753" s="58"/>
      <c r="AC753" s="58"/>
      <c r="AD753" s="58"/>
      <c r="AE753" s="58"/>
      <c r="AF753" s="58"/>
      <c r="AG753" s="58"/>
      <c r="AH753" s="58"/>
      <c r="AI753" s="58"/>
      <c r="AJ753" s="58"/>
      <c r="AK753" s="58"/>
      <c r="AL753" s="58"/>
      <c r="AM753" s="58"/>
      <c r="AN753" s="58"/>
      <c r="AO753" s="58"/>
      <c r="AP753" s="58"/>
      <c r="AQ753" s="58"/>
      <c r="AR753" s="58"/>
      <c r="AS753" s="58"/>
      <c r="AT753" s="58"/>
      <c r="AU753" s="58"/>
      <c r="AV753" s="58"/>
      <c r="AW753" s="58"/>
      <c r="AX753" s="58"/>
      <c r="AY753" s="58"/>
      <c r="AZ753" s="58"/>
    </row>
    <row r="754" spans="1:52" x14ac:dyDescent="0.25">
      <c r="A754" s="58"/>
      <c r="B754" s="58"/>
      <c r="C754" s="58"/>
      <c r="D754" s="58"/>
      <c r="E754" s="58"/>
      <c r="F754" s="58"/>
      <c r="G754" s="58"/>
      <c r="H754" s="58"/>
      <c r="I754" s="58"/>
      <c r="J754" s="58"/>
      <c r="K754" s="58"/>
      <c r="L754" s="58"/>
      <c r="M754" s="58"/>
      <c r="N754" s="58"/>
      <c r="O754" s="58"/>
      <c r="P754" s="58"/>
      <c r="Q754" s="58"/>
      <c r="R754" s="58"/>
      <c r="S754" s="58"/>
      <c r="T754" s="58"/>
      <c r="U754" s="58"/>
      <c r="V754" s="58"/>
      <c r="W754" s="58"/>
      <c r="X754" s="58"/>
      <c r="Y754" s="58"/>
      <c r="Z754" s="58"/>
      <c r="AA754" s="58"/>
      <c r="AB754" s="58"/>
      <c r="AC754" s="58"/>
      <c r="AD754" s="58"/>
      <c r="AE754" s="58"/>
      <c r="AF754" s="58"/>
      <c r="AG754" s="58"/>
      <c r="AH754" s="58"/>
      <c r="AI754" s="58"/>
      <c r="AJ754" s="58"/>
      <c r="AK754" s="58"/>
      <c r="AL754" s="58"/>
      <c r="AM754" s="58"/>
      <c r="AN754" s="58"/>
      <c r="AO754" s="58"/>
      <c r="AP754" s="58"/>
      <c r="AQ754" s="58"/>
      <c r="AR754" s="58"/>
      <c r="AS754" s="58"/>
      <c r="AT754" s="58"/>
      <c r="AU754" s="58"/>
      <c r="AV754" s="58"/>
      <c r="AW754" s="58"/>
      <c r="AX754" s="58"/>
      <c r="AY754" s="58"/>
      <c r="AZ754" s="58"/>
    </row>
    <row r="755" spans="1:52" x14ac:dyDescent="0.25">
      <c r="A755" s="58"/>
      <c r="B755" s="58"/>
      <c r="C755" s="58"/>
      <c r="D755" s="58"/>
      <c r="E755" s="58"/>
      <c r="F755" s="58"/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58"/>
      <c r="X755" s="58"/>
      <c r="Y755" s="58"/>
      <c r="Z755" s="58"/>
      <c r="AA755" s="58"/>
      <c r="AB755" s="58"/>
      <c r="AC755" s="58"/>
      <c r="AD755" s="58"/>
      <c r="AE755" s="58"/>
      <c r="AF755" s="58"/>
      <c r="AG755" s="58"/>
      <c r="AH755" s="58"/>
      <c r="AI755" s="58"/>
      <c r="AJ755" s="58"/>
      <c r="AK755" s="58"/>
      <c r="AL755" s="58"/>
      <c r="AM755" s="58"/>
      <c r="AN755" s="58"/>
      <c r="AO755" s="58"/>
      <c r="AP755" s="58"/>
      <c r="AQ755" s="58"/>
      <c r="AR755" s="58"/>
      <c r="AS755" s="58"/>
      <c r="AT755" s="58"/>
      <c r="AU755" s="58"/>
      <c r="AV755" s="58"/>
      <c r="AW755" s="58"/>
      <c r="AX755" s="58"/>
      <c r="AY755" s="58"/>
      <c r="AZ755" s="58"/>
    </row>
    <row r="756" spans="1:52" x14ac:dyDescent="0.25">
      <c r="A756" s="58"/>
      <c r="B756" s="58"/>
      <c r="C756" s="58"/>
      <c r="D756" s="58"/>
      <c r="E756" s="58"/>
      <c r="F756" s="58"/>
      <c r="G756" s="58"/>
      <c r="H756" s="58"/>
      <c r="I756" s="58"/>
      <c r="J756" s="58"/>
      <c r="K756" s="58"/>
      <c r="L756" s="58"/>
      <c r="M756" s="58"/>
      <c r="N756" s="58"/>
      <c r="O756" s="58"/>
      <c r="P756" s="58"/>
      <c r="Q756" s="58"/>
      <c r="R756" s="58"/>
      <c r="S756" s="58"/>
      <c r="T756" s="58"/>
      <c r="U756" s="58"/>
      <c r="V756" s="58"/>
      <c r="W756" s="58"/>
      <c r="X756" s="58"/>
      <c r="Y756" s="58"/>
      <c r="Z756" s="58"/>
      <c r="AA756" s="58"/>
      <c r="AB756" s="58"/>
      <c r="AC756" s="58"/>
      <c r="AD756" s="58"/>
      <c r="AE756" s="58"/>
      <c r="AF756" s="58"/>
      <c r="AG756" s="58"/>
      <c r="AH756" s="58"/>
      <c r="AI756" s="58"/>
      <c r="AJ756" s="58"/>
      <c r="AK756" s="58"/>
      <c r="AL756" s="58"/>
      <c r="AM756" s="58"/>
      <c r="AN756" s="58"/>
      <c r="AO756" s="58"/>
      <c r="AP756" s="58"/>
      <c r="AQ756" s="58"/>
      <c r="AR756" s="58"/>
      <c r="AS756" s="58"/>
      <c r="AT756" s="58"/>
      <c r="AU756" s="58"/>
      <c r="AV756" s="58"/>
      <c r="AW756" s="58"/>
      <c r="AX756" s="58"/>
      <c r="AY756" s="58"/>
      <c r="AZ756" s="58"/>
    </row>
    <row r="757" spans="1:52" x14ac:dyDescent="0.25">
      <c r="A757" s="58"/>
      <c r="B757" s="58"/>
      <c r="C757" s="58"/>
      <c r="D757" s="58"/>
      <c r="E757" s="58"/>
      <c r="F757" s="58"/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58"/>
      <c r="X757" s="58"/>
      <c r="Y757" s="58"/>
      <c r="Z757" s="58"/>
      <c r="AA757" s="58"/>
      <c r="AB757" s="58"/>
      <c r="AC757" s="58"/>
      <c r="AD757" s="58"/>
      <c r="AE757" s="58"/>
      <c r="AF757" s="58"/>
      <c r="AG757" s="58"/>
      <c r="AH757" s="58"/>
      <c r="AI757" s="58"/>
      <c r="AJ757" s="58"/>
      <c r="AK757" s="58"/>
      <c r="AL757" s="58"/>
      <c r="AM757" s="58"/>
      <c r="AN757" s="58"/>
      <c r="AO757" s="58"/>
      <c r="AP757" s="58"/>
      <c r="AQ757" s="58"/>
      <c r="AR757" s="58"/>
      <c r="AS757" s="58"/>
      <c r="AT757" s="58"/>
      <c r="AU757" s="58"/>
      <c r="AV757" s="58"/>
      <c r="AW757" s="58"/>
      <c r="AX757" s="58"/>
      <c r="AY757" s="58"/>
      <c r="AZ757" s="58"/>
    </row>
    <row r="758" spans="1:52" x14ac:dyDescent="0.25">
      <c r="A758" s="58"/>
      <c r="B758" s="58"/>
      <c r="C758" s="58"/>
      <c r="D758" s="58"/>
      <c r="E758" s="58"/>
      <c r="F758" s="58"/>
      <c r="G758" s="58"/>
      <c r="H758" s="58"/>
      <c r="I758" s="58"/>
      <c r="J758" s="58"/>
      <c r="K758" s="58"/>
      <c r="L758" s="58"/>
      <c r="M758" s="58"/>
      <c r="N758" s="58"/>
      <c r="O758" s="58"/>
      <c r="P758" s="58"/>
      <c r="Q758" s="58"/>
      <c r="R758" s="58"/>
      <c r="S758" s="58"/>
      <c r="T758" s="58"/>
      <c r="U758" s="58"/>
      <c r="V758" s="58"/>
      <c r="W758" s="58"/>
      <c r="X758" s="58"/>
      <c r="Y758" s="58"/>
      <c r="Z758" s="58"/>
      <c r="AA758" s="58"/>
      <c r="AB758" s="58"/>
      <c r="AC758" s="58"/>
      <c r="AD758" s="58"/>
      <c r="AE758" s="58"/>
      <c r="AF758" s="58"/>
      <c r="AG758" s="58"/>
      <c r="AH758" s="58"/>
      <c r="AI758" s="58"/>
      <c r="AJ758" s="58"/>
      <c r="AK758" s="58"/>
      <c r="AL758" s="58"/>
      <c r="AM758" s="58"/>
      <c r="AN758" s="58"/>
      <c r="AO758" s="58"/>
      <c r="AP758" s="58"/>
      <c r="AQ758" s="58"/>
      <c r="AR758" s="58"/>
      <c r="AS758" s="58"/>
      <c r="AT758" s="58"/>
      <c r="AU758" s="58"/>
      <c r="AV758" s="58"/>
      <c r="AW758" s="58"/>
      <c r="AX758" s="58"/>
      <c r="AY758" s="58"/>
      <c r="AZ758" s="58"/>
    </row>
    <row r="759" spans="1:52" x14ac:dyDescent="0.25">
      <c r="A759" s="58"/>
      <c r="B759" s="58"/>
      <c r="C759" s="58"/>
      <c r="D759" s="58"/>
      <c r="E759" s="58"/>
      <c r="F759" s="58"/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58"/>
      <c r="X759" s="58"/>
      <c r="Y759" s="58"/>
      <c r="Z759" s="58"/>
      <c r="AA759" s="58"/>
      <c r="AB759" s="58"/>
      <c r="AC759" s="58"/>
      <c r="AD759" s="58"/>
      <c r="AE759" s="58"/>
      <c r="AF759" s="58"/>
      <c r="AG759" s="58"/>
      <c r="AH759" s="58"/>
      <c r="AI759" s="58"/>
      <c r="AJ759" s="58"/>
      <c r="AK759" s="58"/>
      <c r="AL759" s="58"/>
      <c r="AM759" s="58"/>
      <c r="AN759" s="58"/>
      <c r="AO759" s="58"/>
      <c r="AP759" s="58"/>
      <c r="AQ759" s="58"/>
      <c r="AR759" s="58"/>
      <c r="AS759" s="58"/>
      <c r="AT759" s="58"/>
      <c r="AU759" s="58"/>
      <c r="AV759" s="58"/>
      <c r="AW759" s="58"/>
      <c r="AX759" s="58"/>
      <c r="AY759" s="58"/>
      <c r="AZ759" s="58"/>
    </row>
    <row r="760" spans="1:52" x14ac:dyDescent="0.25">
      <c r="A760" s="58"/>
      <c r="B760" s="58"/>
      <c r="C760" s="58"/>
      <c r="D760" s="58"/>
      <c r="E760" s="58"/>
      <c r="F760" s="58"/>
      <c r="G760" s="58"/>
      <c r="H760" s="58"/>
      <c r="I760" s="58"/>
      <c r="J760" s="58"/>
      <c r="K760" s="58"/>
      <c r="L760" s="58"/>
      <c r="M760" s="58"/>
      <c r="N760" s="58"/>
      <c r="O760" s="58"/>
      <c r="P760" s="58"/>
      <c r="Q760" s="58"/>
      <c r="R760" s="58"/>
      <c r="S760" s="58"/>
      <c r="T760" s="58"/>
      <c r="U760" s="58"/>
      <c r="V760" s="58"/>
      <c r="W760" s="58"/>
      <c r="X760" s="58"/>
      <c r="Y760" s="58"/>
      <c r="Z760" s="58"/>
      <c r="AA760" s="58"/>
      <c r="AB760" s="58"/>
      <c r="AC760" s="58"/>
      <c r="AD760" s="58"/>
      <c r="AE760" s="58"/>
      <c r="AF760" s="58"/>
      <c r="AG760" s="58"/>
      <c r="AH760" s="58"/>
      <c r="AI760" s="58"/>
      <c r="AJ760" s="58"/>
      <c r="AK760" s="58"/>
      <c r="AL760" s="58"/>
      <c r="AM760" s="58"/>
      <c r="AN760" s="58"/>
      <c r="AO760" s="58"/>
      <c r="AP760" s="58"/>
      <c r="AQ760" s="58"/>
      <c r="AR760" s="58"/>
      <c r="AS760" s="58"/>
      <c r="AT760" s="58"/>
      <c r="AU760" s="58"/>
      <c r="AV760" s="58"/>
      <c r="AW760" s="58"/>
      <c r="AX760" s="58"/>
      <c r="AY760" s="58"/>
      <c r="AZ760" s="58"/>
    </row>
    <row r="761" spans="1:52" x14ac:dyDescent="0.25">
      <c r="A761" s="58"/>
      <c r="B761" s="58"/>
      <c r="C761" s="58"/>
      <c r="D761" s="58"/>
      <c r="E761" s="58"/>
      <c r="F761" s="58"/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58"/>
      <c r="X761" s="58"/>
      <c r="Y761" s="58"/>
      <c r="Z761" s="58"/>
      <c r="AA761" s="58"/>
      <c r="AB761" s="58"/>
      <c r="AC761" s="58"/>
      <c r="AD761" s="58"/>
      <c r="AE761" s="58"/>
      <c r="AF761" s="58"/>
      <c r="AG761" s="58"/>
      <c r="AH761" s="58"/>
      <c r="AI761" s="58"/>
      <c r="AJ761" s="58"/>
      <c r="AK761" s="58"/>
      <c r="AL761" s="58"/>
      <c r="AM761" s="58"/>
      <c r="AN761" s="58"/>
      <c r="AO761" s="58"/>
      <c r="AP761" s="58"/>
      <c r="AQ761" s="58"/>
      <c r="AR761" s="58"/>
      <c r="AS761" s="58"/>
      <c r="AT761" s="58"/>
      <c r="AU761" s="58"/>
      <c r="AV761" s="58"/>
      <c r="AW761" s="58"/>
      <c r="AX761" s="58"/>
      <c r="AY761" s="58"/>
      <c r="AZ761" s="58"/>
    </row>
    <row r="762" spans="1:52" x14ac:dyDescent="0.25">
      <c r="A762" s="58"/>
      <c r="B762" s="58"/>
      <c r="C762" s="58"/>
      <c r="D762" s="58"/>
      <c r="E762" s="58"/>
      <c r="F762" s="58"/>
      <c r="G762" s="58"/>
      <c r="H762" s="58"/>
      <c r="I762" s="58"/>
      <c r="J762" s="58"/>
      <c r="K762" s="58"/>
      <c r="L762" s="58"/>
      <c r="M762" s="58"/>
      <c r="N762" s="58"/>
      <c r="O762" s="58"/>
      <c r="P762" s="58"/>
      <c r="Q762" s="58"/>
      <c r="R762" s="58"/>
      <c r="S762" s="58"/>
      <c r="T762" s="58"/>
      <c r="U762" s="58"/>
      <c r="V762" s="58"/>
      <c r="W762" s="58"/>
      <c r="X762" s="58"/>
      <c r="Y762" s="58"/>
      <c r="Z762" s="58"/>
      <c r="AA762" s="58"/>
      <c r="AB762" s="58"/>
      <c r="AC762" s="58"/>
      <c r="AD762" s="58"/>
      <c r="AE762" s="58"/>
      <c r="AF762" s="58"/>
      <c r="AG762" s="58"/>
      <c r="AH762" s="58"/>
      <c r="AI762" s="58"/>
      <c r="AJ762" s="58"/>
      <c r="AK762" s="58"/>
      <c r="AL762" s="58"/>
      <c r="AM762" s="58"/>
      <c r="AN762" s="58"/>
      <c r="AO762" s="58"/>
      <c r="AP762" s="58"/>
      <c r="AQ762" s="58"/>
      <c r="AR762" s="58"/>
      <c r="AS762" s="58"/>
      <c r="AT762" s="58"/>
      <c r="AU762" s="58"/>
      <c r="AV762" s="58"/>
      <c r="AW762" s="58"/>
      <c r="AX762" s="58"/>
      <c r="AY762" s="58"/>
      <c r="AZ762" s="58"/>
    </row>
    <row r="763" spans="1:52" x14ac:dyDescent="0.25">
      <c r="A763" s="58"/>
      <c r="B763" s="58"/>
      <c r="C763" s="58"/>
      <c r="D763" s="58"/>
      <c r="E763" s="58"/>
      <c r="F763" s="58"/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58"/>
      <c r="X763" s="58"/>
      <c r="Y763" s="58"/>
      <c r="Z763" s="58"/>
      <c r="AA763" s="58"/>
      <c r="AB763" s="58"/>
      <c r="AC763" s="58"/>
      <c r="AD763" s="58"/>
      <c r="AE763" s="58"/>
      <c r="AF763" s="58"/>
      <c r="AG763" s="58"/>
      <c r="AH763" s="58"/>
      <c r="AI763" s="58"/>
      <c r="AJ763" s="58"/>
      <c r="AK763" s="58"/>
      <c r="AL763" s="58"/>
      <c r="AM763" s="58"/>
      <c r="AN763" s="58"/>
      <c r="AO763" s="58"/>
      <c r="AP763" s="58"/>
      <c r="AQ763" s="58"/>
      <c r="AR763" s="58"/>
      <c r="AS763" s="58"/>
      <c r="AT763" s="58"/>
      <c r="AU763" s="58"/>
      <c r="AV763" s="58"/>
      <c r="AW763" s="58"/>
      <c r="AX763" s="58"/>
      <c r="AY763" s="58"/>
      <c r="AZ763" s="58"/>
    </row>
    <row r="764" spans="1:52" x14ac:dyDescent="0.25">
      <c r="A764" s="58"/>
      <c r="B764" s="58"/>
      <c r="C764" s="58"/>
      <c r="D764" s="58"/>
      <c r="E764" s="58"/>
      <c r="F764" s="58"/>
      <c r="G764" s="58"/>
      <c r="H764" s="58"/>
      <c r="I764" s="58"/>
      <c r="J764" s="58"/>
      <c r="K764" s="58"/>
      <c r="L764" s="58"/>
      <c r="M764" s="58"/>
      <c r="N764" s="58"/>
      <c r="O764" s="58"/>
      <c r="P764" s="58"/>
      <c r="Q764" s="58"/>
      <c r="R764" s="58"/>
      <c r="S764" s="58"/>
      <c r="T764" s="58"/>
      <c r="U764" s="58"/>
      <c r="V764" s="58"/>
      <c r="W764" s="58"/>
      <c r="X764" s="58"/>
      <c r="Y764" s="58"/>
      <c r="Z764" s="58"/>
      <c r="AA764" s="58"/>
      <c r="AB764" s="58"/>
      <c r="AC764" s="58"/>
      <c r="AD764" s="58"/>
      <c r="AE764" s="58"/>
      <c r="AF764" s="58"/>
      <c r="AG764" s="58"/>
      <c r="AH764" s="58"/>
      <c r="AI764" s="58"/>
      <c r="AJ764" s="58"/>
      <c r="AK764" s="58"/>
      <c r="AL764" s="58"/>
      <c r="AM764" s="58"/>
      <c r="AN764" s="58"/>
      <c r="AO764" s="58"/>
      <c r="AP764" s="58"/>
      <c r="AQ764" s="58"/>
      <c r="AR764" s="58"/>
      <c r="AS764" s="58"/>
      <c r="AT764" s="58"/>
      <c r="AU764" s="58"/>
      <c r="AV764" s="58"/>
      <c r="AW764" s="58"/>
      <c r="AX764" s="58"/>
      <c r="AY764" s="58"/>
      <c r="AZ764" s="58"/>
    </row>
    <row r="765" spans="1:52" x14ac:dyDescent="0.25">
      <c r="A765" s="58"/>
      <c r="B765" s="58"/>
      <c r="C765" s="58"/>
      <c r="D765" s="58"/>
      <c r="E765" s="58"/>
      <c r="F765" s="58"/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58"/>
      <c r="X765" s="58"/>
      <c r="Y765" s="58"/>
      <c r="Z765" s="58"/>
      <c r="AA765" s="58"/>
      <c r="AB765" s="58"/>
      <c r="AC765" s="58"/>
      <c r="AD765" s="58"/>
      <c r="AE765" s="58"/>
      <c r="AF765" s="58"/>
      <c r="AG765" s="58"/>
      <c r="AH765" s="58"/>
      <c r="AI765" s="58"/>
      <c r="AJ765" s="58"/>
      <c r="AK765" s="58"/>
      <c r="AL765" s="58"/>
      <c r="AM765" s="58"/>
      <c r="AN765" s="58"/>
      <c r="AO765" s="58"/>
      <c r="AP765" s="58"/>
      <c r="AQ765" s="58"/>
      <c r="AR765" s="58"/>
      <c r="AS765" s="58"/>
      <c r="AT765" s="58"/>
      <c r="AU765" s="58"/>
      <c r="AV765" s="58"/>
      <c r="AW765" s="58"/>
      <c r="AX765" s="58"/>
      <c r="AY765" s="58"/>
      <c r="AZ765" s="58"/>
    </row>
    <row r="766" spans="1:52" x14ac:dyDescent="0.25">
      <c r="A766" s="58"/>
      <c r="B766" s="58"/>
      <c r="C766" s="58"/>
      <c r="D766" s="58"/>
      <c r="E766" s="58"/>
      <c r="F766" s="58"/>
      <c r="G766" s="58"/>
      <c r="H766" s="58"/>
      <c r="I766" s="58"/>
      <c r="J766" s="58"/>
      <c r="K766" s="58"/>
      <c r="L766" s="58"/>
      <c r="M766" s="58"/>
      <c r="N766" s="58"/>
      <c r="O766" s="58"/>
      <c r="P766" s="58"/>
      <c r="Q766" s="58"/>
      <c r="R766" s="58"/>
      <c r="S766" s="58"/>
      <c r="T766" s="58"/>
      <c r="U766" s="58"/>
      <c r="V766" s="58"/>
      <c r="W766" s="58"/>
      <c r="X766" s="58"/>
      <c r="Y766" s="58"/>
      <c r="Z766" s="58"/>
      <c r="AA766" s="58"/>
      <c r="AB766" s="58"/>
      <c r="AC766" s="58"/>
      <c r="AD766" s="58"/>
      <c r="AE766" s="58"/>
      <c r="AF766" s="58"/>
      <c r="AG766" s="58"/>
      <c r="AH766" s="58"/>
      <c r="AI766" s="58"/>
      <c r="AJ766" s="58"/>
      <c r="AK766" s="58"/>
      <c r="AL766" s="58"/>
      <c r="AM766" s="58"/>
      <c r="AN766" s="58"/>
      <c r="AO766" s="58"/>
      <c r="AP766" s="58"/>
      <c r="AQ766" s="58"/>
      <c r="AR766" s="58"/>
      <c r="AS766" s="58"/>
      <c r="AT766" s="58"/>
      <c r="AU766" s="58"/>
      <c r="AV766" s="58"/>
      <c r="AW766" s="58"/>
      <c r="AX766" s="58"/>
      <c r="AY766" s="58"/>
      <c r="AZ766" s="58"/>
    </row>
    <row r="767" spans="1:52" x14ac:dyDescent="0.25">
      <c r="A767" s="58"/>
      <c r="B767" s="58"/>
      <c r="C767" s="58"/>
      <c r="D767" s="58"/>
      <c r="E767" s="58"/>
      <c r="F767" s="58"/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58"/>
      <c r="X767" s="58"/>
      <c r="Y767" s="58"/>
      <c r="Z767" s="58"/>
      <c r="AA767" s="58"/>
      <c r="AB767" s="58"/>
      <c r="AC767" s="58"/>
      <c r="AD767" s="58"/>
      <c r="AE767" s="58"/>
      <c r="AF767" s="58"/>
      <c r="AG767" s="58"/>
      <c r="AH767" s="58"/>
      <c r="AI767" s="58"/>
      <c r="AJ767" s="58"/>
      <c r="AK767" s="58"/>
      <c r="AL767" s="58"/>
      <c r="AM767" s="58"/>
      <c r="AN767" s="58"/>
      <c r="AO767" s="58"/>
      <c r="AP767" s="58"/>
      <c r="AQ767" s="58"/>
      <c r="AR767" s="58"/>
      <c r="AS767" s="58"/>
      <c r="AT767" s="58"/>
      <c r="AU767" s="58"/>
      <c r="AV767" s="58"/>
      <c r="AW767" s="58"/>
      <c r="AX767" s="58"/>
      <c r="AY767" s="58"/>
      <c r="AZ767" s="58"/>
    </row>
    <row r="768" spans="1:52" x14ac:dyDescent="0.25">
      <c r="A768" s="58"/>
      <c r="B768" s="58"/>
      <c r="C768" s="58"/>
      <c r="D768" s="58"/>
      <c r="E768" s="58"/>
      <c r="F768" s="58"/>
      <c r="G768" s="58"/>
      <c r="H768" s="58"/>
      <c r="I768" s="58"/>
      <c r="J768" s="58"/>
      <c r="K768" s="58"/>
      <c r="L768" s="58"/>
      <c r="M768" s="58"/>
      <c r="N768" s="58"/>
      <c r="O768" s="58"/>
      <c r="P768" s="58"/>
      <c r="Q768" s="58"/>
      <c r="R768" s="58"/>
      <c r="S768" s="58"/>
      <c r="T768" s="58"/>
      <c r="U768" s="58"/>
      <c r="V768" s="58"/>
      <c r="W768" s="58"/>
      <c r="X768" s="58"/>
      <c r="Y768" s="58"/>
      <c r="Z768" s="58"/>
      <c r="AA768" s="58"/>
      <c r="AB768" s="58"/>
      <c r="AC768" s="58"/>
      <c r="AD768" s="58"/>
      <c r="AE768" s="58"/>
      <c r="AF768" s="58"/>
      <c r="AG768" s="58"/>
      <c r="AH768" s="58"/>
      <c r="AI768" s="58"/>
      <c r="AJ768" s="58"/>
      <c r="AK768" s="58"/>
      <c r="AL768" s="58"/>
      <c r="AM768" s="58"/>
      <c r="AN768" s="58"/>
      <c r="AO768" s="58"/>
      <c r="AP768" s="58"/>
      <c r="AQ768" s="58"/>
      <c r="AR768" s="58"/>
      <c r="AS768" s="58"/>
      <c r="AT768" s="58"/>
      <c r="AU768" s="58"/>
      <c r="AV768" s="58"/>
      <c r="AW768" s="58"/>
      <c r="AX768" s="58"/>
      <c r="AY768" s="58"/>
      <c r="AZ768" s="58"/>
    </row>
    <row r="769" spans="1:52" x14ac:dyDescent="0.25">
      <c r="A769" s="58"/>
      <c r="B769" s="58"/>
      <c r="C769" s="58"/>
      <c r="D769" s="58"/>
      <c r="E769" s="58"/>
      <c r="F769" s="58"/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58"/>
      <c r="X769" s="58"/>
      <c r="Y769" s="58"/>
      <c r="Z769" s="58"/>
      <c r="AA769" s="58"/>
      <c r="AB769" s="58"/>
      <c r="AC769" s="58"/>
      <c r="AD769" s="58"/>
      <c r="AE769" s="58"/>
      <c r="AF769" s="58"/>
      <c r="AG769" s="58"/>
      <c r="AH769" s="58"/>
      <c r="AI769" s="58"/>
      <c r="AJ769" s="58"/>
      <c r="AK769" s="58"/>
      <c r="AL769" s="58"/>
      <c r="AM769" s="58"/>
      <c r="AN769" s="58"/>
      <c r="AO769" s="58"/>
      <c r="AP769" s="58"/>
      <c r="AQ769" s="58"/>
      <c r="AR769" s="58"/>
      <c r="AS769" s="58"/>
      <c r="AT769" s="58"/>
      <c r="AU769" s="58"/>
      <c r="AV769" s="58"/>
      <c r="AW769" s="58"/>
      <c r="AX769" s="58"/>
      <c r="AY769" s="58"/>
      <c r="AZ769" s="58"/>
    </row>
    <row r="770" spans="1:52" x14ac:dyDescent="0.25">
      <c r="A770" s="58"/>
      <c r="B770" s="58"/>
      <c r="C770" s="58"/>
      <c r="D770" s="58"/>
      <c r="E770" s="58"/>
      <c r="F770" s="58"/>
      <c r="G770" s="58"/>
      <c r="H770" s="58"/>
      <c r="I770" s="58"/>
      <c r="J770" s="58"/>
      <c r="K770" s="58"/>
      <c r="L770" s="58"/>
      <c r="M770" s="58"/>
      <c r="N770" s="58"/>
      <c r="O770" s="58"/>
      <c r="P770" s="58"/>
      <c r="Q770" s="58"/>
      <c r="R770" s="58"/>
      <c r="S770" s="58"/>
      <c r="T770" s="58"/>
      <c r="U770" s="58"/>
      <c r="V770" s="58"/>
      <c r="W770" s="58"/>
      <c r="X770" s="58"/>
      <c r="Y770" s="58"/>
      <c r="Z770" s="58"/>
      <c r="AA770" s="58"/>
      <c r="AB770" s="58"/>
      <c r="AC770" s="58"/>
      <c r="AD770" s="58"/>
      <c r="AE770" s="58"/>
      <c r="AF770" s="58"/>
      <c r="AG770" s="58"/>
      <c r="AH770" s="58"/>
      <c r="AI770" s="58"/>
      <c r="AJ770" s="58"/>
      <c r="AK770" s="58"/>
      <c r="AL770" s="58"/>
      <c r="AM770" s="58"/>
      <c r="AN770" s="58"/>
      <c r="AO770" s="58"/>
      <c r="AP770" s="58"/>
      <c r="AQ770" s="58"/>
      <c r="AR770" s="58"/>
      <c r="AS770" s="58"/>
      <c r="AT770" s="58"/>
      <c r="AU770" s="58"/>
      <c r="AV770" s="58"/>
      <c r="AW770" s="58"/>
      <c r="AX770" s="58"/>
      <c r="AY770" s="58"/>
      <c r="AZ770" s="58"/>
    </row>
    <row r="771" spans="1:52" x14ac:dyDescent="0.25">
      <c r="A771" s="58"/>
      <c r="B771" s="58"/>
      <c r="C771" s="58"/>
      <c r="D771" s="58"/>
      <c r="E771" s="58"/>
      <c r="F771" s="58"/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58"/>
      <c r="X771" s="58"/>
      <c r="Y771" s="58"/>
      <c r="Z771" s="58"/>
      <c r="AA771" s="58"/>
      <c r="AB771" s="58"/>
      <c r="AC771" s="58"/>
      <c r="AD771" s="58"/>
      <c r="AE771" s="58"/>
      <c r="AF771" s="58"/>
      <c r="AG771" s="58"/>
      <c r="AH771" s="58"/>
      <c r="AI771" s="58"/>
      <c r="AJ771" s="58"/>
      <c r="AK771" s="58"/>
      <c r="AL771" s="58"/>
      <c r="AM771" s="58"/>
      <c r="AN771" s="58"/>
      <c r="AO771" s="58"/>
      <c r="AP771" s="58"/>
      <c r="AQ771" s="58"/>
      <c r="AR771" s="58"/>
      <c r="AS771" s="58"/>
      <c r="AT771" s="58"/>
      <c r="AU771" s="58"/>
      <c r="AV771" s="58"/>
      <c r="AW771" s="58"/>
      <c r="AX771" s="58"/>
      <c r="AY771" s="58"/>
      <c r="AZ771" s="58"/>
    </row>
    <row r="772" spans="1:52" x14ac:dyDescent="0.25">
      <c r="A772" s="58"/>
      <c r="B772" s="58"/>
      <c r="C772" s="58"/>
      <c r="D772" s="58"/>
      <c r="E772" s="58"/>
      <c r="F772" s="58"/>
      <c r="G772" s="58"/>
      <c r="H772" s="58"/>
      <c r="I772" s="58"/>
      <c r="J772" s="58"/>
      <c r="K772" s="58"/>
      <c r="L772" s="58"/>
      <c r="M772" s="58"/>
      <c r="N772" s="58"/>
      <c r="O772" s="58"/>
      <c r="P772" s="58"/>
      <c r="Q772" s="58"/>
      <c r="R772" s="58"/>
      <c r="S772" s="58"/>
      <c r="T772" s="58"/>
      <c r="U772" s="58"/>
      <c r="V772" s="58"/>
      <c r="W772" s="58"/>
      <c r="X772" s="58"/>
      <c r="Y772" s="58"/>
      <c r="Z772" s="58"/>
      <c r="AA772" s="58"/>
      <c r="AB772" s="58"/>
      <c r="AC772" s="58"/>
      <c r="AD772" s="58"/>
      <c r="AE772" s="58"/>
      <c r="AF772" s="58"/>
      <c r="AG772" s="58"/>
      <c r="AH772" s="58"/>
      <c r="AI772" s="58"/>
      <c r="AJ772" s="58"/>
      <c r="AK772" s="58"/>
      <c r="AL772" s="58"/>
      <c r="AM772" s="58"/>
      <c r="AN772" s="58"/>
      <c r="AO772" s="58"/>
      <c r="AP772" s="58"/>
      <c r="AQ772" s="58"/>
      <c r="AR772" s="58"/>
      <c r="AS772" s="58"/>
      <c r="AT772" s="58"/>
      <c r="AU772" s="58"/>
      <c r="AV772" s="58"/>
      <c r="AW772" s="58"/>
      <c r="AX772" s="58"/>
      <c r="AY772" s="58"/>
      <c r="AZ772" s="58"/>
    </row>
    <row r="773" spans="1:52" x14ac:dyDescent="0.25">
      <c r="A773" s="58"/>
      <c r="B773" s="58"/>
      <c r="C773" s="58"/>
      <c r="D773" s="58"/>
      <c r="E773" s="58"/>
      <c r="F773" s="58"/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58"/>
      <c r="X773" s="58"/>
      <c r="Y773" s="58"/>
      <c r="Z773" s="58"/>
      <c r="AA773" s="58"/>
      <c r="AB773" s="58"/>
      <c r="AC773" s="58"/>
      <c r="AD773" s="58"/>
      <c r="AE773" s="58"/>
      <c r="AF773" s="58"/>
      <c r="AG773" s="58"/>
      <c r="AH773" s="58"/>
      <c r="AI773" s="58"/>
      <c r="AJ773" s="58"/>
      <c r="AK773" s="58"/>
      <c r="AL773" s="58"/>
      <c r="AM773" s="58"/>
      <c r="AN773" s="58"/>
      <c r="AO773" s="58"/>
      <c r="AP773" s="58"/>
      <c r="AQ773" s="58"/>
      <c r="AR773" s="58"/>
      <c r="AS773" s="58"/>
      <c r="AT773" s="58"/>
      <c r="AU773" s="58"/>
      <c r="AV773" s="58"/>
      <c r="AW773" s="58"/>
      <c r="AX773" s="58"/>
      <c r="AY773" s="58"/>
      <c r="AZ773" s="58"/>
    </row>
    <row r="774" spans="1:52" x14ac:dyDescent="0.25">
      <c r="A774" s="58"/>
      <c r="B774" s="58"/>
      <c r="C774" s="58"/>
      <c r="D774" s="58"/>
      <c r="E774" s="58"/>
      <c r="F774" s="58"/>
      <c r="G774" s="58"/>
      <c r="H774" s="58"/>
      <c r="I774" s="58"/>
      <c r="J774" s="58"/>
      <c r="K774" s="58"/>
      <c r="L774" s="58"/>
      <c r="M774" s="58"/>
      <c r="N774" s="58"/>
      <c r="O774" s="58"/>
      <c r="P774" s="58"/>
      <c r="Q774" s="58"/>
      <c r="R774" s="58"/>
      <c r="S774" s="58"/>
      <c r="T774" s="58"/>
      <c r="U774" s="58"/>
      <c r="V774" s="58"/>
      <c r="W774" s="58"/>
      <c r="X774" s="58"/>
      <c r="Y774" s="58"/>
      <c r="Z774" s="58"/>
      <c r="AA774" s="58"/>
      <c r="AB774" s="58"/>
      <c r="AC774" s="58"/>
      <c r="AD774" s="58"/>
      <c r="AE774" s="58"/>
      <c r="AF774" s="58"/>
      <c r="AG774" s="58"/>
      <c r="AH774" s="58"/>
      <c r="AI774" s="58"/>
      <c r="AJ774" s="58"/>
      <c r="AK774" s="58"/>
      <c r="AL774" s="58"/>
      <c r="AM774" s="58"/>
      <c r="AN774" s="58"/>
      <c r="AO774" s="58"/>
      <c r="AP774" s="58"/>
      <c r="AQ774" s="58"/>
      <c r="AR774" s="58"/>
      <c r="AS774" s="58"/>
      <c r="AT774" s="58"/>
      <c r="AU774" s="58"/>
      <c r="AV774" s="58"/>
      <c r="AW774" s="58"/>
      <c r="AX774" s="58"/>
      <c r="AY774" s="58"/>
      <c r="AZ774" s="58"/>
    </row>
    <row r="775" spans="1:52" x14ac:dyDescent="0.25">
      <c r="A775" s="58"/>
      <c r="B775" s="58"/>
      <c r="C775" s="58"/>
      <c r="D775" s="58"/>
      <c r="E775" s="58"/>
      <c r="F775" s="58"/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58"/>
      <c r="X775" s="58"/>
      <c r="Y775" s="58"/>
      <c r="Z775" s="58"/>
      <c r="AA775" s="58"/>
      <c r="AB775" s="58"/>
      <c r="AC775" s="58"/>
      <c r="AD775" s="58"/>
      <c r="AE775" s="58"/>
      <c r="AF775" s="58"/>
      <c r="AG775" s="58"/>
      <c r="AH775" s="58"/>
      <c r="AI775" s="58"/>
      <c r="AJ775" s="58"/>
      <c r="AK775" s="58"/>
      <c r="AL775" s="58"/>
      <c r="AM775" s="58"/>
      <c r="AN775" s="58"/>
      <c r="AO775" s="58"/>
      <c r="AP775" s="58"/>
      <c r="AQ775" s="58"/>
      <c r="AR775" s="58"/>
      <c r="AS775" s="58"/>
      <c r="AT775" s="58"/>
      <c r="AU775" s="58"/>
      <c r="AV775" s="58"/>
      <c r="AW775" s="58"/>
      <c r="AX775" s="58"/>
      <c r="AY775" s="58"/>
      <c r="AZ775" s="58"/>
    </row>
    <row r="776" spans="1:52" x14ac:dyDescent="0.25">
      <c r="A776" s="58"/>
      <c r="B776" s="58"/>
      <c r="C776" s="58"/>
      <c r="D776" s="58"/>
      <c r="E776" s="58"/>
      <c r="F776" s="58"/>
      <c r="G776" s="58"/>
      <c r="H776" s="58"/>
      <c r="I776" s="58"/>
      <c r="J776" s="58"/>
      <c r="K776" s="58"/>
      <c r="L776" s="58"/>
      <c r="M776" s="58"/>
      <c r="N776" s="58"/>
      <c r="O776" s="58"/>
      <c r="P776" s="58"/>
      <c r="Q776" s="58"/>
      <c r="R776" s="58"/>
      <c r="S776" s="58"/>
      <c r="T776" s="58"/>
      <c r="U776" s="58"/>
      <c r="V776" s="58"/>
      <c r="W776" s="58"/>
      <c r="X776" s="58"/>
      <c r="Y776" s="58"/>
      <c r="Z776" s="58"/>
      <c r="AA776" s="58"/>
      <c r="AB776" s="58"/>
      <c r="AC776" s="58"/>
      <c r="AD776" s="58"/>
      <c r="AE776" s="58"/>
      <c r="AF776" s="58"/>
      <c r="AG776" s="58"/>
      <c r="AH776" s="58"/>
      <c r="AI776" s="58"/>
      <c r="AJ776" s="58"/>
      <c r="AK776" s="58"/>
      <c r="AL776" s="58"/>
      <c r="AM776" s="58"/>
      <c r="AN776" s="58"/>
      <c r="AO776" s="58"/>
      <c r="AP776" s="58"/>
      <c r="AQ776" s="58"/>
      <c r="AR776" s="58"/>
      <c r="AS776" s="58"/>
      <c r="AT776" s="58"/>
      <c r="AU776" s="58"/>
      <c r="AV776" s="58"/>
      <c r="AW776" s="58"/>
      <c r="AX776" s="58"/>
      <c r="AY776" s="58"/>
      <c r="AZ776" s="58"/>
    </row>
    <row r="777" spans="1:52" x14ac:dyDescent="0.25">
      <c r="A777" s="58"/>
      <c r="B777" s="58"/>
      <c r="C777" s="58"/>
      <c r="D777" s="58"/>
      <c r="E777" s="58"/>
      <c r="F777" s="58"/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58"/>
      <c r="X777" s="58"/>
      <c r="Y777" s="58"/>
      <c r="Z777" s="58"/>
      <c r="AA777" s="58"/>
      <c r="AB777" s="58"/>
      <c r="AC777" s="58"/>
      <c r="AD777" s="58"/>
      <c r="AE777" s="58"/>
      <c r="AF777" s="58"/>
      <c r="AG777" s="58"/>
      <c r="AH777" s="58"/>
      <c r="AI777" s="58"/>
      <c r="AJ777" s="58"/>
      <c r="AK777" s="58"/>
      <c r="AL777" s="58"/>
      <c r="AM777" s="58"/>
      <c r="AN777" s="58"/>
      <c r="AO777" s="58"/>
      <c r="AP777" s="58"/>
      <c r="AQ777" s="58"/>
      <c r="AR777" s="58"/>
      <c r="AS777" s="58"/>
      <c r="AT777" s="58"/>
      <c r="AU777" s="58"/>
      <c r="AV777" s="58"/>
      <c r="AW777" s="58"/>
      <c r="AX777" s="58"/>
      <c r="AY777" s="58"/>
      <c r="AZ777" s="58"/>
    </row>
    <row r="778" spans="1:52" x14ac:dyDescent="0.25">
      <c r="A778" s="58"/>
      <c r="B778" s="58"/>
      <c r="C778" s="58"/>
      <c r="D778" s="58"/>
      <c r="E778" s="58"/>
      <c r="F778" s="58"/>
      <c r="G778" s="58"/>
      <c r="H778" s="58"/>
      <c r="I778" s="58"/>
      <c r="J778" s="58"/>
      <c r="K778" s="58"/>
      <c r="L778" s="58"/>
      <c r="M778" s="58"/>
      <c r="N778" s="58"/>
      <c r="O778" s="58"/>
      <c r="P778" s="58"/>
      <c r="Q778" s="58"/>
      <c r="R778" s="58"/>
      <c r="S778" s="58"/>
      <c r="T778" s="58"/>
      <c r="U778" s="58"/>
      <c r="V778" s="58"/>
      <c r="W778" s="58"/>
      <c r="X778" s="58"/>
      <c r="Y778" s="58"/>
      <c r="Z778" s="58"/>
      <c r="AA778" s="58"/>
      <c r="AB778" s="58"/>
      <c r="AC778" s="58"/>
      <c r="AD778" s="58"/>
      <c r="AE778" s="58"/>
      <c r="AF778" s="58"/>
      <c r="AG778" s="58"/>
      <c r="AH778" s="58"/>
      <c r="AI778" s="58"/>
      <c r="AJ778" s="58"/>
      <c r="AK778" s="58"/>
      <c r="AL778" s="58"/>
      <c r="AM778" s="58"/>
      <c r="AN778" s="58"/>
      <c r="AO778" s="58"/>
      <c r="AP778" s="58"/>
      <c r="AQ778" s="58"/>
      <c r="AR778" s="58"/>
      <c r="AS778" s="58"/>
      <c r="AT778" s="58"/>
      <c r="AU778" s="58"/>
      <c r="AV778" s="58"/>
      <c r="AW778" s="58"/>
      <c r="AX778" s="58"/>
      <c r="AY778" s="58"/>
      <c r="AZ778" s="58"/>
    </row>
    <row r="779" spans="1:52" x14ac:dyDescent="0.25">
      <c r="A779" s="58"/>
      <c r="B779" s="58"/>
      <c r="C779" s="58"/>
      <c r="D779" s="58"/>
      <c r="E779" s="58"/>
      <c r="F779" s="58"/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58"/>
      <c r="X779" s="58"/>
      <c r="Y779" s="58"/>
      <c r="Z779" s="58"/>
      <c r="AA779" s="58"/>
      <c r="AB779" s="58"/>
      <c r="AC779" s="58"/>
      <c r="AD779" s="58"/>
      <c r="AE779" s="58"/>
      <c r="AF779" s="58"/>
      <c r="AG779" s="58"/>
      <c r="AH779" s="58"/>
      <c r="AI779" s="58"/>
      <c r="AJ779" s="58"/>
      <c r="AK779" s="58"/>
      <c r="AL779" s="58"/>
      <c r="AM779" s="58"/>
      <c r="AN779" s="58"/>
      <c r="AO779" s="58"/>
      <c r="AP779" s="58"/>
      <c r="AQ779" s="58"/>
      <c r="AR779" s="58"/>
      <c r="AS779" s="58"/>
      <c r="AT779" s="58"/>
      <c r="AU779" s="58"/>
      <c r="AV779" s="58"/>
      <c r="AW779" s="58"/>
      <c r="AX779" s="58"/>
      <c r="AY779" s="58"/>
      <c r="AZ779" s="58"/>
    </row>
    <row r="780" spans="1:52" x14ac:dyDescent="0.25">
      <c r="A780" s="58"/>
      <c r="B780" s="58"/>
      <c r="C780" s="58"/>
      <c r="D780" s="58"/>
      <c r="E780" s="58"/>
      <c r="F780" s="58"/>
      <c r="G780" s="58"/>
      <c r="H780" s="58"/>
      <c r="I780" s="58"/>
      <c r="J780" s="58"/>
      <c r="K780" s="58"/>
      <c r="L780" s="58"/>
      <c r="M780" s="58"/>
      <c r="N780" s="58"/>
      <c r="O780" s="58"/>
      <c r="P780" s="58"/>
      <c r="Q780" s="58"/>
      <c r="R780" s="58"/>
      <c r="S780" s="58"/>
      <c r="T780" s="58"/>
      <c r="U780" s="58"/>
      <c r="V780" s="58"/>
      <c r="W780" s="58"/>
      <c r="X780" s="58"/>
      <c r="Y780" s="58"/>
      <c r="Z780" s="58"/>
      <c r="AA780" s="58"/>
      <c r="AB780" s="58"/>
      <c r="AC780" s="58"/>
      <c r="AD780" s="58"/>
      <c r="AE780" s="58"/>
      <c r="AF780" s="58"/>
      <c r="AG780" s="58"/>
      <c r="AH780" s="58"/>
      <c r="AI780" s="58"/>
      <c r="AJ780" s="58"/>
      <c r="AK780" s="58"/>
      <c r="AL780" s="58"/>
      <c r="AM780" s="58"/>
      <c r="AN780" s="58"/>
      <c r="AO780" s="58"/>
      <c r="AP780" s="58"/>
      <c r="AQ780" s="58"/>
      <c r="AR780" s="58"/>
      <c r="AS780" s="58"/>
      <c r="AT780" s="58"/>
      <c r="AU780" s="58"/>
      <c r="AV780" s="58"/>
      <c r="AW780" s="58"/>
      <c r="AX780" s="58"/>
      <c r="AY780" s="58"/>
      <c r="AZ780" s="58"/>
    </row>
    <row r="781" spans="1:52" x14ac:dyDescent="0.25">
      <c r="A781" s="58"/>
      <c r="B781" s="58"/>
      <c r="C781" s="58"/>
      <c r="D781" s="58"/>
      <c r="E781" s="58"/>
      <c r="F781" s="58"/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  <c r="X781" s="58"/>
      <c r="Y781" s="58"/>
      <c r="Z781" s="58"/>
      <c r="AA781" s="58"/>
      <c r="AB781" s="58"/>
      <c r="AC781" s="58"/>
      <c r="AD781" s="58"/>
      <c r="AE781" s="58"/>
      <c r="AF781" s="58"/>
      <c r="AG781" s="58"/>
      <c r="AH781" s="58"/>
      <c r="AI781" s="58"/>
      <c r="AJ781" s="58"/>
      <c r="AK781" s="58"/>
      <c r="AL781" s="58"/>
      <c r="AM781" s="58"/>
      <c r="AN781" s="58"/>
      <c r="AO781" s="58"/>
      <c r="AP781" s="58"/>
      <c r="AQ781" s="58"/>
      <c r="AR781" s="58"/>
      <c r="AS781" s="58"/>
      <c r="AT781" s="58"/>
      <c r="AU781" s="58"/>
      <c r="AV781" s="58"/>
      <c r="AW781" s="58"/>
      <c r="AX781" s="58"/>
      <c r="AY781" s="58"/>
      <c r="AZ781" s="58"/>
    </row>
    <row r="782" spans="1:52" x14ac:dyDescent="0.25">
      <c r="A782" s="58"/>
      <c r="B782" s="58"/>
      <c r="C782" s="58"/>
      <c r="D782" s="58"/>
      <c r="E782" s="58"/>
      <c r="F782" s="58"/>
      <c r="G782" s="58"/>
      <c r="H782" s="58"/>
      <c r="I782" s="58"/>
      <c r="J782" s="58"/>
      <c r="K782" s="58"/>
      <c r="L782" s="58"/>
      <c r="M782" s="58"/>
      <c r="N782" s="58"/>
      <c r="O782" s="58"/>
      <c r="P782" s="58"/>
      <c r="Q782" s="58"/>
      <c r="R782" s="58"/>
      <c r="S782" s="58"/>
      <c r="T782" s="58"/>
      <c r="U782" s="58"/>
      <c r="V782" s="58"/>
      <c r="W782" s="58"/>
      <c r="X782" s="58"/>
      <c r="Y782" s="58"/>
      <c r="Z782" s="58"/>
      <c r="AA782" s="58"/>
      <c r="AB782" s="58"/>
      <c r="AC782" s="58"/>
      <c r="AD782" s="58"/>
      <c r="AE782" s="58"/>
      <c r="AF782" s="58"/>
      <c r="AG782" s="58"/>
      <c r="AH782" s="58"/>
      <c r="AI782" s="58"/>
      <c r="AJ782" s="58"/>
      <c r="AK782" s="58"/>
      <c r="AL782" s="58"/>
      <c r="AM782" s="58"/>
      <c r="AN782" s="58"/>
      <c r="AO782" s="58"/>
      <c r="AP782" s="58"/>
      <c r="AQ782" s="58"/>
      <c r="AR782" s="58"/>
      <c r="AS782" s="58"/>
      <c r="AT782" s="58"/>
      <c r="AU782" s="58"/>
      <c r="AV782" s="58"/>
      <c r="AW782" s="58"/>
      <c r="AX782" s="58"/>
      <c r="AY782" s="58"/>
      <c r="AZ782" s="58"/>
    </row>
    <row r="783" spans="1:52" x14ac:dyDescent="0.25">
      <c r="A783" s="58"/>
      <c r="B783" s="58"/>
      <c r="C783" s="58"/>
      <c r="D783" s="58"/>
      <c r="E783" s="58"/>
      <c r="F783" s="58"/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58"/>
      <c r="X783" s="58"/>
      <c r="Y783" s="58"/>
      <c r="Z783" s="58"/>
      <c r="AA783" s="58"/>
      <c r="AB783" s="58"/>
      <c r="AC783" s="58"/>
      <c r="AD783" s="58"/>
      <c r="AE783" s="58"/>
      <c r="AF783" s="58"/>
      <c r="AG783" s="58"/>
      <c r="AH783" s="58"/>
      <c r="AI783" s="58"/>
      <c r="AJ783" s="58"/>
      <c r="AK783" s="58"/>
      <c r="AL783" s="58"/>
      <c r="AM783" s="58"/>
      <c r="AN783" s="58"/>
      <c r="AO783" s="58"/>
      <c r="AP783" s="58"/>
      <c r="AQ783" s="58"/>
      <c r="AR783" s="58"/>
      <c r="AS783" s="58"/>
      <c r="AT783" s="58"/>
      <c r="AU783" s="58"/>
      <c r="AV783" s="58"/>
      <c r="AW783" s="58"/>
      <c r="AX783" s="58"/>
      <c r="AY783" s="58"/>
      <c r="AZ783" s="58"/>
    </row>
    <row r="784" spans="1:52" x14ac:dyDescent="0.25">
      <c r="A784" s="58"/>
      <c r="B784" s="58"/>
      <c r="C784" s="58"/>
      <c r="D784" s="58"/>
      <c r="E784" s="58"/>
      <c r="F784" s="58"/>
      <c r="G784" s="58"/>
      <c r="H784" s="58"/>
      <c r="I784" s="58"/>
      <c r="J784" s="58"/>
      <c r="K784" s="58"/>
      <c r="L784" s="58"/>
      <c r="M784" s="58"/>
      <c r="N784" s="58"/>
      <c r="O784" s="58"/>
      <c r="P784" s="58"/>
      <c r="Q784" s="58"/>
      <c r="R784" s="58"/>
      <c r="S784" s="58"/>
      <c r="T784" s="58"/>
      <c r="U784" s="58"/>
      <c r="V784" s="58"/>
      <c r="W784" s="58"/>
      <c r="X784" s="58"/>
      <c r="Y784" s="58"/>
      <c r="Z784" s="58"/>
      <c r="AA784" s="58"/>
      <c r="AB784" s="58"/>
      <c r="AC784" s="58"/>
      <c r="AD784" s="58"/>
      <c r="AE784" s="58"/>
      <c r="AF784" s="58"/>
      <c r="AG784" s="58"/>
      <c r="AH784" s="58"/>
      <c r="AI784" s="58"/>
      <c r="AJ784" s="58"/>
      <c r="AK784" s="58"/>
      <c r="AL784" s="58"/>
      <c r="AM784" s="58"/>
      <c r="AN784" s="58"/>
      <c r="AO784" s="58"/>
      <c r="AP784" s="58"/>
      <c r="AQ784" s="58"/>
      <c r="AR784" s="58"/>
      <c r="AS784" s="58"/>
      <c r="AT784" s="58"/>
      <c r="AU784" s="58"/>
      <c r="AV784" s="58"/>
      <c r="AW784" s="58"/>
      <c r="AX784" s="58"/>
      <c r="AY784" s="58"/>
      <c r="AZ784" s="58"/>
    </row>
    <row r="785" spans="1:52" x14ac:dyDescent="0.25">
      <c r="A785" s="58"/>
      <c r="B785" s="58"/>
      <c r="C785" s="58"/>
      <c r="D785" s="58"/>
      <c r="E785" s="58"/>
      <c r="F785" s="58"/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58"/>
      <c r="X785" s="58"/>
      <c r="Y785" s="58"/>
      <c r="Z785" s="58"/>
      <c r="AA785" s="58"/>
      <c r="AB785" s="58"/>
      <c r="AC785" s="58"/>
      <c r="AD785" s="58"/>
      <c r="AE785" s="58"/>
      <c r="AF785" s="58"/>
      <c r="AG785" s="58"/>
      <c r="AH785" s="58"/>
      <c r="AI785" s="58"/>
      <c r="AJ785" s="58"/>
      <c r="AK785" s="58"/>
      <c r="AL785" s="58"/>
      <c r="AM785" s="58"/>
      <c r="AN785" s="58"/>
      <c r="AO785" s="58"/>
      <c r="AP785" s="58"/>
      <c r="AQ785" s="58"/>
      <c r="AR785" s="58"/>
      <c r="AS785" s="58"/>
      <c r="AT785" s="58"/>
      <c r="AU785" s="58"/>
      <c r="AV785" s="58"/>
      <c r="AW785" s="58"/>
      <c r="AX785" s="58"/>
      <c r="AY785" s="58"/>
      <c r="AZ785" s="58"/>
    </row>
    <row r="786" spans="1:52" x14ac:dyDescent="0.25">
      <c r="A786" s="58"/>
      <c r="B786" s="58"/>
      <c r="C786" s="58"/>
      <c r="D786" s="58"/>
      <c r="E786" s="58"/>
      <c r="F786" s="58"/>
      <c r="G786" s="58"/>
      <c r="H786" s="58"/>
      <c r="I786" s="58"/>
      <c r="J786" s="58"/>
      <c r="K786" s="58"/>
      <c r="L786" s="58"/>
      <c r="M786" s="58"/>
      <c r="N786" s="58"/>
      <c r="O786" s="58"/>
      <c r="P786" s="58"/>
      <c r="Q786" s="58"/>
      <c r="R786" s="58"/>
      <c r="S786" s="58"/>
      <c r="T786" s="58"/>
      <c r="U786" s="58"/>
      <c r="V786" s="58"/>
      <c r="W786" s="58"/>
      <c r="X786" s="58"/>
      <c r="Y786" s="58"/>
      <c r="Z786" s="58"/>
      <c r="AA786" s="58"/>
      <c r="AB786" s="58"/>
      <c r="AC786" s="58"/>
      <c r="AD786" s="58"/>
      <c r="AE786" s="58"/>
      <c r="AF786" s="58"/>
      <c r="AG786" s="58"/>
      <c r="AH786" s="58"/>
      <c r="AI786" s="58"/>
      <c r="AJ786" s="58"/>
      <c r="AK786" s="58"/>
      <c r="AL786" s="58"/>
      <c r="AM786" s="58"/>
      <c r="AN786" s="58"/>
      <c r="AO786" s="58"/>
      <c r="AP786" s="58"/>
      <c r="AQ786" s="58"/>
      <c r="AR786" s="58"/>
      <c r="AS786" s="58"/>
      <c r="AT786" s="58"/>
      <c r="AU786" s="58"/>
      <c r="AV786" s="58"/>
      <c r="AW786" s="58"/>
      <c r="AX786" s="58"/>
      <c r="AY786" s="58"/>
      <c r="AZ786" s="58"/>
    </row>
    <row r="787" spans="1:52" x14ac:dyDescent="0.25">
      <c r="A787" s="58"/>
      <c r="B787" s="58"/>
      <c r="C787" s="58"/>
      <c r="D787" s="58"/>
      <c r="E787" s="58"/>
      <c r="F787" s="58"/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58"/>
      <c r="X787" s="58"/>
      <c r="Y787" s="58"/>
      <c r="Z787" s="58"/>
      <c r="AA787" s="58"/>
      <c r="AB787" s="58"/>
      <c r="AC787" s="58"/>
      <c r="AD787" s="58"/>
      <c r="AE787" s="58"/>
      <c r="AF787" s="58"/>
      <c r="AG787" s="58"/>
      <c r="AH787" s="58"/>
      <c r="AI787" s="58"/>
      <c r="AJ787" s="58"/>
      <c r="AK787" s="58"/>
      <c r="AL787" s="58"/>
      <c r="AM787" s="58"/>
      <c r="AN787" s="58"/>
      <c r="AO787" s="58"/>
      <c r="AP787" s="58"/>
      <c r="AQ787" s="58"/>
      <c r="AR787" s="58"/>
      <c r="AS787" s="58"/>
      <c r="AT787" s="58"/>
      <c r="AU787" s="58"/>
      <c r="AV787" s="58"/>
      <c r="AW787" s="58"/>
      <c r="AX787" s="58"/>
      <c r="AY787" s="58"/>
      <c r="AZ787" s="58"/>
    </row>
    <row r="788" spans="1:52" x14ac:dyDescent="0.25">
      <c r="A788" s="58"/>
      <c r="B788" s="58"/>
      <c r="C788" s="58"/>
      <c r="D788" s="58"/>
      <c r="E788" s="58"/>
      <c r="F788" s="58"/>
      <c r="G788" s="58"/>
      <c r="H788" s="58"/>
      <c r="I788" s="58"/>
      <c r="J788" s="58"/>
      <c r="K788" s="58"/>
      <c r="L788" s="58"/>
      <c r="M788" s="58"/>
      <c r="N788" s="58"/>
      <c r="O788" s="58"/>
      <c r="P788" s="58"/>
      <c r="Q788" s="58"/>
      <c r="R788" s="58"/>
      <c r="S788" s="58"/>
      <c r="T788" s="58"/>
      <c r="U788" s="58"/>
      <c r="V788" s="58"/>
      <c r="W788" s="58"/>
      <c r="X788" s="58"/>
      <c r="Y788" s="58"/>
      <c r="Z788" s="58"/>
      <c r="AA788" s="58"/>
      <c r="AB788" s="58"/>
      <c r="AC788" s="58"/>
      <c r="AD788" s="58"/>
      <c r="AE788" s="58"/>
      <c r="AF788" s="58"/>
      <c r="AG788" s="58"/>
      <c r="AH788" s="58"/>
      <c r="AI788" s="58"/>
      <c r="AJ788" s="58"/>
      <c r="AK788" s="58"/>
      <c r="AL788" s="58"/>
      <c r="AM788" s="58"/>
      <c r="AN788" s="58"/>
      <c r="AO788" s="58"/>
      <c r="AP788" s="58"/>
      <c r="AQ788" s="58"/>
      <c r="AR788" s="58"/>
      <c r="AS788" s="58"/>
      <c r="AT788" s="58"/>
      <c r="AU788" s="58"/>
      <c r="AV788" s="58"/>
      <c r="AW788" s="58"/>
      <c r="AX788" s="58"/>
      <c r="AY788" s="58"/>
      <c r="AZ788" s="58"/>
    </row>
    <row r="789" spans="1:52" x14ac:dyDescent="0.25">
      <c r="A789" s="58"/>
      <c r="B789" s="58"/>
      <c r="C789" s="58"/>
      <c r="D789" s="58"/>
      <c r="E789" s="58"/>
      <c r="F789" s="58"/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58"/>
      <c r="X789" s="58"/>
      <c r="Y789" s="58"/>
      <c r="Z789" s="58"/>
      <c r="AA789" s="58"/>
      <c r="AB789" s="58"/>
      <c r="AC789" s="58"/>
      <c r="AD789" s="58"/>
      <c r="AE789" s="58"/>
      <c r="AF789" s="58"/>
      <c r="AG789" s="58"/>
      <c r="AH789" s="58"/>
      <c r="AI789" s="58"/>
      <c r="AJ789" s="58"/>
      <c r="AK789" s="58"/>
      <c r="AL789" s="58"/>
      <c r="AM789" s="58"/>
      <c r="AN789" s="58"/>
      <c r="AO789" s="58"/>
      <c r="AP789" s="58"/>
      <c r="AQ789" s="58"/>
      <c r="AR789" s="58"/>
      <c r="AS789" s="58"/>
      <c r="AT789" s="58"/>
      <c r="AU789" s="58"/>
      <c r="AV789" s="58"/>
      <c r="AW789" s="58"/>
      <c r="AX789" s="58"/>
      <c r="AY789" s="58"/>
      <c r="AZ789" s="58"/>
    </row>
    <row r="790" spans="1:52" x14ac:dyDescent="0.25">
      <c r="A790" s="58"/>
      <c r="B790" s="58"/>
      <c r="C790" s="58"/>
      <c r="D790" s="58"/>
      <c r="E790" s="58"/>
      <c r="F790" s="58"/>
      <c r="G790" s="58"/>
      <c r="H790" s="58"/>
      <c r="I790" s="58"/>
      <c r="J790" s="58"/>
      <c r="K790" s="58"/>
      <c r="L790" s="58"/>
      <c r="M790" s="58"/>
      <c r="N790" s="58"/>
      <c r="O790" s="58"/>
      <c r="P790" s="58"/>
      <c r="Q790" s="58"/>
      <c r="R790" s="58"/>
      <c r="S790" s="58"/>
      <c r="T790" s="58"/>
      <c r="U790" s="58"/>
      <c r="V790" s="58"/>
      <c r="W790" s="58"/>
      <c r="X790" s="58"/>
      <c r="Y790" s="58"/>
      <c r="Z790" s="58"/>
      <c r="AA790" s="58"/>
      <c r="AB790" s="58"/>
      <c r="AC790" s="58"/>
      <c r="AD790" s="58"/>
      <c r="AE790" s="58"/>
      <c r="AF790" s="58"/>
      <c r="AG790" s="58"/>
      <c r="AH790" s="58"/>
      <c r="AI790" s="58"/>
      <c r="AJ790" s="58"/>
      <c r="AK790" s="58"/>
      <c r="AL790" s="58"/>
      <c r="AM790" s="58"/>
      <c r="AN790" s="58"/>
      <c r="AO790" s="58"/>
      <c r="AP790" s="58"/>
      <c r="AQ790" s="58"/>
      <c r="AR790" s="58"/>
      <c r="AS790" s="58"/>
      <c r="AT790" s="58"/>
      <c r="AU790" s="58"/>
      <c r="AV790" s="58"/>
      <c r="AW790" s="58"/>
      <c r="AX790" s="58"/>
      <c r="AY790" s="58"/>
      <c r="AZ790" s="58"/>
    </row>
    <row r="791" spans="1:52" x14ac:dyDescent="0.25">
      <c r="A791" s="58"/>
      <c r="B791" s="58"/>
      <c r="C791" s="58"/>
      <c r="D791" s="58"/>
      <c r="E791" s="58"/>
      <c r="F791" s="58"/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58"/>
      <c r="X791" s="58"/>
      <c r="Y791" s="58"/>
      <c r="Z791" s="58"/>
      <c r="AA791" s="58"/>
      <c r="AB791" s="58"/>
      <c r="AC791" s="58"/>
      <c r="AD791" s="58"/>
      <c r="AE791" s="58"/>
      <c r="AF791" s="58"/>
      <c r="AG791" s="58"/>
      <c r="AH791" s="58"/>
      <c r="AI791" s="58"/>
      <c r="AJ791" s="58"/>
      <c r="AK791" s="58"/>
      <c r="AL791" s="58"/>
      <c r="AM791" s="58"/>
      <c r="AN791" s="58"/>
      <c r="AO791" s="58"/>
      <c r="AP791" s="58"/>
      <c r="AQ791" s="58"/>
      <c r="AR791" s="58"/>
      <c r="AS791" s="58"/>
      <c r="AT791" s="58"/>
      <c r="AU791" s="58"/>
      <c r="AV791" s="58"/>
      <c r="AW791" s="58"/>
      <c r="AX791" s="58"/>
      <c r="AY791" s="58"/>
      <c r="AZ791" s="58"/>
    </row>
    <row r="792" spans="1:52" x14ac:dyDescent="0.25">
      <c r="A792" s="58"/>
      <c r="B792" s="58"/>
      <c r="C792" s="58"/>
      <c r="D792" s="58"/>
      <c r="E792" s="58"/>
      <c r="F792" s="58"/>
      <c r="G792" s="58"/>
      <c r="H792" s="58"/>
      <c r="I792" s="58"/>
      <c r="J792" s="58"/>
      <c r="K792" s="58"/>
      <c r="L792" s="58"/>
      <c r="M792" s="58"/>
      <c r="N792" s="58"/>
      <c r="O792" s="58"/>
      <c r="P792" s="58"/>
      <c r="Q792" s="58"/>
      <c r="R792" s="58"/>
      <c r="S792" s="58"/>
      <c r="T792" s="58"/>
      <c r="U792" s="58"/>
      <c r="V792" s="58"/>
      <c r="W792" s="58"/>
      <c r="X792" s="58"/>
      <c r="Y792" s="58"/>
      <c r="Z792" s="58"/>
      <c r="AA792" s="58"/>
      <c r="AB792" s="58"/>
      <c r="AC792" s="58"/>
      <c r="AD792" s="58"/>
      <c r="AE792" s="58"/>
      <c r="AF792" s="58"/>
      <c r="AG792" s="58"/>
      <c r="AH792" s="58"/>
      <c r="AI792" s="58"/>
      <c r="AJ792" s="58"/>
      <c r="AK792" s="58"/>
      <c r="AL792" s="58"/>
      <c r="AM792" s="58"/>
      <c r="AN792" s="58"/>
      <c r="AO792" s="58"/>
      <c r="AP792" s="58"/>
      <c r="AQ792" s="58"/>
      <c r="AR792" s="58"/>
      <c r="AS792" s="58"/>
      <c r="AT792" s="58"/>
      <c r="AU792" s="58"/>
      <c r="AV792" s="58"/>
      <c r="AW792" s="58"/>
      <c r="AX792" s="58"/>
      <c r="AY792" s="58"/>
      <c r="AZ792" s="58"/>
    </row>
    <row r="793" spans="1:52" x14ac:dyDescent="0.25">
      <c r="A793" s="58"/>
      <c r="B793" s="58"/>
      <c r="C793" s="58"/>
      <c r="D793" s="58"/>
      <c r="E793" s="58"/>
      <c r="F793" s="58"/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58"/>
      <c r="X793" s="58"/>
      <c r="Y793" s="58"/>
      <c r="Z793" s="58"/>
      <c r="AA793" s="58"/>
      <c r="AB793" s="58"/>
      <c r="AC793" s="58"/>
      <c r="AD793" s="58"/>
      <c r="AE793" s="58"/>
      <c r="AF793" s="58"/>
      <c r="AG793" s="58"/>
      <c r="AH793" s="58"/>
      <c r="AI793" s="58"/>
      <c r="AJ793" s="58"/>
      <c r="AK793" s="58"/>
      <c r="AL793" s="58"/>
      <c r="AM793" s="58"/>
      <c r="AN793" s="58"/>
      <c r="AO793" s="58"/>
      <c r="AP793" s="58"/>
      <c r="AQ793" s="58"/>
      <c r="AR793" s="58"/>
      <c r="AS793" s="58"/>
      <c r="AT793" s="58"/>
      <c r="AU793" s="58"/>
      <c r="AV793" s="58"/>
      <c r="AW793" s="58"/>
      <c r="AX793" s="58"/>
      <c r="AY793" s="58"/>
      <c r="AZ793" s="58"/>
    </row>
    <row r="794" spans="1:52" x14ac:dyDescent="0.25">
      <c r="A794" s="58"/>
      <c r="B794" s="58"/>
      <c r="C794" s="58"/>
      <c r="D794" s="58"/>
      <c r="E794" s="58"/>
      <c r="F794" s="58"/>
      <c r="G794" s="58"/>
      <c r="H794" s="58"/>
      <c r="I794" s="58"/>
      <c r="J794" s="58"/>
      <c r="K794" s="58"/>
      <c r="L794" s="58"/>
      <c r="M794" s="58"/>
      <c r="N794" s="58"/>
      <c r="O794" s="58"/>
      <c r="P794" s="58"/>
      <c r="Q794" s="58"/>
      <c r="R794" s="58"/>
      <c r="S794" s="58"/>
      <c r="T794" s="58"/>
      <c r="U794" s="58"/>
      <c r="V794" s="58"/>
      <c r="W794" s="58"/>
      <c r="X794" s="58"/>
      <c r="Y794" s="58"/>
      <c r="Z794" s="58"/>
      <c r="AA794" s="58"/>
      <c r="AB794" s="58"/>
      <c r="AC794" s="58"/>
      <c r="AD794" s="58"/>
      <c r="AE794" s="58"/>
      <c r="AF794" s="58"/>
      <c r="AG794" s="58"/>
      <c r="AH794" s="58"/>
      <c r="AI794" s="58"/>
      <c r="AJ794" s="58"/>
      <c r="AK794" s="58"/>
      <c r="AL794" s="58"/>
      <c r="AM794" s="58"/>
      <c r="AN794" s="58"/>
      <c r="AO794" s="58"/>
      <c r="AP794" s="58"/>
      <c r="AQ794" s="58"/>
      <c r="AR794" s="58"/>
      <c r="AS794" s="58"/>
      <c r="AT794" s="58"/>
      <c r="AU794" s="58"/>
      <c r="AV794" s="58"/>
      <c r="AW794" s="58"/>
      <c r="AX794" s="58"/>
      <c r="AY794" s="58"/>
      <c r="AZ794" s="58"/>
    </row>
    <row r="795" spans="1:52" x14ac:dyDescent="0.25">
      <c r="A795" s="58"/>
      <c r="B795" s="58"/>
      <c r="C795" s="58"/>
      <c r="D795" s="58"/>
      <c r="E795" s="58"/>
      <c r="F795" s="58"/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58"/>
      <c r="X795" s="58"/>
      <c r="Y795" s="58"/>
      <c r="Z795" s="58"/>
      <c r="AA795" s="58"/>
      <c r="AB795" s="58"/>
      <c r="AC795" s="58"/>
      <c r="AD795" s="58"/>
      <c r="AE795" s="58"/>
      <c r="AF795" s="58"/>
      <c r="AG795" s="58"/>
      <c r="AH795" s="58"/>
      <c r="AI795" s="58"/>
      <c r="AJ795" s="58"/>
      <c r="AK795" s="58"/>
      <c r="AL795" s="58"/>
      <c r="AM795" s="58"/>
      <c r="AN795" s="58"/>
      <c r="AO795" s="58"/>
      <c r="AP795" s="58"/>
      <c r="AQ795" s="58"/>
      <c r="AR795" s="58"/>
      <c r="AS795" s="58"/>
      <c r="AT795" s="58"/>
      <c r="AU795" s="58"/>
      <c r="AV795" s="58"/>
      <c r="AW795" s="58"/>
      <c r="AX795" s="58"/>
      <c r="AY795" s="58"/>
      <c r="AZ795" s="58"/>
    </row>
    <row r="796" spans="1:52" x14ac:dyDescent="0.25">
      <c r="A796" s="58"/>
      <c r="B796" s="58"/>
      <c r="C796" s="58"/>
      <c r="D796" s="58"/>
      <c r="E796" s="58"/>
      <c r="F796" s="58"/>
      <c r="G796" s="58"/>
      <c r="H796" s="58"/>
      <c r="I796" s="58"/>
      <c r="J796" s="58"/>
      <c r="K796" s="58"/>
      <c r="L796" s="58"/>
      <c r="M796" s="58"/>
      <c r="N796" s="58"/>
      <c r="O796" s="58"/>
      <c r="P796" s="58"/>
      <c r="Q796" s="58"/>
      <c r="R796" s="58"/>
      <c r="S796" s="58"/>
      <c r="T796" s="58"/>
      <c r="U796" s="58"/>
      <c r="V796" s="58"/>
      <c r="W796" s="58"/>
      <c r="X796" s="58"/>
      <c r="Y796" s="58"/>
      <c r="Z796" s="58"/>
      <c r="AA796" s="58"/>
      <c r="AB796" s="58"/>
      <c r="AC796" s="58"/>
      <c r="AD796" s="58"/>
      <c r="AE796" s="58"/>
      <c r="AF796" s="58"/>
      <c r="AG796" s="58"/>
      <c r="AH796" s="58"/>
      <c r="AI796" s="58"/>
      <c r="AJ796" s="58"/>
      <c r="AK796" s="58"/>
      <c r="AL796" s="58"/>
      <c r="AM796" s="58"/>
      <c r="AN796" s="58"/>
      <c r="AO796" s="58"/>
      <c r="AP796" s="58"/>
      <c r="AQ796" s="58"/>
      <c r="AR796" s="58"/>
      <c r="AS796" s="58"/>
      <c r="AT796" s="58"/>
      <c r="AU796" s="58"/>
      <c r="AV796" s="58"/>
      <c r="AW796" s="58"/>
      <c r="AX796" s="58"/>
      <c r="AY796" s="58"/>
      <c r="AZ796" s="58"/>
    </row>
    <row r="797" spans="1:52" x14ac:dyDescent="0.25">
      <c r="A797" s="58"/>
      <c r="B797" s="58"/>
      <c r="C797" s="58"/>
      <c r="D797" s="58"/>
      <c r="E797" s="58"/>
      <c r="F797" s="58"/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58"/>
      <c r="X797" s="58"/>
      <c r="Y797" s="58"/>
      <c r="Z797" s="58"/>
      <c r="AA797" s="58"/>
      <c r="AB797" s="58"/>
      <c r="AC797" s="58"/>
      <c r="AD797" s="58"/>
      <c r="AE797" s="58"/>
      <c r="AF797" s="58"/>
      <c r="AG797" s="58"/>
      <c r="AH797" s="58"/>
      <c r="AI797" s="58"/>
      <c r="AJ797" s="58"/>
      <c r="AK797" s="58"/>
      <c r="AL797" s="58"/>
      <c r="AM797" s="58"/>
      <c r="AN797" s="58"/>
      <c r="AO797" s="58"/>
      <c r="AP797" s="58"/>
      <c r="AQ797" s="58"/>
      <c r="AR797" s="58"/>
      <c r="AS797" s="58"/>
      <c r="AT797" s="58"/>
      <c r="AU797" s="58"/>
      <c r="AV797" s="58"/>
      <c r="AW797" s="58"/>
      <c r="AX797" s="58"/>
      <c r="AY797" s="58"/>
      <c r="AZ797" s="58"/>
    </row>
    <row r="798" spans="1:52" x14ac:dyDescent="0.25">
      <c r="A798" s="58"/>
      <c r="B798" s="58"/>
      <c r="C798" s="58"/>
      <c r="D798" s="58"/>
      <c r="E798" s="58"/>
      <c r="F798" s="58"/>
      <c r="G798" s="58"/>
      <c r="H798" s="58"/>
      <c r="I798" s="58"/>
      <c r="J798" s="58"/>
      <c r="K798" s="58"/>
      <c r="L798" s="58"/>
      <c r="M798" s="58"/>
      <c r="N798" s="58"/>
      <c r="O798" s="58"/>
      <c r="P798" s="58"/>
      <c r="Q798" s="58"/>
      <c r="R798" s="58"/>
      <c r="S798" s="58"/>
      <c r="T798" s="58"/>
      <c r="U798" s="58"/>
      <c r="V798" s="58"/>
      <c r="W798" s="58"/>
      <c r="X798" s="58"/>
      <c r="Y798" s="58"/>
      <c r="Z798" s="58"/>
      <c r="AA798" s="58"/>
      <c r="AB798" s="58"/>
      <c r="AC798" s="58"/>
      <c r="AD798" s="58"/>
      <c r="AE798" s="58"/>
      <c r="AF798" s="58"/>
      <c r="AG798" s="58"/>
      <c r="AH798" s="58"/>
      <c r="AI798" s="58"/>
      <c r="AJ798" s="58"/>
      <c r="AK798" s="58"/>
      <c r="AL798" s="58"/>
      <c r="AM798" s="58"/>
      <c r="AN798" s="58"/>
      <c r="AO798" s="58"/>
      <c r="AP798" s="58"/>
      <c r="AQ798" s="58"/>
      <c r="AR798" s="58"/>
      <c r="AS798" s="58"/>
      <c r="AT798" s="58"/>
      <c r="AU798" s="58"/>
      <c r="AV798" s="58"/>
      <c r="AW798" s="58"/>
      <c r="AX798" s="58"/>
      <c r="AY798" s="58"/>
      <c r="AZ798" s="58"/>
    </row>
    <row r="799" spans="1:52" x14ac:dyDescent="0.25">
      <c r="A799" s="58"/>
      <c r="B799" s="58"/>
      <c r="C799" s="58"/>
      <c r="D799" s="58"/>
      <c r="E799" s="58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58"/>
      <c r="X799" s="58"/>
      <c r="Y799" s="58"/>
      <c r="Z799" s="58"/>
      <c r="AA799" s="58"/>
      <c r="AB799" s="58"/>
      <c r="AC799" s="58"/>
      <c r="AD799" s="58"/>
      <c r="AE799" s="58"/>
      <c r="AF799" s="58"/>
      <c r="AG799" s="58"/>
      <c r="AH799" s="58"/>
      <c r="AI799" s="58"/>
      <c r="AJ799" s="58"/>
      <c r="AK799" s="58"/>
      <c r="AL799" s="58"/>
      <c r="AM799" s="58"/>
      <c r="AN799" s="58"/>
      <c r="AO799" s="58"/>
      <c r="AP799" s="58"/>
      <c r="AQ799" s="58"/>
      <c r="AR799" s="58"/>
      <c r="AS799" s="58"/>
      <c r="AT799" s="58"/>
      <c r="AU799" s="58"/>
      <c r="AV799" s="58"/>
      <c r="AW799" s="58"/>
      <c r="AX799" s="58"/>
      <c r="AY799" s="58"/>
      <c r="AZ799" s="58"/>
    </row>
    <row r="800" spans="1:52" x14ac:dyDescent="0.25">
      <c r="A800" s="58"/>
      <c r="B800" s="58"/>
      <c r="C800" s="58"/>
      <c r="D800" s="58"/>
      <c r="E800" s="58"/>
      <c r="F800" s="58"/>
      <c r="G800" s="58"/>
      <c r="H800" s="58"/>
      <c r="I800" s="58"/>
      <c r="J800" s="58"/>
      <c r="K800" s="58"/>
      <c r="L800" s="58"/>
      <c r="M800" s="58"/>
      <c r="N800" s="58"/>
      <c r="O800" s="58"/>
      <c r="P800" s="58"/>
      <c r="Q800" s="58"/>
      <c r="R800" s="58"/>
      <c r="S800" s="58"/>
      <c r="T800" s="58"/>
      <c r="U800" s="58"/>
      <c r="V800" s="58"/>
      <c r="W800" s="58"/>
      <c r="X800" s="58"/>
      <c r="Y800" s="58"/>
      <c r="Z800" s="58"/>
      <c r="AA800" s="58"/>
      <c r="AB800" s="58"/>
      <c r="AC800" s="58"/>
      <c r="AD800" s="58"/>
      <c r="AE800" s="58"/>
      <c r="AF800" s="58"/>
      <c r="AG800" s="58"/>
      <c r="AH800" s="58"/>
      <c r="AI800" s="58"/>
      <c r="AJ800" s="58"/>
      <c r="AK800" s="58"/>
      <c r="AL800" s="58"/>
      <c r="AM800" s="58"/>
      <c r="AN800" s="58"/>
      <c r="AO800" s="58"/>
      <c r="AP800" s="58"/>
      <c r="AQ800" s="58"/>
      <c r="AR800" s="58"/>
      <c r="AS800" s="58"/>
      <c r="AT800" s="58"/>
      <c r="AU800" s="58"/>
      <c r="AV800" s="58"/>
      <c r="AW800" s="58"/>
      <c r="AX800" s="58"/>
      <c r="AY800" s="58"/>
      <c r="AZ800" s="58"/>
    </row>
    <row r="801" spans="1:52" x14ac:dyDescent="0.25">
      <c r="A801" s="58"/>
      <c r="B801" s="58"/>
      <c r="C801" s="58"/>
      <c r="D801" s="58"/>
      <c r="E801" s="58"/>
      <c r="F801" s="58"/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58"/>
      <c r="X801" s="58"/>
      <c r="Y801" s="58"/>
      <c r="Z801" s="58"/>
      <c r="AA801" s="58"/>
      <c r="AB801" s="58"/>
      <c r="AC801" s="58"/>
      <c r="AD801" s="58"/>
      <c r="AE801" s="58"/>
      <c r="AF801" s="58"/>
      <c r="AG801" s="58"/>
      <c r="AH801" s="58"/>
      <c r="AI801" s="58"/>
      <c r="AJ801" s="58"/>
      <c r="AK801" s="58"/>
      <c r="AL801" s="58"/>
      <c r="AM801" s="58"/>
      <c r="AN801" s="58"/>
      <c r="AO801" s="58"/>
      <c r="AP801" s="58"/>
      <c r="AQ801" s="58"/>
      <c r="AR801" s="58"/>
      <c r="AS801" s="58"/>
      <c r="AT801" s="58"/>
      <c r="AU801" s="58"/>
      <c r="AV801" s="58"/>
      <c r="AW801" s="58"/>
      <c r="AX801" s="58"/>
      <c r="AY801" s="58"/>
      <c r="AZ801" s="58"/>
    </row>
    <row r="802" spans="1:52" x14ac:dyDescent="0.25">
      <c r="A802" s="58"/>
      <c r="B802" s="58"/>
      <c r="C802" s="58"/>
      <c r="D802" s="58"/>
      <c r="E802" s="58"/>
      <c r="F802" s="58"/>
      <c r="G802" s="58"/>
      <c r="H802" s="58"/>
      <c r="I802" s="58"/>
      <c r="J802" s="58"/>
      <c r="K802" s="58"/>
      <c r="L802" s="58"/>
      <c r="M802" s="58"/>
      <c r="N802" s="58"/>
      <c r="O802" s="58"/>
      <c r="P802" s="58"/>
      <c r="Q802" s="58"/>
      <c r="R802" s="58"/>
      <c r="S802" s="58"/>
      <c r="T802" s="58"/>
      <c r="U802" s="58"/>
      <c r="V802" s="58"/>
      <c r="W802" s="58"/>
      <c r="X802" s="58"/>
      <c r="Y802" s="58"/>
      <c r="Z802" s="58"/>
      <c r="AA802" s="58"/>
      <c r="AB802" s="58"/>
      <c r="AC802" s="58"/>
      <c r="AD802" s="58"/>
      <c r="AE802" s="58"/>
      <c r="AF802" s="58"/>
      <c r="AG802" s="58"/>
      <c r="AH802" s="58"/>
      <c r="AI802" s="58"/>
      <c r="AJ802" s="58"/>
      <c r="AK802" s="58"/>
      <c r="AL802" s="58"/>
      <c r="AM802" s="58"/>
      <c r="AN802" s="58"/>
      <c r="AO802" s="58"/>
      <c r="AP802" s="58"/>
      <c r="AQ802" s="58"/>
      <c r="AR802" s="58"/>
      <c r="AS802" s="58"/>
      <c r="AT802" s="58"/>
      <c r="AU802" s="58"/>
      <c r="AV802" s="58"/>
      <c r="AW802" s="58"/>
      <c r="AX802" s="58"/>
      <c r="AY802" s="58"/>
      <c r="AZ802" s="58"/>
    </row>
    <row r="803" spans="1:52" x14ac:dyDescent="0.25">
      <c r="A803" s="58"/>
      <c r="B803" s="58"/>
      <c r="C803" s="58"/>
      <c r="D803" s="58"/>
      <c r="E803" s="58"/>
      <c r="F803" s="58"/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58"/>
      <c r="X803" s="58"/>
      <c r="Y803" s="58"/>
      <c r="Z803" s="58"/>
      <c r="AA803" s="58"/>
      <c r="AB803" s="58"/>
      <c r="AC803" s="58"/>
      <c r="AD803" s="58"/>
      <c r="AE803" s="58"/>
      <c r="AF803" s="58"/>
      <c r="AG803" s="58"/>
      <c r="AH803" s="58"/>
      <c r="AI803" s="58"/>
      <c r="AJ803" s="58"/>
      <c r="AK803" s="58"/>
      <c r="AL803" s="58"/>
      <c r="AM803" s="58"/>
      <c r="AN803" s="58"/>
      <c r="AO803" s="58"/>
      <c r="AP803" s="58"/>
      <c r="AQ803" s="58"/>
      <c r="AR803" s="58"/>
      <c r="AS803" s="58"/>
      <c r="AT803" s="58"/>
      <c r="AU803" s="58"/>
      <c r="AV803" s="58"/>
      <c r="AW803" s="58"/>
      <c r="AX803" s="58"/>
      <c r="AY803" s="58"/>
      <c r="AZ803" s="58"/>
    </row>
    <row r="804" spans="1:52" x14ac:dyDescent="0.25">
      <c r="A804" s="58"/>
      <c r="B804" s="58"/>
      <c r="C804" s="58"/>
      <c r="D804" s="58"/>
      <c r="E804" s="58"/>
      <c r="F804" s="58"/>
      <c r="G804" s="58"/>
      <c r="H804" s="58"/>
      <c r="I804" s="58"/>
      <c r="J804" s="58"/>
      <c r="K804" s="58"/>
      <c r="L804" s="58"/>
      <c r="M804" s="58"/>
      <c r="N804" s="58"/>
      <c r="O804" s="58"/>
      <c r="P804" s="58"/>
      <c r="Q804" s="58"/>
      <c r="R804" s="58"/>
      <c r="S804" s="58"/>
      <c r="T804" s="58"/>
      <c r="U804" s="58"/>
      <c r="V804" s="58"/>
      <c r="W804" s="58"/>
      <c r="X804" s="58"/>
      <c r="Y804" s="58"/>
      <c r="Z804" s="58"/>
      <c r="AA804" s="58"/>
      <c r="AB804" s="58"/>
      <c r="AC804" s="58"/>
      <c r="AD804" s="58"/>
      <c r="AE804" s="58"/>
      <c r="AF804" s="58"/>
      <c r="AG804" s="58"/>
      <c r="AH804" s="58"/>
      <c r="AI804" s="58"/>
      <c r="AJ804" s="58"/>
      <c r="AK804" s="58"/>
      <c r="AL804" s="58"/>
      <c r="AM804" s="58"/>
      <c r="AN804" s="58"/>
      <c r="AO804" s="58"/>
      <c r="AP804" s="58"/>
      <c r="AQ804" s="58"/>
      <c r="AR804" s="58"/>
      <c r="AS804" s="58"/>
      <c r="AT804" s="58"/>
      <c r="AU804" s="58"/>
      <c r="AV804" s="58"/>
      <c r="AW804" s="58"/>
      <c r="AX804" s="58"/>
      <c r="AY804" s="58"/>
      <c r="AZ804" s="58"/>
    </row>
    <row r="805" spans="1:52" x14ac:dyDescent="0.25">
      <c r="A805" s="58"/>
      <c r="B805" s="58"/>
      <c r="C805" s="58"/>
      <c r="D805" s="58"/>
      <c r="E805" s="58"/>
      <c r="F805" s="58"/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58"/>
      <c r="X805" s="58"/>
      <c r="Y805" s="58"/>
      <c r="Z805" s="58"/>
      <c r="AA805" s="58"/>
      <c r="AB805" s="58"/>
      <c r="AC805" s="58"/>
      <c r="AD805" s="58"/>
      <c r="AE805" s="58"/>
      <c r="AF805" s="58"/>
      <c r="AG805" s="58"/>
      <c r="AH805" s="58"/>
      <c r="AI805" s="58"/>
      <c r="AJ805" s="58"/>
      <c r="AK805" s="58"/>
      <c r="AL805" s="58"/>
      <c r="AM805" s="58"/>
      <c r="AN805" s="58"/>
      <c r="AO805" s="58"/>
      <c r="AP805" s="58"/>
      <c r="AQ805" s="58"/>
      <c r="AR805" s="58"/>
      <c r="AS805" s="58"/>
      <c r="AT805" s="58"/>
      <c r="AU805" s="58"/>
      <c r="AV805" s="58"/>
      <c r="AW805" s="58"/>
      <c r="AX805" s="58"/>
      <c r="AY805" s="58"/>
      <c r="AZ805" s="58"/>
    </row>
    <row r="806" spans="1:52" x14ac:dyDescent="0.25">
      <c r="A806" s="58"/>
      <c r="B806" s="58"/>
      <c r="C806" s="58"/>
      <c r="D806" s="58"/>
      <c r="E806" s="58"/>
      <c r="F806" s="58"/>
      <c r="G806" s="58"/>
      <c r="H806" s="58"/>
      <c r="I806" s="58"/>
      <c r="J806" s="58"/>
      <c r="K806" s="58"/>
      <c r="L806" s="58"/>
      <c r="M806" s="58"/>
      <c r="N806" s="58"/>
      <c r="O806" s="58"/>
      <c r="P806" s="58"/>
      <c r="Q806" s="58"/>
      <c r="R806" s="58"/>
      <c r="S806" s="58"/>
      <c r="T806" s="58"/>
      <c r="U806" s="58"/>
      <c r="V806" s="58"/>
      <c r="W806" s="58"/>
      <c r="X806" s="58"/>
      <c r="Y806" s="58"/>
      <c r="Z806" s="58"/>
      <c r="AA806" s="58"/>
      <c r="AB806" s="58"/>
      <c r="AC806" s="58"/>
      <c r="AD806" s="58"/>
      <c r="AE806" s="58"/>
      <c r="AF806" s="58"/>
      <c r="AG806" s="58"/>
      <c r="AH806" s="58"/>
      <c r="AI806" s="58"/>
      <c r="AJ806" s="58"/>
      <c r="AK806" s="58"/>
      <c r="AL806" s="58"/>
      <c r="AM806" s="58"/>
      <c r="AN806" s="58"/>
      <c r="AO806" s="58"/>
      <c r="AP806" s="58"/>
      <c r="AQ806" s="58"/>
      <c r="AR806" s="58"/>
      <c r="AS806" s="58"/>
      <c r="AT806" s="58"/>
      <c r="AU806" s="58"/>
      <c r="AV806" s="58"/>
      <c r="AW806" s="58"/>
      <c r="AX806" s="58"/>
      <c r="AY806" s="58"/>
      <c r="AZ806" s="58"/>
    </row>
    <row r="807" spans="1:52" x14ac:dyDescent="0.25">
      <c r="A807" s="58"/>
      <c r="B807" s="58"/>
      <c r="C807" s="58"/>
      <c r="D807" s="58"/>
      <c r="E807" s="58"/>
      <c r="F807" s="58"/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58"/>
      <c r="X807" s="58"/>
      <c r="Y807" s="58"/>
      <c r="Z807" s="58"/>
      <c r="AA807" s="58"/>
      <c r="AB807" s="58"/>
      <c r="AC807" s="58"/>
      <c r="AD807" s="58"/>
      <c r="AE807" s="58"/>
      <c r="AF807" s="58"/>
      <c r="AG807" s="58"/>
      <c r="AH807" s="58"/>
      <c r="AI807" s="58"/>
      <c r="AJ807" s="58"/>
      <c r="AK807" s="58"/>
      <c r="AL807" s="58"/>
      <c r="AM807" s="58"/>
      <c r="AN807" s="58"/>
      <c r="AO807" s="58"/>
      <c r="AP807" s="58"/>
      <c r="AQ807" s="58"/>
      <c r="AR807" s="58"/>
      <c r="AS807" s="58"/>
      <c r="AT807" s="58"/>
      <c r="AU807" s="58"/>
      <c r="AV807" s="58"/>
      <c r="AW807" s="58"/>
      <c r="AX807" s="58"/>
      <c r="AY807" s="58"/>
      <c r="AZ807" s="58"/>
    </row>
    <row r="808" spans="1:52" x14ac:dyDescent="0.25">
      <c r="A808" s="58"/>
      <c r="B808" s="58"/>
      <c r="C808" s="58"/>
      <c r="D808" s="58"/>
      <c r="E808" s="58"/>
      <c r="F808" s="58"/>
      <c r="G808" s="58"/>
      <c r="H808" s="58"/>
      <c r="I808" s="58"/>
      <c r="J808" s="58"/>
      <c r="K808" s="58"/>
      <c r="L808" s="58"/>
      <c r="M808" s="58"/>
      <c r="N808" s="58"/>
      <c r="O808" s="58"/>
      <c r="P808" s="58"/>
      <c r="Q808" s="58"/>
      <c r="R808" s="58"/>
      <c r="S808" s="58"/>
      <c r="T808" s="58"/>
      <c r="U808" s="58"/>
      <c r="V808" s="58"/>
      <c r="W808" s="58"/>
      <c r="X808" s="58"/>
      <c r="Y808" s="58"/>
      <c r="Z808" s="58"/>
      <c r="AA808" s="58"/>
      <c r="AB808" s="58"/>
      <c r="AC808" s="58"/>
      <c r="AD808" s="58"/>
      <c r="AE808" s="58"/>
      <c r="AF808" s="58"/>
      <c r="AG808" s="58"/>
      <c r="AH808" s="58"/>
      <c r="AI808" s="58"/>
      <c r="AJ808" s="58"/>
      <c r="AK808" s="58"/>
      <c r="AL808" s="58"/>
      <c r="AM808" s="58"/>
      <c r="AN808" s="58"/>
      <c r="AO808" s="58"/>
      <c r="AP808" s="58"/>
      <c r="AQ808" s="58"/>
      <c r="AR808" s="58"/>
      <c r="AS808" s="58"/>
      <c r="AT808" s="58"/>
      <c r="AU808" s="58"/>
      <c r="AV808" s="58"/>
      <c r="AW808" s="58"/>
      <c r="AX808" s="58"/>
      <c r="AY808" s="58"/>
      <c r="AZ808" s="58"/>
    </row>
    <row r="809" spans="1:52" x14ac:dyDescent="0.25">
      <c r="A809" s="58"/>
      <c r="B809" s="58"/>
      <c r="C809" s="58"/>
      <c r="D809" s="58"/>
      <c r="E809" s="58"/>
      <c r="F809" s="58"/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58"/>
      <c r="X809" s="58"/>
      <c r="Y809" s="58"/>
      <c r="Z809" s="58"/>
      <c r="AA809" s="58"/>
      <c r="AB809" s="58"/>
      <c r="AC809" s="58"/>
      <c r="AD809" s="58"/>
      <c r="AE809" s="58"/>
      <c r="AF809" s="58"/>
      <c r="AG809" s="58"/>
      <c r="AH809" s="58"/>
      <c r="AI809" s="58"/>
      <c r="AJ809" s="58"/>
      <c r="AK809" s="58"/>
      <c r="AL809" s="58"/>
      <c r="AM809" s="58"/>
      <c r="AN809" s="58"/>
      <c r="AO809" s="58"/>
      <c r="AP809" s="58"/>
      <c r="AQ809" s="58"/>
      <c r="AR809" s="58"/>
      <c r="AS809" s="58"/>
      <c r="AT809" s="58"/>
      <c r="AU809" s="58"/>
      <c r="AV809" s="58"/>
      <c r="AW809" s="58"/>
      <c r="AX809" s="58"/>
      <c r="AY809" s="58"/>
      <c r="AZ809" s="58"/>
    </row>
    <row r="810" spans="1:52" x14ac:dyDescent="0.25">
      <c r="A810" s="58"/>
      <c r="B810" s="58"/>
      <c r="C810" s="58"/>
      <c r="D810" s="58"/>
      <c r="E810" s="58"/>
      <c r="F810" s="58"/>
      <c r="G810" s="58"/>
      <c r="H810" s="58"/>
      <c r="I810" s="58"/>
      <c r="J810" s="58"/>
      <c r="K810" s="58"/>
      <c r="L810" s="58"/>
      <c r="M810" s="58"/>
      <c r="N810" s="58"/>
      <c r="O810" s="58"/>
      <c r="P810" s="58"/>
      <c r="Q810" s="58"/>
      <c r="R810" s="58"/>
      <c r="S810" s="58"/>
      <c r="T810" s="58"/>
      <c r="U810" s="58"/>
      <c r="V810" s="58"/>
      <c r="W810" s="58"/>
      <c r="X810" s="58"/>
      <c r="Y810" s="58"/>
      <c r="Z810" s="58"/>
      <c r="AA810" s="58"/>
      <c r="AB810" s="58"/>
      <c r="AC810" s="58"/>
      <c r="AD810" s="58"/>
      <c r="AE810" s="58"/>
      <c r="AF810" s="58"/>
      <c r="AG810" s="58"/>
      <c r="AH810" s="58"/>
      <c r="AI810" s="58"/>
      <c r="AJ810" s="58"/>
      <c r="AK810" s="58"/>
      <c r="AL810" s="58"/>
      <c r="AM810" s="58"/>
      <c r="AN810" s="58"/>
      <c r="AO810" s="58"/>
      <c r="AP810" s="58"/>
      <c r="AQ810" s="58"/>
      <c r="AR810" s="58"/>
      <c r="AS810" s="58"/>
      <c r="AT810" s="58"/>
      <c r="AU810" s="58"/>
      <c r="AV810" s="58"/>
      <c r="AW810" s="58"/>
      <c r="AX810" s="58"/>
      <c r="AY810" s="58"/>
      <c r="AZ810" s="58"/>
    </row>
    <row r="811" spans="1:52" x14ac:dyDescent="0.25">
      <c r="A811" s="58"/>
      <c r="B811" s="58"/>
      <c r="C811" s="58"/>
      <c r="D811" s="58"/>
      <c r="E811" s="58"/>
      <c r="F811" s="58"/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58"/>
      <c r="X811" s="58"/>
      <c r="Y811" s="58"/>
      <c r="Z811" s="58"/>
      <c r="AA811" s="58"/>
      <c r="AB811" s="58"/>
      <c r="AC811" s="58"/>
      <c r="AD811" s="58"/>
      <c r="AE811" s="58"/>
      <c r="AF811" s="58"/>
      <c r="AG811" s="58"/>
      <c r="AH811" s="58"/>
      <c r="AI811" s="58"/>
      <c r="AJ811" s="58"/>
      <c r="AK811" s="58"/>
      <c r="AL811" s="58"/>
      <c r="AM811" s="58"/>
      <c r="AN811" s="58"/>
      <c r="AO811" s="58"/>
      <c r="AP811" s="58"/>
      <c r="AQ811" s="58"/>
      <c r="AR811" s="58"/>
      <c r="AS811" s="58"/>
      <c r="AT811" s="58"/>
      <c r="AU811" s="58"/>
      <c r="AV811" s="58"/>
      <c r="AW811" s="58"/>
      <c r="AX811" s="58"/>
      <c r="AY811" s="58"/>
      <c r="AZ811" s="58"/>
    </row>
    <row r="812" spans="1:52" x14ac:dyDescent="0.25">
      <c r="A812" s="58"/>
      <c r="B812" s="58"/>
      <c r="C812" s="58"/>
      <c r="D812" s="58"/>
      <c r="E812" s="58"/>
      <c r="F812" s="58"/>
      <c r="G812" s="58"/>
      <c r="H812" s="58"/>
      <c r="I812" s="58"/>
      <c r="J812" s="58"/>
      <c r="K812" s="58"/>
      <c r="L812" s="58"/>
      <c r="M812" s="58"/>
      <c r="N812" s="58"/>
      <c r="O812" s="58"/>
      <c r="P812" s="58"/>
      <c r="Q812" s="58"/>
      <c r="R812" s="58"/>
      <c r="S812" s="58"/>
      <c r="T812" s="58"/>
      <c r="U812" s="58"/>
      <c r="V812" s="58"/>
      <c r="W812" s="58"/>
      <c r="X812" s="58"/>
      <c r="Y812" s="58"/>
      <c r="Z812" s="58"/>
      <c r="AA812" s="58"/>
      <c r="AB812" s="58"/>
      <c r="AC812" s="58"/>
      <c r="AD812" s="58"/>
      <c r="AE812" s="58"/>
      <c r="AF812" s="58"/>
      <c r="AG812" s="58"/>
      <c r="AH812" s="58"/>
      <c r="AI812" s="58"/>
      <c r="AJ812" s="58"/>
      <c r="AK812" s="58"/>
      <c r="AL812" s="58"/>
      <c r="AM812" s="58"/>
      <c r="AN812" s="58"/>
      <c r="AO812" s="58"/>
      <c r="AP812" s="58"/>
      <c r="AQ812" s="58"/>
      <c r="AR812" s="58"/>
      <c r="AS812" s="58"/>
      <c r="AT812" s="58"/>
      <c r="AU812" s="58"/>
      <c r="AV812" s="58"/>
      <c r="AW812" s="58"/>
      <c r="AX812" s="58"/>
      <c r="AY812" s="58"/>
      <c r="AZ812" s="58"/>
    </row>
    <row r="813" spans="1:52" x14ac:dyDescent="0.25">
      <c r="A813" s="58"/>
      <c r="B813" s="58"/>
      <c r="C813" s="58"/>
      <c r="D813" s="58"/>
      <c r="E813" s="58"/>
      <c r="F813" s="58"/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58"/>
      <c r="X813" s="58"/>
      <c r="Y813" s="58"/>
      <c r="Z813" s="58"/>
      <c r="AA813" s="58"/>
      <c r="AB813" s="58"/>
      <c r="AC813" s="58"/>
      <c r="AD813" s="58"/>
      <c r="AE813" s="58"/>
      <c r="AF813" s="58"/>
      <c r="AG813" s="58"/>
      <c r="AH813" s="58"/>
      <c r="AI813" s="58"/>
      <c r="AJ813" s="58"/>
      <c r="AK813" s="58"/>
      <c r="AL813" s="58"/>
      <c r="AM813" s="58"/>
      <c r="AN813" s="58"/>
      <c r="AO813" s="58"/>
      <c r="AP813" s="58"/>
      <c r="AQ813" s="58"/>
      <c r="AR813" s="58"/>
      <c r="AS813" s="58"/>
      <c r="AT813" s="58"/>
      <c r="AU813" s="58"/>
      <c r="AV813" s="58"/>
      <c r="AW813" s="58"/>
      <c r="AX813" s="58"/>
      <c r="AY813" s="58"/>
      <c r="AZ813" s="58"/>
    </row>
    <row r="814" spans="1:52" x14ac:dyDescent="0.25">
      <c r="A814" s="58"/>
      <c r="B814" s="58"/>
      <c r="C814" s="58"/>
      <c r="D814" s="58"/>
      <c r="E814" s="58"/>
      <c r="F814" s="58"/>
      <c r="G814" s="58"/>
      <c r="H814" s="58"/>
      <c r="I814" s="58"/>
      <c r="J814" s="58"/>
      <c r="K814" s="58"/>
      <c r="L814" s="58"/>
      <c r="M814" s="58"/>
      <c r="N814" s="58"/>
      <c r="O814" s="58"/>
      <c r="P814" s="58"/>
      <c r="Q814" s="58"/>
      <c r="R814" s="58"/>
      <c r="S814" s="58"/>
      <c r="T814" s="58"/>
      <c r="U814" s="58"/>
      <c r="V814" s="58"/>
      <c r="W814" s="58"/>
      <c r="X814" s="58"/>
      <c r="Y814" s="58"/>
      <c r="Z814" s="58"/>
      <c r="AA814" s="58"/>
      <c r="AB814" s="58"/>
      <c r="AC814" s="58"/>
      <c r="AD814" s="58"/>
      <c r="AE814" s="58"/>
      <c r="AF814" s="58"/>
      <c r="AG814" s="58"/>
      <c r="AH814" s="58"/>
      <c r="AI814" s="58"/>
      <c r="AJ814" s="58"/>
      <c r="AK814" s="58"/>
      <c r="AL814" s="58"/>
      <c r="AM814" s="58"/>
      <c r="AN814" s="58"/>
      <c r="AO814" s="58"/>
      <c r="AP814" s="58"/>
      <c r="AQ814" s="58"/>
      <c r="AR814" s="58"/>
      <c r="AS814" s="58"/>
      <c r="AT814" s="58"/>
      <c r="AU814" s="58"/>
      <c r="AV814" s="58"/>
      <c r="AW814" s="58"/>
      <c r="AX814" s="58"/>
      <c r="AY814" s="58"/>
      <c r="AZ814" s="58"/>
    </row>
    <row r="815" spans="1:52" x14ac:dyDescent="0.25">
      <c r="A815" s="58"/>
      <c r="B815" s="58"/>
      <c r="C815" s="58"/>
      <c r="D815" s="58"/>
      <c r="E815" s="58"/>
      <c r="F815" s="58"/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58"/>
      <c r="X815" s="58"/>
      <c r="Y815" s="58"/>
      <c r="Z815" s="58"/>
      <c r="AA815" s="58"/>
      <c r="AB815" s="58"/>
      <c r="AC815" s="58"/>
      <c r="AD815" s="58"/>
      <c r="AE815" s="58"/>
      <c r="AF815" s="58"/>
      <c r="AG815" s="58"/>
      <c r="AH815" s="58"/>
      <c r="AI815" s="58"/>
      <c r="AJ815" s="58"/>
      <c r="AK815" s="58"/>
      <c r="AL815" s="58"/>
      <c r="AM815" s="58"/>
      <c r="AN815" s="58"/>
      <c r="AO815" s="58"/>
      <c r="AP815" s="58"/>
      <c r="AQ815" s="58"/>
      <c r="AR815" s="58"/>
      <c r="AS815" s="58"/>
      <c r="AT815" s="58"/>
      <c r="AU815" s="58"/>
      <c r="AV815" s="58"/>
      <c r="AW815" s="58"/>
      <c r="AX815" s="58"/>
      <c r="AY815" s="58"/>
      <c r="AZ815" s="58"/>
    </row>
    <row r="816" spans="1:52" x14ac:dyDescent="0.25">
      <c r="A816" s="58"/>
      <c r="B816" s="58"/>
      <c r="C816" s="58"/>
      <c r="D816" s="58"/>
      <c r="E816" s="58"/>
      <c r="F816" s="58"/>
      <c r="G816" s="58"/>
      <c r="H816" s="58"/>
      <c r="I816" s="58"/>
      <c r="J816" s="58"/>
      <c r="K816" s="58"/>
      <c r="L816" s="58"/>
      <c r="M816" s="58"/>
      <c r="N816" s="58"/>
      <c r="O816" s="58"/>
      <c r="P816" s="58"/>
      <c r="Q816" s="58"/>
      <c r="R816" s="58"/>
      <c r="S816" s="58"/>
      <c r="T816" s="58"/>
      <c r="U816" s="58"/>
      <c r="V816" s="58"/>
      <c r="W816" s="58"/>
      <c r="X816" s="58"/>
      <c r="Y816" s="58"/>
      <c r="Z816" s="58"/>
      <c r="AA816" s="58"/>
      <c r="AB816" s="58"/>
      <c r="AC816" s="58"/>
      <c r="AD816" s="58"/>
      <c r="AE816" s="58"/>
      <c r="AF816" s="58"/>
      <c r="AG816" s="58"/>
      <c r="AH816" s="58"/>
      <c r="AI816" s="58"/>
      <c r="AJ816" s="58"/>
      <c r="AK816" s="58"/>
      <c r="AL816" s="58"/>
      <c r="AM816" s="58"/>
      <c r="AN816" s="58"/>
      <c r="AO816" s="58"/>
      <c r="AP816" s="58"/>
      <c r="AQ816" s="58"/>
      <c r="AR816" s="58"/>
      <c r="AS816" s="58"/>
      <c r="AT816" s="58"/>
      <c r="AU816" s="58"/>
      <c r="AV816" s="58"/>
      <c r="AW816" s="58"/>
      <c r="AX816" s="58"/>
      <c r="AY816" s="58"/>
      <c r="AZ816" s="58"/>
    </row>
    <row r="817" spans="1:52" x14ac:dyDescent="0.25">
      <c r="A817" s="58"/>
      <c r="B817" s="58"/>
      <c r="C817" s="58"/>
      <c r="D817" s="58"/>
      <c r="E817" s="58"/>
      <c r="F817" s="58"/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58"/>
      <c r="X817" s="58"/>
      <c r="Y817" s="58"/>
      <c r="Z817" s="58"/>
      <c r="AA817" s="58"/>
      <c r="AB817" s="58"/>
      <c r="AC817" s="58"/>
      <c r="AD817" s="58"/>
      <c r="AE817" s="58"/>
      <c r="AF817" s="58"/>
      <c r="AG817" s="58"/>
      <c r="AH817" s="58"/>
      <c r="AI817" s="58"/>
      <c r="AJ817" s="58"/>
      <c r="AK817" s="58"/>
      <c r="AL817" s="58"/>
      <c r="AM817" s="58"/>
      <c r="AN817" s="58"/>
      <c r="AO817" s="58"/>
      <c r="AP817" s="58"/>
      <c r="AQ817" s="58"/>
      <c r="AR817" s="58"/>
      <c r="AS817" s="58"/>
      <c r="AT817" s="58"/>
      <c r="AU817" s="58"/>
      <c r="AV817" s="58"/>
      <c r="AW817" s="58"/>
      <c r="AX817" s="58"/>
      <c r="AY817" s="58"/>
      <c r="AZ817" s="58"/>
    </row>
    <row r="818" spans="1:52" x14ac:dyDescent="0.25">
      <c r="A818" s="58"/>
      <c r="B818" s="58"/>
      <c r="C818" s="58"/>
      <c r="D818" s="58"/>
      <c r="E818" s="58"/>
      <c r="F818" s="58"/>
      <c r="G818" s="58"/>
      <c r="H818" s="58"/>
      <c r="I818" s="58"/>
      <c r="J818" s="58"/>
      <c r="K818" s="58"/>
      <c r="L818" s="58"/>
      <c r="M818" s="58"/>
      <c r="N818" s="58"/>
      <c r="O818" s="58"/>
      <c r="P818" s="58"/>
      <c r="Q818" s="58"/>
      <c r="R818" s="58"/>
      <c r="S818" s="58"/>
      <c r="T818" s="58"/>
      <c r="U818" s="58"/>
      <c r="V818" s="58"/>
      <c r="W818" s="58"/>
      <c r="X818" s="58"/>
      <c r="Y818" s="58"/>
      <c r="Z818" s="58"/>
      <c r="AA818" s="58"/>
      <c r="AB818" s="58"/>
      <c r="AC818" s="58"/>
      <c r="AD818" s="58"/>
      <c r="AE818" s="58"/>
      <c r="AF818" s="58"/>
      <c r="AG818" s="58"/>
      <c r="AH818" s="58"/>
      <c r="AI818" s="58"/>
      <c r="AJ818" s="58"/>
      <c r="AK818" s="58"/>
      <c r="AL818" s="58"/>
      <c r="AM818" s="58"/>
      <c r="AN818" s="58"/>
      <c r="AO818" s="58"/>
      <c r="AP818" s="58"/>
      <c r="AQ818" s="58"/>
      <c r="AR818" s="58"/>
      <c r="AS818" s="58"/>
      <c r="AT818" s="58"/>
      <c r="AU818" s="58"/>
      <c r="AV818" s="58"/>
      <c r="AW818" s="58"/>
      <c r="AX818" s="58"/>
      <c r="AY818" s="58"/>
      <c r="AZ818" s="58"/>
    </row>
    <row r="819" spans="1:52" x14ac:dyDescent="0.25">
      <c r="A819" s="58"/>
      <c r="B819" s="58"/>
      <c r="C819" s="58"/>
      <c r="D819" s="58"/>
      <c r="E819" s="58"/>
      <c r="F819" s="58"/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58"/>
      <c r="X819" s="58"/>
      <c r="Y819" s="58"/>
      <c r="Z819" s="58"/>
      <c r="AA819" s="58"/>
      <c r="AB819" s="58"/>
      <c r="AC819" s="58"/>
      <c r="AD819" s="58"/>
      <c r="AE819" s="58"/>
      <c r="AF819" s="58"/>
      <c r="AG819" s="58"/>
      <c r="AH819" s="58"/>
      <c r="AI819" s="58"/>
      <c r="AJ819" s="58"/>
      <c r="AK819" s="58"/>
      <c r="AL819" s="58"/>
      <c r="AM819" s="58"/>
      <c r="AN819" s="58"/>
      <c r="AO819" s="58"/>
      <c r="AP819" s="58"/>
      <c r="AQ819" s="58"/>
      <c r="AR819" s="58"/>
      <c r="AS819" s="58"/>
      <c r="AT819" s="58"/>
      <c r="AU819" s="58"/>
      <c r="AV819" s="58"/>
      <c r="AW819" s="58"/>
      <c r="AX819" s="58"/>
      <c r="AY819" s="58"/>
      <c r="AZ819" s="58"/>
    </row>
    <row r="820" spans="1:52" x14ac:dyDescent="0.25">
      <c r="A820" s="58"/>
      <c r="B820" s="58"/>
      <c r="C820" s="58"/>
      <c r="D820" s="58"/>
      <c r="E820" s="58"/>
      <c r="F820" s="58"/>
      <c r="G820" s="58"/>
      <c r="H820" s="58"/>
      <c r="I820" s="58"/>
      <c r="J820" s="58"/>
      <c r="K820" s="58"/>
      <c r="L820" s="58"/>
      <c r="M820" s="58"/>
      <c r="N820" s="58"/>
      <c r="O820" s="58"/>
      <c r="P820" s="58"/>
      <c r="Q820" s="58"/>
      <c r="R820" s="58"/>
      <c r="S820" s="58"/>
      <c r="T820" s="58"/>
      <c r="U820" s="58"/>
      <c r="V820" s="58"/>
      <c r="W820" s="58"/>
      <c r="X820" s="58"/>
      <c r="Y820" s="58"/>
      <c r="Z820" s="58"/>
      <c r="AA820" s="58"/>
      <c r="AB820" s="58"/>
      <c r="AC820" s="58"/>
      <c r="AD820" s="58"/>
      <c r="AE820" s="58"/>
      <c r="AF820" s="58"/>
      <c r="AG820" s="58"/>
      <c r="AH820" s="58"/>
      <c r="AI820" s="58"/>
      <c r="AJ820" s="58"/>
      <c r="AK820" s="58"/>
      <c r="AL820" s="58"/>
      <c r="AM820" s="58"/>
      <c r="AN820" s="58"/>
      <c r="AO820" s="58"/>
      <c r="AP820" s="58"/>
      <c r="AQ820" s="58"/>
      <c r="AR820" s="58"/>
      <c r="AS820" s="58"/>
      <c r="AT820" s="58"/>
      <c r="AU820" s="58"/>
      <c r="AV820" s="58"/>
      <c r="AW820" s="58"/>
      <c r="AX820" s="58"/>
      <c r="AY820" s="58"/>
      <c r="AZ820" s="58"/>
    </row>
    <row r="821" spans="1:52" x14ac:dyDescent="0.25">
      <c r="A821" s="58"/>
      <c r="B821" s="58"/>
      <c r="C821" s="58"/>
      <c r="D821" s="58"/>
      <c r="E821" s="58"/>
      <c r="F821" s="58"/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58"/>
      <c r="X821" s="58"/>
      <c r="Y821" s="58"/>
      <c r="Z821" s="58"/>
      <c r="AA821" s="58"/>
      <c r="AB821" s="58"/>
      <c r="AC821" s="58"/>
      <c r="AD821" s="58"/>
      <c r="AE821" s="58"/>
      <c r="AF821" s="58"/>
      <c r="AG821" s="58"/>
      <c r="AH821" s="58"/>
      <c r="AI821" s="58"/>
      <c r="AJ821" s="58"/>
      <c r="AK821" s="58"/>
      <c r="AL821" s="58"/>
      <c r="AM821" s="58"/>
      <c r="AN821" s="58"/>
      <c r="AO821" s="58"/>
      <c r="AP821" s="58"/>
      <c r="AQ821" s="58"/>
      <c r="AR821" s="58"/>
      <c r="AS821" s="58"/>
      <c r="AT821" s="58"/>
      <c r="AU821" s="58"/>
      <c r="AV821" s="58"/>
      <c r="AW821" s="58"/>
      <c r="AX821" s="58"/>
      <c r="AY821" s="58"/>
      <c r="AZ821" s="58"/>
    </row>
    <row r="822" spans="1:52" x14ac:dyDescent="0.25">
      <c r="A822" s="58"/>
      <c r="B822" s="58"/>
      <c r="C822" s="58"/>
      <c r="D822" s="58"/>
      <c r="E822" s="58"/>
      <c r="F822" s="58"/>
      <c r="G822" s="58"/>
      <c r="H822" s="58"/>
      <c r="I822" s="58"/>
      <c r="J822" s="58"/>
      <c r="K822" s="58"/>
      <c r="L822" s="58"/>
      <c r="M822" s="58"/>
      <c r="N822" s="58"/>
      <c r="O822" s="58"/>
      <c r="P822" s="58"/>
      <c r="Q822" s="58"/>
      <c r="R822" s="58"/>
      <c r="S822" s="58"/>
      <c r="T822" s="58"/>
      <c r="U822" s="58"/>
      <c r="V822" s="58"/>
      <c r="W822" s="58"/>
      <c r="X822" s="58"/>
      <c r="Y822" s="58"/>
      <c r="Z822" s="58"/>
      <c r="AA822" s="58"/>
      <c r="AB822" s="58"/>
      <c r="AC822" s="58"/>
      <c r="AD822" s="58"/>
      <c r="AE822" s="58"/>
      <c r="AF822" s="58"/>
      <c r="AG822" s="58"/>
      <c r="AH822" s="58"/>
      <c r="AI822" s="58"/>
      <c r="AJ822" s="58"/>
      <c r="AK822" s="58"/>
      <c r="AL822" s="58"/>
      <c r="AM822" s="58"/>
      <c r="AN822" s="58"/>
      <c r="AO822" s="58"/>
      <c r="AP822" s="58"/>
      <c r="AQ822" s="58"/>
      <c r="AR822" s="58"/>
      <c r="AS822" s="58"/>
      <c r="AT822" s="58"/>
      <c r="AU822" s="58"/>
      <c r="AV822" s="58"/>
      <c r="AW822" s="58"/>
      <c r="AX822" s="58"/>
      <c r="AY822" s="58"/>
      <c r="AZ822" s="58"/>
    </row>
    <row r="823" spans="1:52" x14ac:dyDescent="0.25">
      <c r="A823" s="58"/>
      <c r="B823" s="58"/>
      <c r="C823" s="58"/>
      <c r="D823" s="58"/>
      <c r="E823" s="58"/>
      <c r="F823" s="58"/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58"/>
      <c r="X823" s="58"/>
      <c r="Y823" s="58"/>
      <c r="Z823" s="58"/>
      <c r="AA823" s="58"/>
      <c r="AB823" s="58"/>
      <c r="AC823" s="58"/>
      <c r="AD823" s="58"/>
      <c r="AE823" s="58"/>
      <c r="AF823" s="58"/>
      <c r="AG823" s="58"/>
      <c r="AH823" s="58"/>
      <c r="AI823" s="58"/>
      <c r="AJ823" s="58"/>
      <c r="AK823" s="58"/>
      <c r="AL823" s="58"/>
      <c r="AM823" s="58"/>
      <c r="AN823" s="58"/>
      <c r="AO823" s="58"/>
      <c r="AP823" s="58"/>
      <c r="AQ823" s="58"/>
      <c r="AR823" s="58"/>
      <c r="AS823" s="58"/>
      <c r="AT823" s="58"/>
      <c r="AU823" s="58"/>
      <c r="AV823" s="58"/>
      <c r="AW823" s="58"/>
      <c r="AX823" s="58"/>
      <c r="AY823" s="58"/>
      <c r="AZ823" s="58"/>
    </row>
    <row r="824" spans="1:52" x14ac:dyDescent="0.25">
      <c r="A824" s="58"/>
      <c r="B824" s="58"/>
      <c r="C824" s="58"/>
      <c r="D824" s="58"/>
      <c r="E824" s="58"/>
      <c r="F824" s="58"/>
      <c r="G824" s="58"/>
      <c r="H824" s="58"/>
      <c r="I824" s="58"/>
      <c r="J824" s="58"/>
      <c r="K824" s="58"/>
      <c r="L824" s="58"/>
      <c r="M824" s="58"/>
      <c r="N824" s="58"/>
      <c r="O824" s="58"/>
      <c r="P824" s="58"/>
      <c r="Q824" s="58"/>
      <c r="R824" s="58"/>
      <c r="S824" s="58"/>
      <c r="T824" s="58"/>
      <c r="U824" s="58"/>
      <c r="V824" s="58"/>
      <c r="W824" s="58"/>
      <c r="X824" s="58"/>
      <c r="Y824" s="58"/>
      <c r="Z824" s="58"/>
      <c r="AA824" s="58"/>
      <c r="AB824" s="58"/>
      <c r="AC824" s="58"/>
      <c r="AD824" s="58"/>
      <c r="AE824" s="58"/>
      <c r="AF824" s="58"/>
      <c r="AG824" s="58"/>
      <c r="AH824" s="58"/>
      <c r="AI824" s="58"/>
      <c r="AJ824" s="58"/>
      <c r="AK824" s="58"/>
      <c r="AL824" s="58"/>
      <c r="AM824" s="58"/>
      <c r="AN824" s="58"/>
      <c r="AO824" s="58"/>
      <c r="AP824" s="58"/>
      <c r="AQ824" s="58"/>
      <c r="AR824" s="58"/>
      <c r="AS824" s="58"/>
      <c r="AT824" s="58"/>
      <c r="AU824" s="58"/>
      <c r="AV824" s="58"/>
      <c r="AW824" s="58"/>
      <c r="AX824" s="58"/>
      <c r="AY824" s="58"/>
      <c r="AZ824" s="58"/>
    </row>
    <row r="825" spans="1:52" x14ac:dyDescent="0.25">
      <c r="A825" s="58"/>
      <c r="B825" s="58"/>
      <c r="C825" s="58"/>
      <c r="D825" s="58"/>
      <c r="E825" s="58"/>
      <c r="F825" s="58"/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58"/>
      <c r="X825" s="58"/>
      <c r="Y825" s="58"/>
      <c r="Z825" s="58"/>
      <c r="AA825" s="58"/>
      <c r="AB825" s="58"/>
      <c r="AC825" s="58"/>
      <c r="AD825" s="58"/>
      <c r="AE825" s="58"/>
      <c r="AF825" s="58"/>
      <c r="AG825" s="58"/>
      <c r="AH825" s="58"/>
      <c r="AI825" s="58"/>
      <c r="AJ825" s="58"/>
      <c r="AK825" s="58"/>
      <c r="AL825" s="58"/>
      <c r="AM825" s="58"/>
      <c r="AN825" s="58"/>
      <c r="AO825" s="58"/>
      <c r="AP825" s="58"/>
      <c r="AQ825" s="58"/>
      <c r="AR825" s="58"/>
      <c r="AS825" s="58"/>
      <c r="AT825" s="58"/>
      <c r="AU825" s="58"/>
      <c r="AV825" s="58"/>
      <c r="AW825" s="58"/>
      <c r="AX825" s="58"/>
      <c r="AY825" s="58"/>
      <c r="AZ825" s="58"/>
    </row>
    <row r="826" spans="1:52" x14ac:dyDescent="0.25">
      <c r="A826" s="58"/>
      <c r="B826" s="58"/>
      <c r="C826" s="58"/>
      <c r="D826" s="58"/>
      <c r="E826" s="58"/>
      <c r="F826" s="58"/>
      <c r="G826" s="58"/>
      <c r="H826" s="58"/>
      <c r="I826" s="58"/>
      <c r="J826" s="58"/>
      <c r="K826" s="58"/>
      <c r="L826" s="58"/>
      <c r="M826" s="58"/>
      <c r="N826" s="58"/>
      <c r="O826" s="58"/>
      <c r="P826" s="58"/>
      <c r="Q826" s="58"/>
      <c r="R826" s="58"/>
      <c r="S826" s="58"/>
      <c r="T826" s="58"/>
      <c r="U826" s="58"/>
      <c r="V826" s="58"/>
      <c r="W826" s="58"/>
      <c r="X826" s="58"/>
      <c r="Y826" s="58"/>
      <c r="Z826" s="58"/>
      <c r="AA826" s="58"/>
      <c r="AB826" s="58"/>
      <c r="AC826" s="58"/>
      <c r="AD826" s="58"/>
      <c r="AE826" s="58"/>
      <c r="AF826" s="58"/>
      <c r="AG826" s="58"/>
      <c r="AH826" s="58"/>
      <c r="AI826" s="58"/>
      <c r="AJ826" s="58"/>
      <c r="AK826" s="58"/>
      <c r="AL826" s="58"/>
      <c r="AM826" s="58"/>
      <c r="AN826" s="58"/>
      <c r="AO826" s="58"/>
      <c r="AP826" s="58"/>
      <c r="AQ826" s="58"/>
      <c r="AR826" s="58"/>
      <c r="AS826" s="58"/>
      <c r="AT826" s="58"/>
      <c r="AU826" s="58"/>
      <c r="AV826" s="58"/>
      <c r="AW826" s="58"/>
      <c r="AX826" s="58"/>
      <c r="AY826" s="58"/>
      <c r="AZ826" s="58"/>
    </row>
    <row r="827" spans="1:52" x14ac:dyDescent="0.25">
      <c r="A827" s="58"/>
      <c r="B827" s="58"/>
      <c r="C827" s="58"/>
      <c r="D827" s="58"/>
      <c r="E827" s="58"/>
      <c r="F827" s="58"/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58"/>
      <c r="X827" s="58"/>
      <c r="Y827" s="58"/>
      <c r="Z827" s="58"/>
      <c r="AA827" s="58"/>
      <c r="AB827" s="58"/>
      <c r="AC827" s="58"/>
      <c r="AD827" s="58"/>
      <c r="AE827" s="58"/>
      <c r="AF827" s="58"/>
      <c r="AG827" s="58"/>
      <c r="AH827" s="58"/>
      <c r="AI827" s="58"/>
      <c r="AJ827" s="58"/>
      <c r="AK827" s="58"/>
      <c r="AL827" s="58"/>
      <c r="AM827" s="58"/>
      <c r="AN827" s="58"/>
      <c r="AO827" s="58"/>
      <c r="AP827" s="58"/>
      <c r="AQ827" s="58"/>
      <c r="AR827" s="58"/>
      <c r="AS827" s="58"/>
      <c r="AT827" s="58"/>
      <c r="AU827" s="58"/>
      <c r="AV827" s="58"/>
      <c r="AW827" s="58"/>
      <c r="AX827" s="58"/>
      <c r="AY827" s="58"/>
      <c r="AZ827" s="58"/>
    </row>
    <row r="828" spans="1:52" x14ac:dyDescent="0.25">
      <c r="A828" s="58"/>
      <c r="B828" s="58"/>
      <c r="C828" s="58"/>
      <c r="D828" s="58"/>
      <c r="E828" s="58"/>
      <c r="F828" s="58"/>
      <c r="G828" s="58"/>
      <c r="H828" s="58"/>
      <c r="I828" s="58"/>
      <c r="J828" s="58"/>
      <c r="K828" s="58"/>
      <c r="L828" s="58"/>
      <c r="M828" s="58"/>
      <c r="N828" s="58"/>
      <c r="O828" s="58"/>
      <c r="P828" s="58"/>
      <c r="Q828" s="58"/>
      <c r="R828" s="58"/>
      <c r="S828" s="58"/>
      <c r="T828" s="58"/>
      <c r="U828" s="58"/>
      <c r="V828" s="58"/>
      <c r="W828" s="58"/>
      <c r="X828" s="58"/>
      <c r="Y828" s="58"/>
      <c r="Z828" s="58"/>
      <c r="AA828" s="58"/>
      <c r="AB828" s="58"/>
      <c r="AC828" s="58"/>
      <c r="AD828" s="58"/>
      <c r="AE828" s="58"/>
      <c r="AF828" s="58"/>
      <c r="AG828" s="58"/>
      <c r="AH828" s="58"/>
      <c r="AI828" s="58"/>
      <c r="AJ828" s="58"/>
      <c r="AK828" s="58"/>
      <c r="AL828" s="58"/>
      <c r="AM828" s="58"/>
      <c r="AN828" s="58"/>
      <c r="AO828" s="58"/>
      <c r="AP828" s="58"/>
      <c r="AQ828" s="58"/>
      <c r="AR828" s="58"/>
      <c r="AS828" s="58"/>
      <c r="AT828" s="58"/>
      <c r="AU828" s="58"/>
      <c r="AV828" s="58"/>
      <c r="AW828" s="58"/>
      <c r="AX828" s="58"/>
      <c r="AY828" s="58"/>
      <c r="AZ828" s="58"/>
    </row>
    <row r="829" spans="1:52" x14ac:dyDescent="0.25">
      <c r="A829" s="58"/>
      <c r="B829" s="58"/>
      <c r="C829" s="58"/>
      <c r="D829" s="58"/>
      <c r="E829" s="58"/>
      <c r="F829" s="58"/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58"/>
      <c r="X829" s="58"/>
      <c r="Y829" s="58"/>
      <c r="Z829" s="58"/>
      <c r="AA829" s="58"/>
      <c r="AB829" s="58"/>
      <c r="AC829" s="58"/>
      <c r="AD829" s="58"/>
      <c r="AE829" s="58"/>
      <c r="AF829" s="58"/>
      <c r="AG829" s="58"/>
      <c r="AH829" s="58"/>
      <c r="AI829" s="58"/>
      <c r="AJ829" s="58"/>
      <c r="AK829" s="58"/>
      <c r="AL829" s="58"/>
      <c r="AM829" s="58"/>
      <c r="AN829" s="58"/>
      <c r="AO829" s="58"/>
      <c r="AP829" s="58"/>
      <c r="AQ829" s="58"/>
      <c r="AR829" s="58"/>
      <c r="AS829" s="58"/>
      <c r="AT829" s="58"/>
      <c r="AU829" s="58"/>
      <c r="AV829" s="58"/>
      <c r="AW829" s="58"/>
      <c r="AX829" s="58"/>
      <c r="AY829" s="58"/>
      <c r="AZ829" s="58"/>
    </row>
    <row r="830" spans="1:52" x14ac:dyDescent="0.25">
      <c r="A830" s="58"/>
      <c r="B830" s="58"/>
      <c r="C830" s="58"/>
      <c r="D830" s="58"/>
      <c r="E830" s="58"/>
      <c r="F830" s="58"/>
      <c r="G830" s="58"/>
      <c r="H830" s="58"/>
      <c r="I830" s="58"/>
      <c r="J830" s="58"/>
      <c r="K830" s="58"/>
      <c r="L830" s="58"/>
      <c r="M830" s="58"/>
      <c r="N830" s="58"/>
      <c r="O830" s="58"/>
      <c r="P830" s="58"/>
      <c r="Q830" s="58"/>
      <c r="R830" s="58"/>
      <c r="S830" s="58"/>
      <c r="T830" s="58"/>
      <c r="U830" s="58"/>
      <c r="V830" s="58"/>
      <c r="W830" s="58"/>
      <c r="X830" s="58"/>
      <c r="Y830" s="58"/>
      <c r="Z830" s="58"/>
      <c r="AA830" s="58"/>
      <c r="AB830" s="58"/>
      <c r="AC830" s="58"/>
      <c r="AD830" s="58"/>
      <c r="AE830" s="58"/>
      <c r="AF830" s="58"/>
      <c r="AG830" s="58"/>
      <c r="AH830" s="58"/>
      <c r="AI830" s="58"/>
      <c r="AJ830" s="58"/>
      <c r="AK830" s="58"/>
      <c r="AL830" s="58"/>
      <c r="AM830" s="58"/>
      <c r="AN830" s="58"/>
      <c r="AO830" s="58"/>
      <c r="AP830" s="58"/>
      <c r="AQ830" s="58"/>
      <c r="AR830" s="58"/>
      <c r="AS830" s="58"/>
      <c r="AT830" s="58"/>
      <c r="AU830" s="58"/>
      <c r="AV830" s="58"/>
      <c r="AW830" s="58"/>
      <c r="AX830" s="58"/>
      <c r="AY830" s="58"/>
      <c r="AZ830" s="58"/>
    </row>
    <row r="831" spans="1:52" x14ac:dyDescent="0.25">
      <c r="A831" s="58"/>
      <c r="B831" s="58"/>
      <c r="C831" s="58"/>
      <c r="D831" s="58"/>
      <c r="E831" s="58"/>
      <c r="F831" s="58"/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58"/>
      <c r="X831" s="58"/>
      <c r="Y831" s="58"/>
      <c r="Z831" s="58"/>
      <c r="AA831" s="58"/>
      <c r="AB831" s="58"/>
      <c r="AC831" s="58"/>
      <c r="AD831" s="58"/>
      <c r="AE831" s="58"/>
      <c r="AF831" s="58"/>
      <c r="AG831" s="58"/>
      <c r="AH831" s="58"/>
      <c r="AI831" s="58"/>
      <c r="AJ831" s="58"/>
      <c r="AK831" s="58"/>
      <c r="AL831" s="58"/>
      <c r="AM831" s="58"/>
      <c r="AN831" s="58"/>
      <c r="AO831" s="58"/>
      <c r="AP831" s="58"/>
      <c r="AQ831" s="58"/>
      <c r="AR831" s="58"/>
      <c r="AS831" s="58"/>
      <c r="AT831" s="58"/>
      <c r="AU831" s="58"/>
      <c r="AV831" s="58"/>
      <c r="AW831" s="58"/>
      <c r="AX831" s="58"/>
      <c r="AY831" s="58"/>
      <c r="AZ831" s="58"/>
    </row>
    <row r="832" spans="1:52" x14ac:dyDescent="0.25">
      <c r="A832" s="58"/>
      <c r="B832" s="58"/>
      <c r="C832" s="58"/>
      <c r="D832" s="58"/>
      <c r="E832" s="58"/>
      <c r="F832" s="58"/>
      <c r="G832" s="58"/>
      <c r="H832" s="58"/>
      <c r="I832" s="58"/>
      <c r="J832" s="58"/>
      <c r="K832" s="58"/>
      <c r="L832" s="58"/>
      <c r="M832" s="58"/>
      <c r="N832" s="58"/>
      <c r="O832" s="58"/>
      <c r="P832" s="58"/>
      <c r="Q832" s="58"/>
      <c r="R832" s="58"/>
      <c r="S832" s="58"/>
      <c r="T832" s="58"/>
      <c r="U832" s="58"/>
      <c r="V832" s="58"/>
      <c r="W832" s="58"/>
      <c r="X832" s="58"/>
      <c r="Y832" s="58"/>
      <c r="Z832" s="58"/>
      <c r="AA832" s="58"/>
      <c r="AB832" s="58"/>
      <c r="AC832" s="58"/>
      <c r="AD832" s="58"/>
      <c r="AE832" s="58"/>
      <c r="AF832" s="58"/>
      <c r="AG832" s="58"/>
      <c r="AH832" s="58"/>
      <c r="AI832" s="58"/>
      <c r="AJ832" s="58"/>
      <c r="AK832" s="58"/>
      <c r="AL832" s="58"/>
      <c r="AM832" s="58"/>
      <c r="AN832" s="58"/>
      <c r="AO832" s="58"/>
      <c r="AP832" s="58"/>
      <c r="AQ832" s="58"/>
      <c r="AR832" s="58"/>
      <c r="AS832" s="58"/>
      <c r="AT832" s="58"/>
      <c r="AU832" s="58"/>
      <c r="AV832" s="58"/>
      <c r="AW832" s="58"/>
      <c r="AX832" s="58"/>
      <c r="AY832" s="58"/>
      <c r="AZ832" s="58"/>
    </row>
    <row r="833" spans="1:52" x14ac:dyDescent="0.25">
      <c r="A833" s="58"/>
      <c r="B833" s="58"/>
      <c r="C833" s="58"/>
      <c r="D833" s="58"/>
      <c r="E833" s="58"/>
      <c r="F833" s="58"/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58"/>
      <c r="X833" s="58"/>
      <c r="Y833" s="58"/>
      <c r="Z833" s="58"/>
      <c r="AA833" s="58"/>
      <c r="AB833" s="58"/>
      <c r="AC833" s="58"/>
      <c r="AD833" s="58"/>
      <c r="AE833" s="58"/>
      <c r="AF833" s="58"/>
      <c r="AG833" s="58"/>
      <c r="AH833" s="58"/>
      <c r="AI833" s="58"/>
      <c r="AJ833" s="58"/>
      <c r="AK833" s="58"/>
      <c r="AL833" s="58"/>
      <c r="AM833" s="58"/>
      <c r="AN833" s="58"/>
      <c r="AO833" s="58"/>
      <c r="AP833" s="58"/>
      <c r="AQ833" s="58"/>
      <c r="AR833" s="58"/>
      <c r="AS833" s="58"/>
      <c r="AT833" s="58"/>
      <c r="AU833" s="58"/>
      <c r="AV833" s="58"/>
      <c r="AW833" s="58"/>
      <c r="AX833" s="58"/>
      <c r="AY833" s="58"/>
      <c r="AZ833" s="58"/>
    </row>
    <row r="834" spans="1:52" x14ac:dyDescent="0.25">
      <c r="A834" s="58"/>
      <c r="B834" s="58"/>
      <c r="C834" s="58"/>
      <c r="D834" s="58"/>
      <c r="E834" s="58"/>
      <c r="F834" s="58"/>
      <c r="G834" s="58"/>
      <c r="H834" s="58"/>
      <c r="I834" s="58"/>
      <c r="J834" s="58"/>
      <c r="K834" s="58"/>
      <c r="L834" s="58"/>
      <c r="M834" s="58"/>
      <c r="N834" s="58"/>
      <c r="O834" s="58"/>
      <c r="P834" s="58"/>
      <c r="Q834" s="58"/>
      <c r="R834" s="58"/>
      <c r="S834" s="58"/>
      <c r="T834" s="58"/>
      <c r="U834" s="58"/>
      <c r="V834" s="58"/>
      <c r="W834" s="58"/>
      <c r="X834" s="58"/>
      <c r="Y834" s="58"/>
      <c r="Z834" s="58"/>
      <c r="AA834" s="58"/>
      <c r="AB834" s="58"/>
      <c r="AC834" s="58"/>
      <c r="AD834" s="58"/>
      <c r="AE834" s="58"/>
      <c r="AF834" s="58"/>
      <c r="AG834" s="58"/>
      <c r="AH834" s="58"/>
      <c r="AI834" s="58"/>
      <c r="AJ834" s="58"/>
      <c r="AK834" s="58"/>
      <c r="AL834" s="58"/>
      <c r="AM834" s="58"/>
      <c r="AN834" s="58"/>
      <c r="AO834" s="58"/>
      <c r="AP834" s="58"/>
      <c r="AQ834" s="58"/>
      <c r="AR834" s="58"/>
      <c r="AS834" s="58"/>
      <c r="AT834" s="58"/>
      <c r="AU834" s="58"/>
      <c r="AV834" s="58"/>
      <c r="AW834" s="58"/>
      <c r="AX834" s="58"/>
      <c r="AY834" s="58"/>
      <c r="AZ834" s="58"/>
    </row>
    <row r="835" spans="1:52" x14ac:dyDescent="0.25">
      <c r="A835" s="58"/>
      <c r="B835" s="58"/>
      <c r="C835" s="58"/>
      <c r="D835" s="58"/>
      <c r="E835" s="58"/>
      <c r="F835" s="58"/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58"/>
      <c r="X835" s="58"/>
      <c r="Y835" s="58"/>
      <c r="Z835" s="58"/>
      <c r="AA835" s="58"/>
      <c r="AB835" s="58"/>
      <c r="AC835" s="58"/>
      <c r="AD835" s="58"/>
      <c r="AE835" s="58"/>
      <c r="AF835" s="58"/>
      <c r="AG835" s="58"/>
      <c r="AH835" s="58"/>
      <c r="AI835" s="58"/>
      <c r="AJ835" s="58"/>
      <c r="AK835" s="58"/>
      <c r="AL835" s="58"/>
      <c r="AM835" s="58"/>
      <c r="AN835" s="58"/>
      <c r="AO835" s="58"/>
      <c r="AP835" s="58"/>
      <c r="AQ835" s="58"/>
      <c r="AR835" s="58"/>
      <c r="AS835" s="58"/>
      <c r="AT835" s="58"/>
      <c r="AU835" s="58"/>
      <c r="AV835" s="58"/>
      <c r="AW835" s="58"/>
      <c r="AX835" s="58"/>
      <c r="AY835" s="58"/>
      <c r="AZ835" s="58"/>
    </row>
    <row r="836" spans="1:52" x14ac:dyDescent="0.25">
      <c r="A836" s="58"/>
      <c r="B836" s="58"/>
      <c r="C836" s="58"/>
      <c r="D836" s="58"/>
      <c r="E836" s="58"/>
      <c r="F836" s="58"/>
      <c r="G836" s="58"/>
      <c r="H836" s="58"/>
      <c r="I836" s="58"/>
      <c r="J836" s="58"/>
      <c r="K836" s="58"/>
      <c r="L836" s="58"/>
      <c r="M836" s="58"/>
      <c r="N836" s="58"/>
      <c r="O836" s="58"/>
      <c r="P836" s="58"/>
      <c r="Q836" s="58"/>
      <c r="R836" s="58"/>
      <c r="S836" s="58"/>
      <c r="T836" s="58"/>
      <c r="U836" s="58"/>
      <c r="V836" s="58"/>
      <c r="W836" s="58"/>
      <c r="X836" s="58"/>
      <c r="Y836" s="58"/>
      <c r="Z836" s="58"/>
      <c r="AA836" s="58"/>
      <c r="AB836" s="58"/>
      <c r="AC836" s="58"/>
      <c r="AD836" s="58"/>
      <c r="AE836" s="58"/>
      <c r="AF836" s="58"/>
      <c r="AG836" s="58"/>
      <c r="AH836" s="58"/>
      <c r="AI836" s="58"/>
      <c r="AJ836" s="58"/>
      <c r="AK836" s="58"/>
      <c r="AL836" s="58"/>
      <c r="AM836" s="58"/>
      <c r="AN836" s="58"/>
      <c r="AO836" s="58"/>
      <c r="AP836" s="58"/>
      <c r="AQ836" s="58"/>
      <c r="AR836" s="58"/>
      <c r="AS836" s="58"/>
      <c r="AT836" s="58"/>
      <c r="AU836" s="58"/>
      <c r="AV836" s="58"/>
      <c r="AW836" s="58"/>
      <c r="AX836" s="58"/>
      <c r="AY836" s="58"/>
      <c r="AZ836" s="58"/>
    </row>
    <row r="837" spans="1:52" x14ac:dyDescent="0.25">
      <c r="A837" s="58"/>
      <c r="B837" s="58"/>
      <c r="C837" s="58"/>
      <c r="D837" s="58"/>
      <c r="E837" s="58"/>
      <c r="F837" s="58"/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58"/>
      <c r="X837" s="58"/>
      <c r="Y837" s="58"/>
      <c r="Z837" s="58"/>
      <c r="AA837" s="58"/>
      <c r="AB837" s="58"/>
      <c r="AC837" s="58"/>
      <c r="AD837" s="58"/>
      <c r="AE837" s="58"/>
      <c r="AF837" s="58"/>
      <c r="AG837" s="58"/>
      <c r="AH837" s="58"/>
      <c r="AI837" s="58"/>
      <c r="AJ837" s="58"/>
      <c r="AK837" s="58"/>
      <c r="AL837" s="58"/>
      <c r="AM837" s="58"/>
      <c r="AN837" s="58"/>
      <c r="AO837" s="58"/>
      <c r="AP837" s="58"/>
      <c r="AQ837" s="58"/>
      <c r="AR837" s="58"/>
      <c r="AS837" s="58"/>
      <c r="AT837" s="58"/>
      <c r="AU837" s="58"/>
      <c r="AV837" s="58"/>
      <c r="AW837" s="58"/>
      <c r="AX837" s="58"/>
      <c r="AY837" s="58"/>
      <c r="AZ837" s="58"/>
    </row>
    <row r="838" spans="1:52" x14ac:dyDescent="0.25">
      <c r="A838" s="58"/>
      <c r="B838" s="58"/>
      <c r="C838" s="58"/>
      <c r="D838" s="58"/>
      <c r="E838" s="58"/>
      <c r="F838" s="58"/>
      <c r="G838" s="58"/>
      <c r="H838" s="58"/>
      <c r="I838" s="58"/>
      <c r="J838" s="58"/>
      <c r="K838" s="58"/>
      <c r="L838" s="58"/>
      <c r="M838" s="58"/>
      <c r="N838" s="58"/>
      <c r="O838" s="58"/>
      <c r="P838" s="58"/>
      <c r="Q838" s="58"/>
      <c r="R838" s="58"/>
      <c r="S838" s="58"/>
      <c r="T838" s="58"/>
      <c r="U838" s="58"/>
      <c r="V838" s="58"/>
      <c r="W838" s="58"/>
      <c r="X838" s="58"/>
      <c r="Y838" s="58"/>
      <c r="Z838" s="58"/>
      <c r="AA838" s="58"/>
      <c r="AB838" s="58"/>
      <c r="AC838" s="58"/>
      <c r="AD838" s="58"/>
      <c r="AE838" s="58"/>
      <c r="AF838" s="58"/>
      <c r="AG838" s="58"/>
      <c r="AH838" s="58"/>
      <c r="AI838" s="58"/>
      <c r="AJ838" s="58"/>
      <c r="AK838" s="58"/>
      <c r="AL838" s="58"/>
      <c r="AM838" s="58"/>
      <c r="AN838" s="58"/>
      <c r="AO838" s="58"/>
      <c r="AP838" s="58"/>
      <c r="AQ838" s="58"/>
      <c r="AR838" s="58"/>
      <c r="AS838" s="58"/>
      <c r="AT838" s="58"/>
      <c r="AU838" s="58"/>
      <c r="AV838" s="58"/>
      <c r="AW838" s="58"/>
      <c r="AX838" s="58"/>
      <c r="AY838" s="58"/>
      <c r="AZ838" s="58"/>
    </row>
    <row r="839" spans="1:52" x14ac:dyDescent="0.25">
      <c r="A839" s="58"/>
      <c r="B839" s="58"/>
      <c r="C839" s="58"/>
      <c r="D839" s="58"/>
      <c r="E839" s="58"/>
      <c r="F839" s="58"/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58"/>
      <c r="X839" s="58"/>
      <c r="Y839" s="58"/>
      <c r="Z839" s="58"/>
      <c r="AA839" s="58"/>
      <c r="AB839" s="58"/>
      <c r="AC839" s="58"/>
      <c r="AD839" s="58"/>
      <c r="AE839" s="58"/>
      <c r="AF839" s="58"/>
      <c r="AG839" s="58"/>
      <c r="AH839" s="58"/>
      <c r="AI839" s="58"/>
      <c r="AJ839" s="58"/>
      <c r="AK839" s="58"/>
      <c r="AL839" s="58"/>
      <c r="AM839" s="58"/>
      <c r="AN839" s="58"/>
      <c r="AO839" s="58"/>
      <c r="AP839" s="58"/>
      <c r="AQ839" s="58"/>
      <c r="AR839" s="58"/>
      <c r="AS839" s="58"/>
      <c r="AT839" s="58"/>
      <c r="AU839" s="58"/>
      <c r="AV839" s="58"/>
      <c r="AW839" s="58"/>
      <c r="AX839" s="58"/>
      <c r="AY839" s="58"/>
      <c r="AZ839" s="58"/>
    </row>
    <row r="840" spans="1:52" x14ac:dyDescent="0.25">
      <c r="A840" s="58"/>
      <c r="B840" s="58"/>
      <c r="C840" s="58"/>
      <c r="D840" s="58"/>
      <c r="E840" s="58"/>
      <c r="F840" s="58"/>
      <c r="G840" s="58"/>
      <c r="H840" s="58"/>
      <c r="I840" s="58"/>
      <c r="J840" s="58"/>
      <c r="K840" s="58"/>
      <c r="L840" s="58"/>
      <c r="M840" s="58"/>
      <c r="N840" s="58"/>
      <c r="O840" s="58"/>
      <c r="P840" s="58"/>
      <c r="Q840" s="58"/>
      <c r="R840" s="58"/>
      <c r="S840" s="58"/>
      <c r="T840" s="58"/>
      <c r="U840" s="58"/>
      <c r="V840" s="58"/>
      <c r="W840" s="58"/>
      <c r="X840" s="58"/>
      <c r="Y840" s="58"/>
      <c r="Z840" s="58"/>
      <c r="AA840" s="58"/>
      <c r="AB840" s="58"/>
      <c r="AC840" s="58"/>
      <c r="AD840" s="58"/>
      <c r="AE840" s="58"/>
      <c r="AF840" s="58"/>
      <c r="AG840" s="58"/>
      <c r="AH840" s="58"/>
      <c r="AI840" s="58"/>
      <c r="AJ840" s="58"/>
      <c r="AK840" s="58"/>
      <c r="AL840" s="58"/>
      <c r="AM840" s="58"/>
      <c r="AN840" s="58"/>
      <c r="AO840" s="58"/>
      <c r="AP840" s="58"/>
      <c r="AQ840" s="58"/>
      <c r="AR840" s="58"/>
      <c r="AS840" s="58"/>
      <c r="AT840" s="58"/>
      <c r="AU840" s="58"/>
      <c r="AV840" s="58"/>
      <c r="AW840" s="58"/>
      <c r="AX840" s="58"/>
      <c r="AY840" s="58"/>
      <c r="AZ840" s="58"/>
    </row>
    <row r="841" spans="1:52" x14ac:dyDescent="0.25">
      <c r="A841" s="58"/>
      <c r="B841" s="58"/>
      <c r="C841" s="58"/>
      <c r="D841" s="58"/>
      <c r="E841" s="58"/>
      <c r="F841" s="58"/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58"/>
      <c r="X841" s="58"/>
      <c r="Y841" s="58"/>
      <c r="Z841" s="58"/>
      <c r="AA841" s="58"/>
      <c r="AB841" s="58"/>
      <c r="AC841" s="58"/>
      <c r="AD841" s="58"/>
      <c r="AE841" s="58"/>
      <c r="AF841" s="58"/>
      <c r="AG841" s="58"/>
      <c r="AH841" s="58"/>
      <c r="AI841" s="58"/>
      <c r="AJ841" s="58"/>
      <c r="AK841" s="58"/>
      <c r="AL841" s="58"/>
      <c r="AM841" s="58"/>
      <c r="AN841" s="58"/>
      <c r="AO841" s="58"/>
      <c r="AP841" s="58"/>
      <c r="AQ841" s="58"/>
      <c r="AR841" s="58"/>
      <c r="AS841" s="58"/>
      <c r="AT841" s="58"/>
      <c r="AU841" s="58"/>
      <c r="AV841" s="58"/>
      <c r="AW841" s="58"/>
      <c r="AX841" s="58"/>
      <c r="AY841" s="58"/>
      <c r="AZ841" s="58"/>
    </row>
    <row r="842" spans="1:52" x14ac:dyDescent="0.25">
      <c r="A842" s="58"/>
      <c r="B842" s="58"/>
      <c r="C842" s="58"/>
      <c r="D842" s="58"/>
      <c r="E842" s="58"/>
      <c r="F842" s="58"/>
      <c r="G842" s="58"/>
      <c r="H842" s="58"/>
      <c r="I842" s="58"/>
      <c r="J842" s="58"/>
      <c r="K842" s="58"/>
      <c r="L842" s="58"/>
      <c r="M842" s="58"/>
      <c r="N842" s="58"/>
      <c r="O842" s="58"/>
      <c r="P842" s="58"/>
      <c r="Q842" s="58"/>
      <c r="R842" s="58"/>
      <c r="S842" s="58"/>
      <c r="T842" s="58"/>
      <c r="U842" s="58"/>
      <c r="V842" s="58"/>
      <c r="W842" s="58"/>
      <c r="X842" s="58"/>
      <c r="Y842" s="58"/>
      <c r="Z842" s="58"/>
      <c r="AA842" s="58"/>
      <c r="AB842" s="58"/>
      <c r="AC842" s="58"/>
      <c r="AD842" s="58"/>
      <c r="AE842" s="58"/>
      <c r="AF842" s="58"/>
      <c r="AG842" s="58"/>
      <c r="AH842" s="58"/>
      <c r="AI842" s="58"/>
      <c r="AJ842" s="58"/>
      <c r="AK842" s="58"/>
      <c r="AL842" s="58"/>
      <c r="AM842" s="58"/>
      <c r="AN842" s="58"/>
      <c r="AO842" s="58"/>
      <c r="AP842" s="58"/>
      <c r="AQ842" s="58"/>
      <c r="AR842" s="58"/>
      <c r="AS842" s="58"/>
      <c r="AT842" s="58"/>
      <c r="AU842" s="58"/>
      <c r="AV842" s="58"/>
      <c r="AW842" s="58"/>
      <c r="AX842" s="58"/>
      <c r="AY842" s="58"/>
      <c r="AZ842" s="58"/>
    </row>
    <row r="843" spans="1:52" x14ac:dyDescent="0.25">
      <c r="A843" s="58"/>
      <c r="B843" s="58"/>
      <c r="C843" s="58"/>
      <c r="D843" s="58"/>
      <c r="E843" s="58"/>
      <c r="F843" s="58"/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58"/>
      <c r="X843" s="58"/>
      <c r="Y843" s="58"/>
      <c r="Z843" s="58"/>
      <c r="AA843" s="58"/>
      <c r="AB843" s="58"/>
      <c r="AC843" s="58"/>
      <c r="AD843" s="58"/>
      <c r="AE843" s="58"/>
      <c r="AF843" s="58"/>
      <c r="AG843" s="58"/>
      <c r="AH843" s="58"/>
      <c r="AI843" s="58"/>
      <c r="AJ843" s="58"/>
      <c r="AK843" s="58"/>
      <c r="AL843" s="58"/>
      <c r="AM843" s="58"/>
      <c r="AN843" s="58"/>
      <c r="AO843" s="58"/>
      <c r="AP843" s="58"/>
      <c r="AQ843" s="58"/>
      <c r="AR843" s="58"/>
      <c r="AS843" s="58"/>
      <c r="AT843" s="58"/>
      <c r="AU843" s="58"/>
      <c r="AV843" s="58"/>
      <c r="AW843" s="58"/>
      <c r="AX843" s="58"/>
      <c r="AY843" s="58"/>
      <c r="AZ843" s="58"/>
    </row>
    <row r="844" spans="1:52" x14ac:dyDescent="0.25">
      <c r="A844" s="58"/>
      <c r="B844" s="58"/>
      <c r="C844" s="58"/>
      <c r="D844" s="58"/>
      <c r="E844" s="58"/>
      <c r="F844" s="58"/>
      <c r="G844" s="58"/>
      <c r="H844" s="58"/>
      <c r="I844" s="58"/>
      <c r="J844" s="58"/>
      <c r="K844" s="58"/>
      <c r="L844" s="58"/>
      <c r="M844" s="58"/>
      <c r="N844" s="58"/>
      <c r="O844" s="58"/>
      <c r="P844" s="58"/>
      <c r="Q844" s="58"/>
      <c r="R844" s="58"/>
      <c r="S844" s="58"/>
      <c r="T844" s="58"/>
      <c r="U844" s="58"/>
      <c r="V844" s="58"/>
      <c r="W844" s="58"/>
      <c r="X844" s="58"/>
      <c r="Y844" s="58"/>
      <c r="Z844" s="58"/>
      <c r="AA844" s="58"/>
      <c r="AB844" s="58"/>
      <c r="AC844" s="58"/>
      <c r="AD844" s="58"/>
      <c r="AE844" s="58"/>
      <c r="AF844" s="58"/>
      <c r="AG844" s="58"/>
      <c r="AH844" s="58"/>
      <c r="AI844" s="58"/>
      <c r="AJ844" s="58"/>
      <c r="AK844" s="58"/>
      <c r="AL844" s="58"/>
      <c r="AM844" s="58"/>
      <c r="AN844" s="58"/>
      <c r="AO844" s="58"/>
      <c r="AP844" s="58"/>
      <c r="AQ844" s="58"/>
      <c r="AR844" s="58"/>
      <c r="AS844" s="58"/>
      <c r="AT844" s="58"/>
      <c r="AU844" s="58"/>
      <c r="AV844" s="58"/>
      <c r="AW844" s="58"/>
      <c r="AX844" s="58"/>
      <c r="AY844" s="58"/>
      <c r="AZ844" s="58"/>
    </row>
    <row r="845" spans="1:52" x14ac:dyDescent="0.25">
      <c r="A845" s="58"/>
      <c r="B845" s="58"/>
      <c r="C845" s="58"/>
      <c r="D845" s="58"/>
      <c r="E845" s="58"/>
      <c r="F845" s="58"/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58"/>
      <c r="X845" s="58"/>
      <c r="Y845" s="58"/>
      <c r="Z845" s="58"/>
      <c r="AA845" s="58"/>
      <c r="AB845" s="58"/>
      <c r="AC845" s="58"/>
      <c r="AD845" s="58"/>
      <c r="AE845" s="58"/>
      <c r="AF845" s="58"/>
      <c r="AG845" s="58"/>
      <c r="AH845" s="58"/>
      <c r="AI845" s="58"/>
      <c r="AJ845" s="58"/>
      <c r="AK845" s="58"/>
      <c r="AL845" s="58"/>
      <c r="AM845" s="58"/>
      <c r="AN845" s="58"/>
      <c r="AO845" s="58"/>
      <c r="AP845" s="58"/>
      <c r="AQ845" s="58"/>
      <c r="AR845" s="58"/>
      <c r="AS845" s="58"/>
      <c r="AT845" s="58"/>
      <c r="AU845" s="58"/>
      <c r="AV845" s="58"/>
      <c r="AW845" s="58"/>
      <c r="AX845" s="58"/>
      <c r="AY845" s="58"/>
      <c r="AZ845" s="58"/>
    </row>
    <row r="846" spans="1:52" x14ac:dyDescent="0.25">
      <c r="A846" s="58"/>
      <c r="B846" s="58"/>
      <c r="C846" s="58"/>
      <c r="D846" s="58"/>
      <c r="E846" s="58"/>
      <c r="F846" s="58"/>
      <c r="G846" s="58"/>
      <c r="H846" s="58"/>
      <c r="I846" s="58"/>
      <c r="J846" s="58"/>
      <c r="K846" s="58"/>
      <c r="L846" s="58"/>
      <c r="M846" s="58"/>
      <c r="N846" s="58"/>
      <c r="O846" s="58"/>
      <c r="P846" s="58"/>
      <c r="Q846" s="58"/>
      <c r="R846" s="58"/>
      <c r="S846" s="58"/>
      <c r="T846" s="58"/>
      <c r="U846" s="58"/>
      <c r="V846" s="58"/>
      <c r="W846" s="58"/>
      <c r="X846" s="58"/>
      <c r="Y846" s="58"/>
      <c r="Z846" s="58"/>
      <c r="AA846" s="58"/>
      <c r="AB846" s="58"/>
      <c r="AC846" s="58"/>
      <c r="AD846" s="58"/>
      <c r="AE846" s="58"/>
      <c r="AF846" s="58"/>
      <c r="AG846" s="58"/>
      <c r="AH846" s="58"/>
      <c r="AI846" s="58"/>
      <c r="AJ846" s="58"/>
      <c r="AK846" s="58"/>
      <c r="AL846" s="58"/>
      <c r="AM846" s="58"/>
      <c r="AN846" s="58"/>
      <c r="AO846" s="58"/>
      <c r="AP846" s="58"/>
      <c r="AQ846" s="58"/>
      <c r="AR846" s="58"/>
      <c r="AS846" s="58"/>
      <c r="AT846" s="58"/>
      <c r="AU846" s="58"/>
      <c r="AV846" s="58"/>
      <c r="AW846" s="58"/>
      <c r="AX846" s="58"/>
      <c r="AY846" s="58"/>
      <c r="AZ846" s="58"/>
    </row>
    <row r="847" spans="1:52" x14ac:dyDescent="0.25">
      <c r="A847" s="58"/>
      <c r="B847" s="58"/>
      <c r="C847" s="58"/>
      <c r="D847" s="58"/>
      <c r="E847" s="58"/>
      <c r="F847" s="58"/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58"/>
      <c r="X847" s="58"/>
      <c r="Y847" s="58"/>
      <c r="Z847" s="58"/>
      <c r="AA847" s="58"/>
      <c r="AB847" s="58"/>
      <c r="AC847" s="58"/>
      <c r="AD847" s="58"/>
      <c r="AE847" s="58"/>
      <c r="AF847" s="58"/>
      <c r="AG847" s="58"/>
      <c r="AH847" s="58"/>
      <c r="AI847" s="58"/>
      <c r="AJ847" s="58"/>
      <c r="AK847" s="58"/>
      <c r="AL847" s="58"/>
      <c r="AM847" s="58"/>
      <c r="AN847" s="58"/>
      <c r="AO847" s="58"/>
      <c r="AP847" s="58"/>
      <c r="AQ847" s="58"/>
      <c r="AR847" s="58"/>
      <c r="AS847" s="58"/>
      <c r="AT847" s="58"/>
      <c r="AU847" s="58"/>
      <c r="AV847" s="58"/>
      <c r="AW847" s="58"/>
      <c r="AX847" s="58"/>
      <c r="AY847" s="58"/>
      <c r="AZ847" s="58"/>
    </row>
    <row r="848" spans="1:52" x14ac:dyDescent="0.25">
      <c r="A848" s="58"/>
      <c r="B848" s="58"/>
      <c r="C848" s="58"/>
      <c r="D848" s="58"/>
      <c r="E848" s="58"/>
      <c r="F848" s="58"/>
      <c r="G848" s="58"/>
      <c r="H848" s="58"/>
      <c r="I848" s="58"/>
      <c r="J848" s="58"/>
      <c r="K848" s="58"/>
      <c r="L848" s="58"/>
      <c r="M848" s="58"/>
      <c r="N848" s="58"/>
      <c r="O848" s="58"/>
      <c r="P848" s="58"/>
      <c r="Q848" s="58"/>
      <c r="R848" s="58"/>
      <c r="S848" s="58"/>
      <c r="T848" s="58"/>
      <c r="U848" s="58"/>
      <c r="V848" s="58"/>
      <c r="W848" s="58"/>
      <c r="X848" s="58"/>
      <c r="Y848" s="58"/>
      <c r="Z848" s="58"/>
      <c r="AA848" s="58"/>
      <c r="AB848" s="58"/>
      <c r="AC848" s="58"/>
      <c r="AD848" s="58"/>
      <c r="AE848" s="58"/>
      <c r="AF848" s="58"/>
      <c r="AG848" s="58"/>
      <c r="AH848" s="58"/>
      <c r="AI848" s="58"/>
      <c r="AJ848" s="58"/>
      <c r="AK848" s="58"/>
      <c r="AL848" s="58"/>
      <c r="AM848" s="58"/>
      <c r="AN848" s="58"/>
      <c r="AO848" s="58"/>
      <c r="AP848" s="58"/>
      <c r="AQ848" s="58"/>
      <c r="AR848" s="58"/>
      <c r="AS848" s="58"/>
      <c r="AT848" s="58"/>
      <c r="AU848" s="58"/>
      <c r="AV848" s="58"/>
      <c r="AW848" s="58"/>
      <c r="AX848" s="58"/>
      <c r="AY848" s="58"/>
      <c r="AZ848" s="58"/>
    </row>
    <row r="849" spans="1:52" x14ac:dyDescent="0.25">
      <c r="A849" s="58"/>
      <c r="B849" s="58"/>
      <c r="C849" s="58"/>
      <c r="D849" s="58"/>
      <c r="E849" s="58"/>
      <c r="F849" s="58"/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58"/>
      <c r="X849" s="58"/>
      <c r="Y849" s="58"/>
      <c r="Z849" s="58"/>
      <c r="AA849" s="58"/>
      <c r="AB849" s="58"/>
      <c r="AC849" s="58"/>
      <c r="AD849" s="58"/>
      <c r="AE849" s="58"/>
      <c r="AF849" s="58"/>
      <c r="AG849" s="58"/>
      <c r="AH849" s="58"/>
      <c r="AI849" s="58"/>
      <c r="AJ849" s="58"/>
      <c r="AK849" s="58"/>
      <c r="AL849" s="58"/>
      <c r="AM849" s="58"/>
      <c r="AN849" s="58"/>
      <c r="AO849" s="58"/>
      <c r="AP849" s="58"/>
      <c r="AQ849" s="58"/>
      <c r="AR849" s="58"/>
      <c r="AS849" s="58"/>
      <c r="AT849" s="58"/>
      <c r="AU849" s="58"/>
      <c r="AV849" s="58"/>
      <c r="AW849" s="58"/>
      <c r="AX849" s="58"/>
      <c r="AY849" s="58"/>
      <c r="AZ849" s="58"/>
    </row>
    <row r="850" spans="1:52" x14ac:dyDescent="0.25">
      <c r="A850" s="58"/>
      <c r="B850" s="58"/>
      <c r="C850" s="58"/>
      <c r="D850" s="58"/>
      <c r="E850" s="58"/>
      <c r="F850" s="58"/>
      <c r="G850" s="58"/>
      <c r="H850" s="58"/>
      <c r="I850" s="58"/>
      <c r="J850" s="58"/>
      <c r="K850" s="58"/>
      <c r="L850" s="58"/>
      <c r="M850" s="58"/>
      <c r="N850" s="58"/>
      <c r="O850" s="58"/>
      <c r="P850" s="58"/>
      <c r="Q850" s="58"/>
      <c r="R850" s="58"/>
      <c r="S850" s="58"/>
      <c r="T850" s="58"/>
      <c r="U850" s="58"/>
      <c r="V850" s="58"/>
      <c r="W850" s="58"/>
      <c r="X850" s="58"/>
      <c r="Y850" s="58"/>
      <c r="Z850" s="58"/>
      <c r="AA850" s="58"/>
      <c r="AB850" s="58"/>
      <c r="AC850" s="58"/>
      <c r="AD850" s="58"/>
      <c r="AE850" s="58"/>
      <c r="AF850" s="58"/>
      <c r="AG850" s="58"/>
      <c r="AH850" s="58"/>
      <c r="AI850" s="58"/>
      <c r="AJ850" s="58"/>
      <c r="AK850" s="58"/>
      <c r="AL850" s="58"/>
      <c r="AM850" s="58"/>
      <c r="AN850" s="58"/>
      <c r="AO850" s="58"/>
      <c r="AP850" s="58"/>
      <c r="AQ850" s="58"/>
      <c r="AR850" s="58"/>
      <c r="AS850" s="58"/>
      <c r="AT850" s="58"/>
      <c r="AU850" s="58"/>
      <c r="AV850" s="58"/>
      <c r="AW850" s="58"/>
      <c r="AX850" s="58"/>
      <c r="AY850" s="58"/>
      <c r="AZ850" s="58"/>
    </row>
    <row r="851" spans="1:52" x14ac:dyDescent="0.25">
      <c r="A851" s="58"/>
      <c r="B851" s="58"/>
      <c r="C851" s="58"/>
      <c r="D851" s="58"/>
      <c r="E851" s="58"/>
      <c r="F851" s="58"/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58"/>
      <c r="X851" s="58"/>
      <c r="Y851" s="58"/>
      <c r="Z851" s="58"/>
      <c r="AA851" s="58"/>
      <c r="AB851" s="58"/>
      <c r="AC851" s="58"/>
      <c r="AD851" s="58"/>
      <c r="AE851" s="58"/>
      <c r="AF851" s="58"/>
      <c r="AG851" s="58"/>
      <c r="AH851" s="58"/>
      <c r="AI851" s="58"/>
      <c r="AJ851" s="58"/>
      <c r="AK851" s="58"/>
      <c r="AL851" s="58"/>
      <c r="AM851" s="58"/>
      <c r="AN851" s="58"/>
      <c r="AO851" s="58"/>
      <c r="AP851" s="58"/>
      <c r="AQ851" s="58"/>
      <c r="AR851" s="58"/>
      <c r="AS851" s="58"/>
      <c r="AT851" s="58"/>
      <c r="AU851" s="58"/>
      <c r="AV851" s="58"/>
      <c r="AW851" s="58"/>
      <c r="AX851" s="58"/>
      <c r="AY851" s="58"/>
      <c r="AZ851" s="58"/>
    </row>
    <row r="852" spans="1:52" x14ac:dyDescent="0.25">
      <c r="A852" s="58"/>
      <c r="B852" s="58"/>
      <c r="C852" s="58"/>
      <c r="D852" s="58"/>
      <c r="E852" s="58"/>
      <c r="F852" s="58"/>
      <c r="G852" s="58"/>
      <c r="H852" s="58"/>
      <c r="I852" s="58"/>
      <c r="J852" s="58"/>
      <c r="K852" s="58"/>
      <c r="L852" s="58"/>
      <c r="M852" s="58"/>
      <c r="N852" s="58"/>
      <c r="O852" s="58"/>
      <c r="P852" s="58"/>
      <c r="Q852" s="58"/>
      <c r="R852" s="58"/>
      <c r="S852" s="58"/>
      <c r="T852" s="58"/>
      <c r="U852" s="58"/>
      <c r="V852" s="58"/>
      <c r="W852" s="58"/>
      <c r="X852" s="58"/>
      <c r="Y852" s="58"/>
      <c r="Z852" s="58"/>
      <c r="AA852" s="58"/>
      <c r="AB852" s="58"/>
      <c r="AC852" s="58"/>
      <c r="AD852" s="58"/>
      <c r="AE852" s="58"/>
      <c r="AF852" s="58"/>
      <c r="AG852" s="58"/>
      <c r="AH852" s="58"/>
      <c r="AI852" s="58"/>
      <c r="AJ852" s="58"/>
      <c r="AK852" s="58"/>
      <c r="AL852" s="58"/>
      <c r="AM852" s="58"/>
      <c r="AN852" s="58"/>
      <c r="AO852" s="58"/>
      <c r="AP852" s="58"/>
      <c r="AQ852" s="58"/>
      <c r="AR852" s="58"/>
      <c r="AS852" s="58"/>
      <c r="AT852" s="58"/>
      <c r="AU852" s="58"/>
      <c r="AV852" s="58"/>
      <c r="AW852" s="58"/>
      <c r="AX852" s="58"/>
      <c r="AY852" s="58"/>
      <c r="AZ852" s="58"/>
    </row>
    <row r="853" spans="1:52" x14ac:dyDescent="0.25">
      <c r="A853" s="58"/>
      <c r="B853" s="58"/>
      <c r="C853" s="58"/>
      <c r="D853" s="58"/>
      <c r="E853" s="58"/>
      <c r="F853" s="58"/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58"/>
      <c r="X853" s="58"/>
      <c r="Y853" s="58"/>
      <c r="Z853" s="58"/>
      <c r="AA853" s="58"/>
      <c r="AB853" s="58"/>
      <c r="AC853" s="58"/>
      <c r="AD853" s="58"/>
      <c r="AE853" s="58"/>
      <c r="AF853" s="58"/>
      <c r="AG853" s="58"/>
      <c r="AH853" s="58"/>
      <c r="AI853" s="58"/>
      <c r="AJ853" s="58"/>
      <c r="AK853" s="58"/>
      <c r="AL853" s="58"/>
      <c r="AM853" s="58"/>
      <c r="AN853" s="58"/>
      <c r="AO853" s="58"/>
      <c r="AP853" s="58"/>
      <c r="AQ853" s="58"/>
      <c r="AR853" s="58"/>
      <c r="AS853" s="58"/>
      <c r="AT853" s="58"/>
      <c r="AU853" s="58"/>
      <c r="AV853" s="58"/>
      <c r="AW853" s="58"/>
      <c r="AX853" s="58"/>
      <c r="AY853" s="58"/>
      <c r="AZ853" s="58"/>
    </row>
    <row r="854" spans="1:52" x14ac:dyDescent="0.25">
      <c r="A854" s="58"/>
      <c r="B854" s="58"/>
      <c r="C854" s="58"/>
      <c r="D854" s="58"/>
      <c r="E854" s="58"/>
      <c r="F854" s="58"/>
      <c r="G854" s="58"/>
      <c r="H854" s="58"/>
      <c r="I854" s="58"/>
      <c r="J854" s="58"/>
      <c r="K854" s="58"/>
      <c r="L854" s="58"/>
      <c r="M854" s="58"/>
      <c r="N854" s="58"/>
      <c r="O854" s="58"/>
      <c r="P854" s="58"/>
      <c r="Q854" s="58"/>
      <c r="R854" s="58"/>
      <c r="S854" s="58"/>
      <c r="T854" s="58"/>
      <c r="U854" s="58"/>
      <c r="V854" s="58"/>
      <c r="W854" s="58"/>
      <c r="X854" s="58"/>
      <c r="Y854" s="58"/>
      <c r="Z854" s="58"/>
      <c r="AA854" s="58"/>
      <c r="AB854" s="58"/>
      <c r="AC854" s="58"/>
      <c r="AD854" s="58"/>
      <c r="AE854" s="58"/>
      <c r="AF854" s="58"/>
      <c r="AG854" s="58"/>
      <c r="AH854" s="58"/>
      <c r="AI854" s="58"/>
      <c r="AJ854" s="58"/>
      <c r="AK854" s="58"/>
      <c r="AL854" s="58"/>
      <c r="AM854" s="58"/>
      <c r="AN854" s="58"/>
      <c r="AO854" s="58"/>
      <c r="AP854" s="58"/>
      <c r="AQ854" s="58"/>
      <c r="AR854" s="58"/>
      <c r="AS854" s="58"/>
      <c r="AT854" s="58"/>
      <c r="AU854" s="58"/>
      <c r="AV854" s="58"/>
      <c r="AW854" s="58"/>
      <c r="AX854" s="58"/>
      <c r="AY854" s="58"/>
      <c r="AZ854" s="58"/>
    </row>
    <row r="855" spans="1:52" x14ac:dyDescent="0.25">
      <c r="A855" s="58"/>
      <c r="B855" s="58"/>
      <c r="C855" s="58"/>
      <c r="D855" s="58"/>
      <c r="E855" s="58"/>
      <c r="F855" s="58"/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58"/>
      <c r="X855" s="58"/>
      <c r="Y855" s="58"/>
      <c r="Z855" s="58"/>
      <c r="AA855" s="58"/>
      <c r="AB855" s="58"/>
      <c r="AC855" s="58"/>
      <c r="AD855" s="58"/>
      <c r="AE855" s="58"/>
      <c r="AF855" s="58"/>
      <c r="AG855" s="58"/>
      <c r="AH855" s="58"/>
      <c r="AI855" s="58"/>
      <c r="AJ855" s="58"/>
      <c r="AK855" s="58"/>
      <c r="AL855" s="58"/>
      <c r="AM855" s="58"/>
      <c r="AN855" s="58"/>
      <c r="AO855" s="58"/>
      <c r="AP855" s="58"/>
      <c r="AQ855" s="58"/>
      <c r="AR855" s="58"/>
      <c r="AS855" s="58"/>
      <c r="AT855" s="58"/>
      <c r="AU855" s="58"/>
      <c r="AV855" s="58"/>
      <c r="AW855" s="58"/>
      <c r="AX855" s="58"/>
      <c r="AY855" s="58"/>
      <c r="AZ855" s="58"/>
    </row>
    <row r="856" spans="1:52" x14ac:dyDescent="0.25">
      <c r="A856" s="58"/>
      <c r="B856" s="58"/>
      <c r="C856" s="58"/>
      <c r="D856" s="58"/>
      <c r="E856" s="58"/>
      <c r="F856" s="58"/>
      <c r="G856" s="58"/>
      <c r="H856" s="58"/>
      <c r="I856" s="58"/>
      <c r="J856" s="58"/>
      <c r="K856" s="58"/>
      <c r="L856" s="58"/>
      <c r="M856" s="58"/>
      <c r="N856" s="58"/>
      <c r="O856" s="58"/>
      <c r="P856" s="58"/>
      <c r="Q856" s="58"/>
      <c r="R856" s="58"/>
      <c r="S856" s="58"/>
      <c r="T856" s="58"/>
      <c r="U856" s="58"/>
      <c r="V856" s="58"/>
      <c r="W856" s="58"/>
      <c r="X856" s="58"/>
      <c r="Y856" s="58"/>
      <c r="Z856" s="58"/>
      <c r="AA856" s="58"/>
      <c r="AB856" s="58"/>
      <c r="AC856" s="58"/>
      <c r="AD856" s="58"/>
      <c r="AE856" s="58"/>
      <c r="AF856" s="58"/>
      <c r="AG856" s="58"/>
      <c r="AH856" s="58"/>
      <c r="AI856" s="58"/>
      <c r="AJ856" s="58"/>
      <c r="AK856" s="58"/>
      <c r="AL856" s="58"/>
      <c r="AM856" s="58"/>
      <c r="AN856" s="58"/>
      <c r="AO856" s="58"/>
      <c r="AP856" s="58"/>
      <c r="AQ856" s="58"/>
      <c r="AR856" s="58"/>
      <c r="AS856" s="58"/>
      <c r="AT856" s="58"/>
      <c r="AU856" s="58"/>
      <c r="AV856" s="58"/>
      <c r="AW856" s="58"/>
      <c r="AX856" s="58"/>
      <c r="AY856" s="58"/>
      <c r="AZ856" s="58"/>
    </row>
    <row r="857" spans="1:52" x14ac:dyDescent="0.25">
      <c r="A857" s="58"/>
      <c r="B857" s="58"/>
      <c r="C857" s="58"/>
      <c r="D857" s="58"/>
      <c r="E857" s="58"/>
      <c r="F857" s="58"/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58"/>
      <c r="X857" s="58"/>
      <c r="Y857" s="58"/>
      <c r="Z857" s="58"/>
      <c r="AA857" s="58"/>
      <c r="AB857" s="58"/>
      <c r="AC857" s="58"/>
      <c r="AD857" s="58"/>
      <c r="AE857" s="58"/>
      <c r="AF857" s="58"/>
      <c r="AG857" s="58"/>
      <c r="AH857" s="58"/>
      <c r="AI857" s="58"/>
      <c r="AJ857" s="58"/>
      <c r="AK857" s="58"/>
      <c r="AL857" s="58"/>
      <c r="AM857" s="58"/>
      <c r="AN857" s="58"/>
      <c r="AO857" s="58"/>
      <c r="AP857" s="58"/>
      <c r="AQ857" s="58"/>
      <c r="AR857" s="58"/>
      <c r="AS857" s="58"/>
      <c r="AT857" s="58"/>
      <c r="AU857" s="58"/>
      <c r="AV857" s="58"/>
      <c r="AW857" s="58"/>
      <c r="AX857" s="58"/>
      <c r="AY857" s="58"/>
      <c r="AZ857" s="58"/>
    </row>
    <row r="858" spans="1:52" x14ac:dyDescent="0.25">
      <c r="A858" s="58"/>
      <c r="B858" s="58"/>
      <c r="C858" s="58"/>
      <c r="D858" s="58"/>
      <c r="E858" s="58"/>
      <c r="F858" s="58"/>
      <c r="G858" s="58"/>
      <c r="H858" s="58"/>
      <c r="I858" s="58"/>
      <c r="J858" s="58"/>
      <c r="K858" s="58"/>
      <c r="L858" s="58"/>
      <c r="M858" s="58"/>
      <c r="N858" s="58"/>
      <c r="O858" s="58"/>
      <c r="P858" s="58"/>
      <c r="Q858" s="58"/>
      <c r="R858" s="58"/>
      <c r="S858" s="58"/>
      <c r="T858" s="58"/>
      <c r="U858" s="58"/>
      <c r="V858" s="58"/>
      <c r="W858" s="58"/>
      <c r="X858" s="58"/>
      <c r="Y858" s="58"/>
      <c r="Z858" s="58"/>
      <c r="AA858" s="58"/>
      <c r="AB858" s="58"/>
      <c r="AC858" s="58"/>
      <c r="AD858" s="58"/>
      <c r="AE858" s="58"/>
      <c r="AF858" s="58"/>
      <c r="AG858" s="58"/>
      <c r="AH858" s="58"/>
      <c r="AI858" s="58"/>
      <c r="AJ858" s="58"/>
      <c r="AK858" s="58"/>
      <c r="AL858" s="58"/>
      <c r="AM858" s="58"/>
      <c r="AN858" s="58"/>
      <c r="AO858" s="58"/>
      <c r="AP858" s="58"/>
      <c r="AQ858" s="58"/>
      <c r="AR858" s="58"/>
      <c r="AS858" s="58"/>
      <c r="AT858" s="58"/>
      <c r="AU858" s="58"/>
      <c r="AV858" s="58"/>
      <c r="AW858" s="58"/>
      <c r="AX858" s="58"/>
      <c r="AY858" s="58"/>
      <c r="AZ858" s="58"/>
    </row>
    <row r="859" spans="1:52" x14ac:dyDescent="0.25">
      <c r="A859" s="58"/>
      <c r="B859" s="58"/>
      <c r="C859" s="58"/>
      <c r="D859" s="58"/>
      <c r="E859" s="58"/>
      <c r="F859" s="58"/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58"/>
      <c r="X859" s="58"/>
      <c r="Y859" s="58"/>
      <c r="Z859" s="58"/>
      <c r="AA859" s="58"/>
      <c r="AB859" s="58"/>
      <c r="AC859" s="58"/>
      <c r="AD859" s="58"/>
      <c r="AE859" s="58"/>
      <c r="AF859" s="58"/>
      <c r="AG859" s="58"/>
      <c r="AH859" s="58"/>
      <c r="AI859" s="58"/>
      <c r="AJ859" s="58"/>
      <c r="AK859" s="58"/>
      <c r="AL859" s="58"/>
      <c r="AM859" s="58"/>
      <c r="AN859" s="58"/>
      <c r="AO859" s="58"/>
      <c r="AP859" s="58"/>
      <c r="AQ859" s="58"/>
      <c r="AR859" s="58"/>
      <c r="AS859" s="58"/>
      <c r="AT859" s="58"/>
      <c r="AU859" s="58"/>
      <c r="AV859" s="58"/>
      <c r="AW859" s="58"/>
      <c r="AX859" s="58"/>
      <c r="AY859" s="58"/>
      <c r="AZ859" s="58"/>
    </row>
    <row r="860" spans="1:52" x14ac:dyDescent="0.25">
      <c r="A860" s="58"/>
      <c r="B860" s="58"/>
      <c r="C860" s="58"/>
      <c r="D860" s="58"/>
      <c r="E860" s="58"/>
      <c r="F860" s="58"/>
      <c r="G860" s="58"/>
      <c r="H860" s="58"/>
      <c r="I860" s="58"/>
      <c r="J860" s="58"/>
      <c r="K860" s="58"/>
      <c r="L860" s="58"/>
      <c r="M860" s="58"/>
      <c r="N860" s="58"/>
      <c r="O860" s="58"/>
      <c r="P860" s="58"/>
      <c r="Q860" s="58"/>
      <c r="R860" s="58"/>
      <c r="S860" s="58"/>
      <c r="T860" s="58"/>
      <c r="U860" s="58"/>
      <c r="V860" s="58"/>
      <c r="W860" s="58"/>
      <c r="X860" s="58"/>
      <c r="Y860" s="58"/>
      <c r="Z860" s="58"/>
      <c r="AA860" s="58"/>
      <c r="AB860" s="58"/>
      <c r="AC860" s="58"/>
      <c r="AD860" s="58"/>
      <c r="AE860" s="58"/>
      <c r="AF860" s="58"/>
      <c r="AG860" s="58"/>
      <c r="AH860" s="58"/>
      <c r="AI860" s="58"/>
      <c r="AJ860" s="58"/>
      <c r="AK860" s="58"/>
      <c r="AL860" s="58"/>
      <c r="AM860" s="58"/>
      <c r="AN860" s="58"/>
      <c r="AO860" s="58"/>
      <c r="AP860" s="58"/>
      <c r="AQ860" s="58"/>
      <c r="AR860" s="58"/>
      <c r="AS860" s="58"/>
      <c r="AT860" s="58"/>
      <c r="AU860" s="58"/>
      <c r="AV860" s="58"/>
      <c r="AW860" s="58"/>
      <c r="AX860" s="58"/>
      <c r="AY860" s="58"/>
      <c r="AZ860" s="58"/>
    </row>
    <row r="861" spans="1:52" x14ac:dyDescent="0.25">
      <c r="A861" s="58"/>
      <c r="B861" s="58"/>
      <c r="C861" s="58"/>
      <c r="D861" s="58"/>
      <c r="E861" s="58"/>
      <c r="F861" s="58"/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58"/>
      <c r="X861" s="58"/>
      <c r="Y861" s="58"/>
      <c r="Z861" s="58"/>
      <c r="AA861" s="58"/>
      <c r="AB861" s="58"/>
      <c r="AC861" s="58"/>
      <c r="AD861" s="58"/>
      <c r="AE861" s="58"/>
      <c r="AF861" s="58"/>
      <c r="AG861" s="58"/>
      <c r="AH861" s="58"/>
      <c r="AI861" s="58"/>
      <c r="AJ861" s="58"/>
      <c r="AK861" s="58"/>
      <c r="AL861" s="58"/>
      <c r="AM861" s="58"/>
      <c r="AN861" s="58"/>
      <c r="AO861" s="58"/>
      <c r="AP861" s="58"/>
      <c r="AQ861" s="58"/>
      <c r="AR861" s="58"/>
      <c r="AS861" s="58"/>
      <c r="AT861" s="58"/>
      <c r="AU861" s="58"/>
      <c r="AV861" s="58"/>
      <c r="AW861" s="58"/>
      <c r="AX861" s="58"/>
      <c r="AY861" s="58"/>
      <c r="AZ861" s="58"/>
    </row>
    <row r="862" spans="1:52" x14ac:dyDescent="0.25">
      <c r="A862" s="58"/>
      <c r="B862" s="58"/>
      <c r="C862" s="58"/>
      <c r="D862" s="58"/>
      <c r="E862" s="58"/>
      <c r="F862" s="58"/>
      <c r="G862" s="58"/>
      <c r="H862" s="58"/>
      <c r="I862" s="58"/>
      <c r="J862" s="58"/>
      <c r="K862" s="58"/>
      <c r="L862" s="58"/>
      <c r="M862" s="58"/>
      <c r="N862" s="58"/>
      <c r="O862" s="58"/>
      <c r="P862" s="58"/>
      <c r="Q862" s="58"/>
      <c r="R862" s="58"/>
      <c r="S862" s="58"/>
      <c r="T862" s="58"/>
      <c r="U862" s="58"/>
      <c r="V862" s="58"/>
      <c r="W862" s="58"/>
      <c r="X862" s="58"/>
      <c r="Y862" s="58"/>
      <c r="Z862" s="58"/>
      <c r="AA862" s="58"/>
      <c r="AB862" s="58"/>
      <c r="AC862" s="58"/>
      <c r="AD862" s="58"/>
      <c r="AE862" s="58"/>
      <c r="AF862" s="58"/>
      <c r="AG862" s="58"/>
      <c r="AH862" s="58"/>
      <c r="AI862" s="58"/>
      <c r="AJ862" s="58"/>
      <c r="AK862" s="58"/>
      <c r="AL862" s="58"/>
      <c r="AM862" s="58"/>
      <c r="AN862" s="58"/>
      <c r="AO862" s="58"/>
      <c r="AP862" s="58"/>
      <c r="AQ862" s="58"/>
      <c r="AR862" s="58"/>
      <c r="AS862" s="58"/>
      <c r="AT862" s="58"/>
      <c r="AU862" s="58"/>
      <c r="AV862" s="58"/>
      <c r="AW862" s="58"/>
      <c r="AX862" s="58"/>
      <c r="AY862" s="58"/>
      <c r="AZ862" s="58"/>
    </row>
    <row r="863" spans="1:52" x14ac:dyDescent="0.25">
      <c r="A863" s="58"/>
      <c r="B863" s="58"/>
      <c r="C863" s="58"/>
      <c r="D863" s="58"/>
      <c r="E863" s="58"/>
      <c r="F863" s="58"/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58"/>
      <c r="X863" s="58"/>
      <c r="Y863" s="58"/>
      <c r="Z863" s="58"/>
      <c r="AA863" s="58"/>
      <c r="AB863" s="58"/>
      <c r="AC863" s="58"/>
      <c r="AD863" s="58"/>
      <c r="AE863" s="58"/>
      <c r="AF863" s="58"/>
      <c r="AG863" s="58"/>
      <c r="AH863" s="58"/>
      <c r="AI863" s="58"/>
      <c r="AJ863" s="58"/>
      <c r="AK863" s="58"/>
      <c r="AL863" s="58"/>
      <c r="AM863" s="58"/>
      <c r="AN863" s="58"/>
      <c r="AO863" s="58"/>
      <c r="AP863" s="58"/>
      <c r="AQ863" s="58"/>
      <c r="AR863" s="58"/>
      <c r="AS863" s="58"/>
      <c r="AT863" s="58"/>
      <c r="AU863" s="58"/>
      <c r="AV863" s="58"/>
      <c r="AW863" s="58"/>
      <c r="AX863" s="58"/>
      <c r="AY863" s="58"/>
      <c r="AZ863" s="58"/>
    </row>
    <row r="864" spans="1:52" x14ac:dyDescent="0.25">
      <c r="A864" s="58"/>
      <c r="B864" s="58"/>
      <c r="C864" s="58"/>
      <c r="D864" s="58"/>
      <c r="E864" s="58"/>
      <c r="F864" s="58"/>
      <c r="G864" s="58"/>
      <c r="H864" s="58"/>
      <c r="I864" s="58"/>
      <c r="J864" s="58"/>
      <c r="K864" s="58"/>
      <c r="L864" s="58"/>
      <c r="M864" s="58"/>
      <c r="N864" s="58"/>
      <c r="O864" s="58"/>
      <c r="P864" s="58"/>
      <c r="Q864" s="58"/>
      <c r="R864" s="58"/>
      <c r="S864" s="58"/>
      <c r="T864" s="58"/>
      <c r="U864" s="58"/>
      <c r="V864" s="58"/>
      <c r="W864" s="58"/>
      <c r="X864" s="58"/>
      <c r="Y864" s="58"/>
      <c r="Z864" s="58"/>
      <c r="AA864" s="58"/>
      <c r="AB864" s="58"/>
      <c r="AC864" s="58"/>
      <c r="AD864" s="58"/>
      <c r="AE864" s="58"/>
      <c r="AF864" s="58"/>
      <c r="AG864" s="58"/>
      <c r="AH864" s="58"/>
      <c r="AI864" s="58"/>
      <c r="AJ864" s="58"/>
      <c r="AK864" s="58"/>
      <c r="AL864" s="58"/>
      <c r="AM864" s="58"/>
      <c r="AN864" s="58"/>
      <c r="AO864" s="58"/>
      <c r="AP864" s="58"/>
      <c r="AQ864" s="58"/>
      <c r="AR864" s="58"/>
      <c r="AS864" s="58"/>
      <c r="AT864" s="58"/>
      <c r="AU864" s="58"/>
      <c r="AV864" s="58"/>
      <c r="AW864" s="58"/>
      <c r="AX864" s="58"/>
      <c r="AY864" s="58"/>
      <c r="AZ864" s="58"/>
    </row>
    <row r="865" spans="1:52" x14ac:dyDescent="0.25">
      <c r="A865" s="58"/>
      <c r="B865" s="58"/>
      <c r="C865" s="58"/>
      <c r="D865" s="58"/>
      <c r="E865" s="58"/>
      <c r="F865" s="58"/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  <c r="X865" s="58"/>
      <c r="Y865" s="58"/>
      <c r="Z865" s="58"/>
      <c r="AA865" s="58"/>
      <c r="AB865" s="58"/>
      <c r="AC865" s="58"/>
      <c r="AD865" s="58"/>
      <c r="AE865" s="58"/>
      <c r="AF865" s="58"/>
      <c r="AG865" s="58"/>
      <c r="AH865" s="58"/>
      <c r="AI865" s="58"/>
      <c r="AJ865" s="58"/>
      <c r="AK865" s="58"/>
      <c r="AL865" s="58"/>
      <c r="AM865" s="58"/>
      <c r="AN865" s="58"/>
      <c r="AO865" s="58"/>
      <c r="AP865" s="58"/>
      <c r="AQ865" s="58"/>
      <c r="AR865" s="58"/>
      <c r="AS865" s="58"/>
      <c r="AT865" s="58"/>
      <c r="AU865" s="58"/>
      <c r="AV865" s="58"/>
      <c r="AW865" s="58"/>
      <c r="AX865" s="58"/>
      <c r="AY865" s="58"/>
      <c r="AZ865" s="58"/>
    </row>
    <row r="866" spans="1:52" x14ac:dyDescent="0.25">
      <c r="A866" s="58"/>
      <c r="B866" s="58"/>
      <c r="C866" s="58"/>
      <c r="D866" s="58"/>
      <c r="E866" s="58"/>
      <c r="F866" s="58"/>
      <c r="G866" s="58"/>
      <c r="H866" s="58"/>
      <c r="I866" s="58"/>
      <c r="J866" s="58"/>
      <c r="K866" s="58"/>
      <c r="L866" s="58"/>
      <c r="M866" s="58"/>
      <c r="N866" s="58"/>
      <c r="O866" s="58"/>
      <c r="P866" s="58"/>
      <c r="Q866" s="58"/>
      <c r="R866" s="58"/>
      <c r="S866" s="58"/>
      <c r="T866" s="58"/>
      <c r="U866" s="58"/>
      <c r="V866" s="58"/>
      <c r="W866" s="58"/>
      <c r="X866" s="58"/>
      <c r="Y866" s="58"/>
      <c r="Z866" s="58"/>
      <c r="AA866" s="58"/>
      <c r="AB866" s="58"/>
      <c r="AC866" s="58"/>
      <c r="AD866" s="58"/>
      <c r="AE866" s="58"/>
      <c r="AF866" s="58"/>
      <c r="AG866" s="58"/>
      <c r="AH866" s="58"/>
      <c r="AI866" s="58"/>
      <c r="AJ866" s="58"/>
      <c r="AK866" s="58"/>
      <c r="AL866" s="58"/>
      <c r="AM866" s="58"/>
      <c r="AN866" s="58"/>
      <c r="AO866" s="58"/>
      <c r="AP866" s="58"/>
      <c r="AQ866" s="58"/>
      <c r="AR866" s="58"/>
      <c r="AS866" s="58"/>
      <c r="AT866" s="58"/>
      <c r="AU866" s="58"/>
      <c r="AV866" s="58"/>
      <c r="AW866" s="58"/>
      <c r="AX866" s="58"/>
      <c r="AY866" s="58"/>
      <c r="AZ866" s="58"/>
    </row>
    <row r="867" spans="1:52" x14ac:dyDescent="0.25">
      <c r="A867" s="58"/>
      <c r="B867" s="58"/>
      <c r="C867" s="58"/>
      <c r="D867" s="58"/>
      <c r="E867" s="58"/>
      <c r="F867" s="58"/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  <c r="X867" s="58"/>
      <c r="Y867" s="58"/>
      <c r="Z867" s="58"/>
      <c r="AA867" s="58"/>
      <c r="AB867" s="58"/>
      <c r="AC867" s="58"/>
      <c r="AD867" s="58"/>
      <c r="AE867" s="58"/>
      <c r="AF867" s="58"/>
      <c r="AG867" s="58"/>
      <c r="AH867" s="58"/>
      <c r="AI867" s="58"/>
      <c r="AJ867" s="58"/>
      <c r="AK867" s="58"/>
      <c r="AL867" s="58"/>
      <c r="AM867" s="58"/>
      <c r="AN867" s="58"/>
      <c r="AO867" s="58"/>
      <c r="AP867" s="58"/>
      <c r="AQ867" s="58"/>
      <c r="AR867" s="58"/>
      <c r="AS867" s="58"/>
      <c r="AT867" s="58"/>
      <c r="AU867" s="58"/>
      <c r="AV867" s="58"/>
      <c r="AW867" s="58"/>
      <c r="AX867" s="58"/>
      <c r="AY867" s="58"/>
      <c r="AZ867" s="58"/>
    </row>
    <row r="868" spans="1:52" x14ac:dyDescent="0.25">
      <c r="A868" s="58"/>
      <c r="B868" s="58"/>
      <c r="C868" s="58"/>
      <c r="D868" s="58"/>
      <c r="E868" s="58"/>
      <c r="F868" s="58"/>
      <c r="G868" s="58"/>
      <c r="H868" s="58"/>
      <c r="I868" s="58"/>
      <c r="J868" s="58"/>
      <c r="K868" s="58"/>
      <c r="L868" s="58"/>
      <c r="M868" s="58"/>
      <c r="N868" s="58"/>
      <c r="O868" s="58"/>
      <c r="P868" s="58"/>
      <c r="Q868" s="58"/>
      <c r="R868" s="58"/>
      <c r="S868" s="58"/>
      <c r="T868" s="58"/>
      <c r="U868" s="58"/>
      <c r="V868" s="58"/>
      <c r="W868" s="58"/>
      <c r="X868" s="58"/>
      <c r="Y868" s="58"/>
      <c r="Z868" s="58"/>
      <c r="AA868" s="58"/>
      <c r="AB868" s="58"/>
      <c r="AC868" s="58"/>
      <c r="AD868" s="58"/>
      <c r="AE868" s="58"/>
      <c r="AF868" s="58"/>
      <c r="AG868" s="58"/>
      <c r="AH868" s="58"/>
      <c r="AI868" s="58"/>
      <c r="AJ868" s="58"/>
      <c r="AK868" s="58"/>
      <c r="AL868" s="58"/>
      <c r="AM868" s="58"/>
      <c r="AN868" s="58"/>
      <c r="AO868" s="58"/>
      <c r="AP868" s="58"/>
      <c r="AQ868" s="58"/>
      <c r="AR868" s="58"/>
      <c r="AS868" s="58"/>
      <c r="AT868" s="58"/>
      <c r="AU868" s="58"/>
      <c r="AV868" s="58"/>
      <c r="AW868" s="58"/>
      <c r="AX868" s="58"/>
      <c r="AY868" s="58"/>
      <c r="AZ868" s="58"/>
    </row>
    <row r="869" spans="1:52" x14ac:dyDescent="0.25">
      <c r="A869" s="58"/>
      <c r="B869" s="58"/>
      <c r="C869" s="58"/>
      <c r="D869" s="58"/>
      <c r="E869" s="58"/>
      <c r="F869" s="58"/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  <c r="X869" s="58"/>
      <c r="Y869" s="58"/>
      <c r="Z869" s="58"/>
      <c r="AA869" s="58"/>
      <c r="AB869" s="58"/>
      <c r="AC869" s="58"/>
      <c r="AD869" s="58"/>
      <c r="AE869" s="58"/>
      <c r="AF869" s="58"/>
      <c r="AG869" s="58"/>
      <c r="AH869" s="58"/>
      <c r="AI869" s="58"/>
      <c r="AJ869" s="58"/>
      <c r="AK869" s="58"/>
      <c r="AL869" s="58"/>
      <c r="AM869" s="58"/>
      <c r="AN869" s="58"/>
      <c r="AO869" s="58"/>
      <c r="AP869" s="58"/>
      <c r="AQ869" s="58"/>
      <c r="AR869" s="58"/>
      <c r="AS869" s="58"/>
      <c r="AT869" s="58"/>
      <c r="AU869" s="58"/>
      <c r="AV869" s="58"/>
      <c r="AW869" s="58"/>
      <c r="AX869" s="58"/>
      <c r="AY869" s="58"/>
      <c r="AZ869" s="58"/>
    </row>
    <row r="870" spans="1:52" x14ac:dyDescent="0.25">
      <c r="A870" s="58"/>
      <c r="B870" s="58"/>
      <c r="C870" s="58"/>
      <c r="D870" s="58"/>
      <c r="E870" s="58"/>
      <c r="F870" s="58"/>
      <c r="G870" s="58"/>
      <c r="H870" s="58"/>
      <c r="I870" s="58"/>
      <c r="J870" s="58"/>
      <c r="K870" s="58"/>
      <c r="L870" s="58"/>
      <c r="M870" s="58"/>
      <c r="N870" s="58"/>
      <c r="O870" s="58"/>
      <c r="P870" s="58"/>
      <c r="Q870" s="58"/>
      <c r="R870" s="58"/>
      <c r="S870" s="58"/>
      <c r="T870" s="58"/>
      <c r="U870" s="58"/>
      <c r="V870" s="58"/>
      <c r="W870" s="58"/>
      <c r="X870" s="58"/>
      <c r="Y870" s="58"/>
      <c r="Z870" s="58"/>
      <c r="AA870" s="58"/>
      <c r="AB870" s="58"/>
      <c r="AC870" s="58"/>
      <c r="AD870" s="58"/>
      <c r="AE870" s="58"/>
      <c r="AF870" s="58"/>
      <c r="AG870" s="58"/>
      <c r="AH870" s="58"/>
      <c r="AI870" s="58"/>
      <c r="AJ870" s="58"/>
      <c r="AK870" s="58"/>
      <c r="AL870" s="58"/>
      <c r="AM870" s="58"/>
      <c r="AN870" s="58"/>
      <c r="AO870" s="58"/>
      <c r="AP870" s="58"/>
      <c r="AQ870" s="58"/>
      <c r="AR870" s="58"/>
      <c r="AS870" s="58"/>
      <c r="AT870" s="58"/>
      <c r="AU870" s="58"/>
      <c r="AV870" s="58"/>
      <c r="AW870" s="58"/>
      <c r="AX870" s="58"/>
      <c r="AY870" s="58"/>
      <c r="AZ870" s="58"/>
    </row>
    <row r="871" spans="1:52" x14ac:dyDescent="0.25">
      <c r="A871" s="58"/>
      <c r="B871" s="58"/>
      <c r="C871" s="58"/>
      <c r="D871" s="58"/>
      <c r="E871" s="58"/>
      <c r="F871" s="58"/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  <c r="X871" s="58"/>
      <c r="Y871" s="58"/>
      <c r="Z871" s="58"/>
      <c r="AA871" s="58"/>
      <c r="AB871" s="58"/>
      <c r="AC871" s="58"/>
      <c r="AD871" s="58"/>
      <c r="AE871" s="58"/>
      <c r="AF871" s="58"/>
      <c r="AG871" s="58"/>
      <c r="AH871" s="58"/>
      <c r="AI871" s="58"/>
      <c r="AJ871" s="58"/>
      <c r="AK871" s="58"/>
      <c r="AL871" s="58"/>
      <c r="AM871" s="58"/>
      <c r="AN871" s="58"/>
      <c r="AO871" s="58"/>
      <c r="AP871" s="58"/>
      <c r="AQ871" s="58"/>
      <c r="AR871" s="58"/>
      <c r="AS871" s="58"/>
      <c r="AT871" s="58"/>
      <c r="AU871" s="58"/>
      <c r="AV871" s="58"/>
      <c r="AW871" s="58"/>
      <c r="AX871" s="58"/>
      <c r="AY871" s="58"/>
      <c r="AZ871" s="58"/>
    </row>
    <row r="872" spans="1:52" x14ac:dyDescent="0.25">
      <c r="A872" s="58"/>
      <c r="B872" s="58"/>
      <c r="C872" s="58"/>
      <c r="D872" s="58"/>
      <c r="E872" s="58"/>
      <c r="F872" s="58"/>
      <c r="G872" s="58"/>
      <c r="H872" s="58"/>
      <c r="I872" s="58"/>
      <c r="J872" s="58"/>
      <c r="K872" s="58"/>
      <c r="L872" s="58"/>
      <c r="M872" s="58"/>
      <c r="N872" s="58"/>
      <c r="O872" s="58"/>
      <c r="P872" s="58"/>
      <c r="Q872" s="58"/>
      <c r="R872" s="58"/>
      <c r="S872" s="58"/>
      <c r="T872" s="58"/>
      <c r="U872" s="58"/>
      <c r="V872" s="58"/>
      <c r="W872" s="58"/>
      <c r="X872" s="58"/>
      <c r="Y872" s="58"/>
      <c r="Z872" s="58"/>
      <c r="AA872" s="58"/>
      <c r="AB872" s="58"/>
      <c r="AC872" s="58"/>
      <c r="AD872" s="58"/>
      <c r="AE872" s="58"/>
      <c r="AF872" s="58"/>
      <c r="AG872" s="58"/>
      <c r="AH872" s="58"/>
      <c r="AI872" s="58"/>
      <c r="AJ872" s="58"/>
      <c r="AK872" s="58"/>
      <c r="AL872" s="58"/>
      <c r="AM872" s="58"/>
      <c r="AN872" s="58"/>
      <c r="AO872" s="58"/>
      <c r="AP872" s="58"/>
      <c r="AQ872" s="58"/>
      <c r="AR872" s="58"/>
      <c r="AS872" s="58"/>
      <c r="AT872" s="58"/>
      <c r="AU872" s="58"/>
      <c r="AV872" s="58"/>
      <c r="AW872" s="58"/>
      <c r="AX872" s="58"/>
      <c r="AY872" s="58"/>
      <c r="AZ872" s="58"/>
    </row>
    <row r="873" spans="1:52" x14ac:dyDescent="0.25">
      <c r="A873" s="58"/>
      <c r="B873" s="58"/>
      <c r="C873" s="58"/>
      <c r="D873" s="58"/>
      <c r="E873" s="58"/>
      <c r="F873" s="58"/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  <c r="X873" s="58"/>
      <c r="Y873" s="58"/>
      <c r="Z873" s="58"/>
      <c r="AA873" s="58"/>
      <c r="AB873" s="58"/>
      <c r="AC873" s="58"/>
      <c r="AD873" s="58"/>
      <c r="AE873" s="58"/>
      <c r="AF873" s="58"/>
      <c r="AG873" s="58"/>
      <c r="AH873" s="58"/>
      <c r="AI873" s="58"/>
      <c r="AJ873" s="58"/>
      <c r="AK873" s="58"/>
      <c r="AL873" s="58"/>
      <c r="AM873" s="58"/>
      <c r="AN873" s="58"/>
      <c r="AO873" s="58"/>
      <c r="AP873" s="58"/>
      <c r="AQ873" s="58"/>
      <c r="AR873" s="58"/>
      <c r="AS873" s="58"/>
      <c r="AT873" s="58"/>
      <c r="AU873" s="58"/>
      <c r="AV873" s="58"/>
      <c r="AW873" s="58"/>
      <c r="AX873" s="58"/>
      <c r="AY873" s="58"/>
      <c r="AZ873" s="58"/>
    </row>
    <row r="874" spans="1:52" x14ac:dyDescent="0.25">
      <c r="A874" s="58"/>
      <c r="B874" s="58"/>
      <c r="C874" s="58"/>
      <c r="D874" s="58"/>
      <c r="E874" s="58"/>
      <c r="F874" s="58"/>
      <c r="G874" s="58"/>
      <c r="H874" s="58"/>
      <c r="I874" s="58"/>
      <c r="J874" s="58"/>
      <c r="K874" s="58"/>
      <c r="L874" s="58"/>
      <c r="M874" s="58"/>
      <c r="N874" s="58"/>
      <c r="O874" s="58"/>
      <c r="P874" s="58"/>
      <c r="Q874" s="58"/>
      <c r="R874" s="58"/>
      <c r="S874" s="58"/>
      <c r="T874" s="58"/>
      <c r="U874" s="58"/>
      <c r="V874" s="58"/>
      <c r="W874" s="58"/>
      <c r="X874" s="58"/>
      <c r="Y874" s="58"/>
      <c r="Z874" s="58"/>
      <c r="AA874" s="58"/>
      <c r="AB874" s="58"/>
      <c r="AC874" s="58"/>
      <c r="AD874" s="58"/>
      <c r="AE874" s="58"/>
      <c r="AF874" s="58"/>
      <c r="AG874" s="58"/>
      <c r="AH874" s="58"/>
      <c r="AI874" s="58"/>
      <c r="AJ874" s="58"/>
      <c r="AK874" s="58"/>
      <c r="AL874" s="58"/>
      <c r="AM874" s="58"/>
      <c r="AN874" s="58"/>
      <c r="AO874" s="58"/>
      <c r="AP874" s="58"/>
      <c r="AQ874" s="58"/>
      <c r="AR874" s="58"/>
      <c r="AS874" s="58"/>
      <c r="AT874" s="58"/>
      <c r="AU874" s="58"/>
      <c r="AV874" s="58"/>
      <c r="AW874" s="58"/>
      <c r="AX874" s="58"/>
      <c r="AY874" s="58"/>
      <c r="AZ874" s="58"/>
    </row>
    <row r="875" spans="1:52" x14ac:dyDescent="0.25">
      <c r="A875" s="58"/>
      <c r="B875" s="58"/>
      <c r="C875" s="58"/>
      <c r="D875" s="58"/>
      <c r="E875" s="58"/>
      <c r="F875" s="58"/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  <c r="X875" s="58"/>
      <c r="Y875" s="58"/>
      <c r="Z875" s="58"/>
      <c r="AA875" s="58"/>
      <c r="AB875" s="58"/>
      <c r="AC875" s="58"/>
      <c r="AD875" s="58"/>
      <c r="AE875" s="58"/>
      <c r="AF875" s="58"/>
      <c r="AG875" s="58"/>
      <c r="AH875" s="58"/>
      <c r="AI875" s="58"/>
      <c r="AJ875" s="58"/>
      <c r="AK875" s="58"/>
      <c r="AL875" s="58"/>
      <c r="AM875" s="58"/>
      <c r="AN875" s="58"/>
      <c r="AO875" s="58"/>
      <c r="AP875" s="58"/>
      <c r="AQ875" s="58"/>
      <c r="AR875" s="58"/>
      <c r="AS875" s="58"/>
      <c r="AT875" s="58"/>
      <c r="AU875" s="58"/>
      <c r="AV875" s="58"/>
      <c r="AW875" s="58"/>
      <c r="AX875" s="58"/>
      <c r="AY875" s="58"/>
      <c r="AZ875" s="58"/>
    </row>
    <row r="876" spans="1:52" x14ac:dyDescent="0.25">
      <c r="A876" s="58"/>
      <c r="B876" s="58"/>
      <c r="C876" s="58"/>
      <c r="D876" s="58"/>
      <c r="E876" s="58"/>
      <c r="F876" s="58"/>
      <c r="G876" s="58"/>
      <c r="H876" s="58"/>
      <c r="I876" s="58"/>
      <c r="J876" s="58"/>
      <c r="K876" s="58"/>
      <c r="L876" s="58"/>
      <c r="M876" s="58"/>
      <c r="N876" s="58"/>
      <c r="O876" s="58"/>
      <c r="P876" s="58"/>
      <c r="Q876" s="58"/>
      <c r="R876" s="58"/>
      <c r="S876" s="58"/>
      <c r="T876" s="58"/>
      <c r="U876" s="58"/>
      <c r="V876" s="58"/>
      <c r="W876" s="58"/>
      <c r="X876" s="58"/>
      <c r="Y876" s="58"/>
      <c r="Z876" s="58"/>
      <c r="AA876" s="58"/>
      <c r="AB876" s="58"/>
      <c r="AC876" s="58"/>
      <c r="AD876" s="58"/>
      <c r="AE876" s="58"/>
      <c r="AF876" s="58"/>
      <c r="AG876" s="58"/>
      <c r="AH876" s="58"/>
      <c r="AI876" s="58"/>
      <c r="AJ876" s="58"/>
      <c r="AK876" s="58"/>
      <c r="AL876" s="58"/>
      <c r="AM876" s="58"/>
      <c r="AN876" s="58"/>
      <c r="AO876" s="58"/>
      <c r="AP876" s="58"/>
      <c r="AQ876" s="58"/>
      <c r="AR876" s="58"/>
      <c r="AS876" s="58"/>
      <c r="AT876" s="58"/>
      <c r="AU876" s="58"/>
      <c r="AV876" s="58"/>
      <c r="AW876" s="58"/>
      <c r="AX876" s="58"/>
      <c r="AY876" s="58"/>
      <c r="AZ876" s="58"/>
    </row>
    <row r="877" spans="1:52" x14ac:dyDescent="0.25">
      <c r="A877" s="58"/>
      <c r="B877" s="58"/>
      <c r="C877" s="58"/>
      <c r="D877" s="58"/>
      <c r="E877" s="58"/>
      <c r="F877" s="58"/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  <c r="X877" s="58"/>
      <c r="Y877" s="58"/>
      <c r="Z877" s="58"/>
      <c r="AA877" s="58"/>
      <c r="AB877" s="58"/>
      <c r="AC877" s="58"/>
      <c r="AD877" s="58"/>
      <c r="AE877" s="58"/>
      <c r="AF877" s="58"/>
      <c r="AG877" s="58"/>
      <c r="AH877" s="58"/>
      <c r="AI877" s="58"/>
      <c r="AJ877" s="58"/>
      <c r="AK877" s="58"/>
      <c r="AL877" s="58"/>
      <c r="AM877" s="58"/>
      <c r="AN877" s="58"/>
      <c r="AO877" s="58"/>
      <c r="AP877" s="58"/>
      <c r="AQ877" s="58"/>
      <c r="AR877" s="58"/>
      <c r="AS877" s="58"/>
      <c r="AT877" s="58"/>
      <c r="AU877" s="58"/>
      <c r="AV877" s="58"/>
      <c r="AW877" s="58"/>
      <c r="AX877" s="58"/>
      <c r="AY877" s="58"/>
      <c r="AZ877" s="58"/>
    </row>
    <row r="878" spans="1:52" x14ac:dyDescent="0.25">
      <c r="A878" s="58"/>
      <c r="B878" s="58"/>
      <c r="C878" s="58"/>
      <c r="D878" s="58"/>
      <c r="E878" s="58"/>
      <c r="F878" s="58"/>
      <c r="G878" s="58"/>
      <c r="H878" s="58"/>
      <c r="I878" s="58"/>
      <c r="J878" s="58"/>
      <c r="K878" s="58"/>
      <c r="L878" s="58"/>
      <c r="M878" s="58"/>
      <c r="N878" s="58"/>
      <c r="O878" s="58"/>
      <c r="P878" s="58"/>
      <c r="Q878" s="58"/>
      <c r="R878" s="58"/>
      <c r="S878" s="58"/>
      <c r="T878" s="58"/>
      <c r="U878" s="58"/>
      <c r="V878" s="58"/>
      <c r="W878" s="58"/>
      <c r="X878" s="58"/>
      <c r="Y878" s="58"/>
      <c r="Z878" s="58"/>
      <c r="AA878" s="58"/>
      <c r="AB878" s="58"/>
      <c r="AC878" s="58"/>
      <c r="AD878" s="58"/>
      <c r="AE878" s="58"/>
      <c r="AF878" s="58"/>
      <c r="AG878" s="58"/>
      <c r="AH878" s="58"/>
      <c r="AI878" s="58"/>
      <c r="AJ878" s="58"/>
      <c r="AK878" s="58"/>
      <c r="AL878" s="58"/>
      <c r="AM878" s="58"/>
      <c r="AN878" s="58"/>
      <c r="AO878" s="58"/>
      <c r="AP878" s="58"/>
      <c r="AQ878" s="58"/>
      <c r="AR878" s="58"/>
      <c r="AS878" s="58"/>
      <c r="AT878" s="58"/>
      <c r="AU878" s="58"/>
      <c r="AV878" s="58"/>
      <c r="AW878" s="58"/>
      <c r="AX878" s="58"/>
      <c r="AY878" s="58"/>
      <c r="AZ878" s="58"/>
    </row>
    <row r="879" spans="1:52" x14ac:dyDescent="0.25">
      <c r="A879" s="58"/>
      <c r="B879" s="58"/>
      <c r="C879" s="58"/>
      <c r="D879" s="58"/>
      <c r="E879" s="58"/>
      <c r="F879" s="58"/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58"/>
      <c r="X879" s="58"/>
      <c r="Y879" s="58"/>
      <c r="Z879" s="58"/>
      <c r="AA879" s="58"/>
      <c r="AB879" s="58"/>
      <c r="AC879" s="58"/>
      <c r="AD879" s="58"/>
      <c r="AE879" s="58"/>
      <c r="AF879" s="58"/>
      <c r="AG879" s="58"/>
      <c r="AH879" s="58"/>
      <c r="AI879" s="58"/>
      <c r="AJ879" s="58"/>
      <c r="AK879" s="58"/>
      <c r="AL879" s="58"/>
      <c r="AM879" s="58"/>
      <c r="AN879" s="58"/>
      <c r="AO879" s="58"/>
      <c r="AP879" s="58"/>
      <c r="AQ879" s="58"/>
      <c r="AR879" s="58"/>
      <c r="AS879" s="58"/>
      <c r="AT879" s="58"/>
      <c r="AU879" s="58"/>
      <c r="AV879" s="58"/>
      <c r="AW879" s="58"/>
      <c r="AX879" s="58"/>
      <c r="AY879" s="58"/>
      <c r="AZ879" s="58"/>
    </row>
    <row r="880" spans="1:52" x14ac:dyDescent="0.25">
      <c r="A880" s="58"/>
      <c r="B880" s="58"/>
      <c r="C880" s="58"/>
      <c r="D880" s="58"/>
      <c r="E880" s="58"/>
      <c r="F880" s="58"/>
      <c r="G880" s="58"/>
      <c r="H880" s="58"/>
      <c r="I880" s="58"/>
      <c r="J880" s="58"/>
      <c r="K880" s="58"/>
      <c r="L880" s="58"/>
      <c r="M880" s="58"/>
      <c r="N880" s="58"/>
      <c r="O880" s="58"/>
      <c r="P880" s="58"/>
      <c r="Q880" s="58"/>
      <c r="R880" s="58"/>
      <c r="S880" s="58"/>
      <c r="T880" s="58"/>
      <c r="U880" s="58"/>
      <c r="V880" s="58"/>
      <c r="W880" s="58"/>
      <c r="X880" s="58"/>
      <c r="Y880" s="58"/>
      <c r="Z880" s="58"/>
      <c r="AA880" s="58"/>
      <c r="AB880" s="58"/>
      <c r="AC880" s="58"/>
      <c r="AD880" s="58"/>
      <c r="AE880" s="58"/>
      <c r="AF880" s="58"/>
      <c r="AG880" s="58"/>
      <c r="AH880" s="58"/>
      <c r="AI880" s="58"/>
      <c r="AJ880" s="58"/>
      <c r="AK880" s="58"/>
      <c r="AL880" s="58"/>
      <c r="AM880" s="58"/>
      <c r="AN880" s="58"/>
      <c r="AO880" s="58"/>
      <c r="AP880" s="58"/>
      <c r="AQ880" s="58"/>
      <c r="AR880" s="58"/>
      <c r="AS880" s="58"/>
      <c r="AT880" s="58"/>
      <c r="AU880" s="58"/>
      <c r="AV880" s="58"/>
      <c r="AW880" s="58"/>
      <c r="AX880" s="58"/>
      <c r="AY880" s="58"/>
      <c r="AZ880" s="58"/>
    </row>
    <row r="881" spans="1:52" x14ac:dyDescent="0.25">
      <c r="A881" s="58"/>
      <c r="B881" s="58"/>
      <c r="C881" s="58"/>
      <c r="D881" s="58"/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  <c r="X881" s="58"/>
      <c r="Y881" s="58"/>
      <c r="Z881" s="58"/>
      <c r="AA881" s="58"/>
      <c r="AB881" s="58"/>
      <c r="AC881" s="58"/>
      <c r="AD881" s="58"/>
      <c r="AE881" s="58"/>
      <c r="AF881" s="58"/>
      <c r="AG881" s="58"/>
      <c r="AH881" s="58"/>
      <c r="AI881" s="58"/>
      <c r="AJ881" s="58"/>
      <c r="AK881" s="58"/>
      <c r="AL881" s="58"/>
      <c r="AM881" s="58"/>
      <c r="AN881" s="58"/>
      <c r="AO881" s="58"/>
      <c r="AP881" s="58"/>
      <c r="AQ881" s="58"/>
      <c r="AR881" s="58"/>
      <c r="AS881" s="58"/>
      <c r="AT881" s="58"/>
      <c r="AU881" s="58"/>
      <c r="AV881" s="58"/>
      <c r="AW881" s="58"/>
      <c r="AX881" s="58"/>
      <c r="AY881" s="58"/>
      <c r="AZ881" s="58"/>
    </row>
    <row r="882" spans="1:52" x14ac:dyDescent="0.25">
      <c r="A882" s="58"/>
      <c r="B882" s="58"/>
      <c r="C882" s="58"/>
      <c r="D882" s="58"/>
      <c r="E882" s="58"/>
      <c r="F882" s="58"/>
      <c r="G882" s="58"/>
      <c r="H882" s="58"/>
      <c r="I882" s="58"/>
      <c r="J882" s="58"/>
      <c r="K882" s="58"/>
      <c r="L882" s="58"/>
      <c r="M882" s="58"/>
      <c r="N882" s="58"/>
      <c r="O882" s="58"/>
      <c r="P882" s="58"/>
      <c r="Q882" s="58"/>
      <c r="R882" s="58"/>
      <c r="S882" s="58"/>
      <c r="T882" s="58"/>
      <c r="U882" s="58"/>
      <c r="V882" s="58"/>
      <c r="W882" s="58"/>
      <c r="X882" s="58"/>
      <c r="Y882" s="58"/>
      <c r="Z882" s="58"/>
      <c r="AA882" s="58"/>
      <c r="AB882" s="58"/>
      <c r="AC882" s="58"/>
      <c r="AD882" s="58"/>
      <c r="AE882" s="58"/>
      <c r="AF882" s="58"/>
      <c r="AG882" s="58"/>
      <c r="AH882" s="58"/>
      <c r="AI882" s="58"/>
      <c r="AJ882" s="58"/>
      <c r="AK882" s="58"/>
      <c r="AL882" s="58"/>
      <c r="AM882" s="58"/>
      <c r="AN882" s="58"/>
      <c r="AO882" s="58"/>
      <c r="AP882" s="58"/>
      <c r="AQ882" s="58"/>
      <c r="AR882" s="58"/>
      <c r="AS882" s="58"/>
      <c r="AT882" s="58"/>
      <c r="AU882" s="58"/>
      <c r="AV882" s="58"/>
      <c r="AW882" s="58"/>
      <c r="AX882" s="58"/>
      <c r="AY882" s="58"/>
      <c r="AZ882" s="58"/>
    </row>
    <row r="883" spans="1:52" x14ac:dyDescent="0.25">
      <c r="A883" s="58"/>
      <c r="B883" s="58"/>
      <c r="C883" s="58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  <c r="X883" s="58"/>
      <c r="Y883" s="58"/>
      <c r="Z883" s="58"/>
      <c r="AA883" s="58"/>
      <c r="AB883" s="58"/>
      <c r="AC883" s="58"/>
      <c r="AD883" s="58"/>
      <c r="AE883" s="58"/>
      <c r="AF883" s="58"/>
      <c r="AG883" s="58"/>
      <c r="AH883" s="58"/>
      <c r="AI883" s="58"/>
      <c r="AJ883" s="58"/>
      <c r="AK883" s="58"/>
      <c r="AL883" s="58"/>
      <c r="AM883" s="58"/>
      <c r="AN883" s="58"/>
      <c r="AO883" s="58"/>
      <c r="AP883" s="58"/>
      <c r="AQ883" s="58"/>
      <c r="AR883" s="58"/>
      <c r="AS883" s="58"/>
      <c r="AT883" s="58"/>
      <c r="AU883" s="58"/>
      <c r="AV883" s="58"/>
      <c r="AW883" s="58"/>
      <c r="AX883" s="58"/>
      <c r="AY883" s="58"/>
      <c r="AZ883" s="58"/>
    </row>
    <row r="884" spans="1:52" x14ac:dyDescent="0.25">
      <c r="A884" s="58"/>
      <c r="B884" s="58"/>
      <c r="C884" s="58"/>
      <c r="D884" s="58"/>
      <c r="E884" s="58"/>
      <c r="F884" s="58"/>
      <c r="G884" s="58"/>
      <c r="H884" s="58"/>
      <c r="I884" s="58"/>
      <c r="J884" s="58"/>
      <c r="K884" s="58"/>
      <c r="L884" s="58"/>
      <c r="M884" s="58"/>
      <c r="N884" s="58"/>
      <c r="O884" s="58"/>
      <c r="P884" s="58"/>
      <c r="Q884" s="58"/>
      <c r="R884" s="58"/>
      <c r="S884" s="58"/>
      <c r="T884" s="58"/>
      <c r="U884" s="58"/>
      <c r="V884" s="58"/>
      <c r="W884" s="58"/>
      <c r="X884" s="58"/>
      <c r="Y884" s="58"/>
      <c r="Z884" s="58"/>
      <c r="AA884" s="58"/>
      <c r="AB884" s="58"/>
      <c r="AC884" s="58"/>
      <c r="AD884" s="58"/>
      <c r="AE884" s="58"/>
      <c r="AF884" s="58"/>
      <c r="AG884" s="58"/>
      <c r="AH884" s="58"/>
      <c r="AI884" s="58"/>
      <c r="AJ884" s="58"/>
      <c r="AK884" s="58"/>
      <c r="AL884" s="58"/>
      <c r="AM884" s="58"/>
      <c r="AN884" s="58"/>
      <c r="AO884" s="58"/>
      <c r="AP884" s="58"/>
      <c r="AQ884" s="58"/>
      <c r="AR884" s="58"/>
      <c r="AS884" s="58"/>
      <c r="AT884" s="58"/>
      <c r="AU884" s="58"/>
      <c r="AV884" s="58"/>
      <c r="AW884" s="58"/>
      <c r="AX884" s="58"/>
      <c r="AY884" s="58"/>
      <c r="AZ884" s="58"/>
    </row>
    <row r="885" spans="1:52" x14ac:dyDescent="0.25">
      <c r="A885" s="58"/>
      <c r="B885" s="58"/>
      <c r="C885" s="58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  <c r="X885" s="58"/>
      <c r="Y885" s="58"/>
      <c r="Z885" s="58"/>
      <c r="AA885" s="58"/>
      <c r="AB885" s="58"/>
      <c r="AC885" s="58"/>
      <c r="AD885" s="58"/>
      <c r="AE885" s="58"/>
      <c r="AF885" s="58"/>
      <c r="AG885" s="58"/>
      <c r="AH885" s="58"/>
      <c r="AI885" s="58"/>
      <c r="AJ885" s="58"/>
      <c r="AK885" s="58"/>
      <c r="AL885" s="58"/>
      <c r="AM885" s="58"/>
      <c r="AN885" s="58"/>
      <c r="AO885" s="58"/>
      <c r="AP885" s="58"/>
      <c r="AQ885" s="58"/>
      <c r="AR885" s="58"/>
      <c r="AS885" s="58"/>
      <c r="AT885" s="58"/>
      <c r="AU885" s="58"/>
      <c r="AV885" s="58"/>
      <c r="AW885" s="58"/>
      <c r="AX885" s="58"/>
      <c r="AY885" s="58"/>
      <c r="AZ885" s="58"/>
    </row>
    <row r="886" spans="1:52" x14ac:dyDescent="0.25">
      <c r="A886" s="58"/>
      <c r="B886" s="58"/>
      <c r="C886" s="58"/>
      <c r="D886" s="58"/>
      <c r="E886" s="58"/>
      <c r="F886" s="58"/>
      <c r="G886" s="58"/>
      <c r="H886" s="58"/>
      <c r="I886" s="58"/>
      <c r="J886" s="58"/>
      <c r="K886" s="58"/>
      <c r="L886" s="58"/>
      <c r="M886" s="58"/>
      <c r="N886" s="58"/>
      <c r="O886" s="58"/>
      <c r="P886" s="58"/>
      <c r="Q886" s="58"/>
      <c r="R886" s="58"/>
      <c r="S886" s="58"/>
      <c r="T886" s="58"/>
      <c r="U886" s="58"/>
      <c r="V886" s="58"/>
      <c r="W886" s="58"/>
      <c r="X886" s="58"/>
      <c r="Y886" s="58"/>
      <c r="Z886" s="58"/>
      <c r="AA886" s="58"/>
      <c r="AB886" s="58"/>
      <c r="AC886" s="58"/>
      <c r="AD886" s="58"/>
      <c r="AE886" s="58"/>
      <c r="AF886" s="58"/>
      <c r="AG886" s="58"/>
      <c r="AH886" s="58"/>
      <c r="AI886" s="58"/>
      <c r="AJ886" s="58"/>
      <c r="AK886" s="58"/>
      <c r="AL886" s="58"/>
      <c r="AM886" s="58"/>
      <c r="AN886" s="58"/>
      <c r="AO886" s="58"/>
      <c r="AP886" s="58"/>
      <c r="AQ886" s="58"/>
      <c r="AR886" s="58"/>
      <c r="AS886" s="58"/>
      <c r="AT886" s="58"/>
      <c r="AU886" s="58"/>
      <c r="AV886" s="58"/>
      <c r="AW886" s="58"/>
      <c r="AX886" s="58"/>
      <c r="AY886" s="58"/>
      <c r="AZ886" s="58"/>
    </row>
    <row r="887" spans="1:52" x14ac:dyDescent="0.25">
      <c r="A887" s="58"/>
      <c r="B887" s="58"/>
      <c r="C887" s="58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  <c r="X887" s="58"/>
      <c r="Y887" s="58"/>
      <c r="Z887" s="58"/>
      <c r="AA887" s="58"/>
      <c r="AB887" s="58"/>
      <c r="AC887" s="58"/>
      <c r="AD887" s="58"/>
      <c r="AE887" s="58"/>
      <c r="AF887" s="58"/>
      <c r="AG887" s="58"/>
      <c r="AH887" s="58"/>
      <c r="AI887" s="58"/>
      <c r="AJ887" s="58"/>
      <c r="AK887" s="58"/>
      <c r="AL887" s="58"/>
      <c r="AM887" s="58"/>
      <c r="AN887" s="58"/>
      <c r="AO887" s="58"/>
      <c r="AP887" s="58"/>
      <c r="AQ887" s="58"/>
      <c r="AR887" s="58"/>
      <c r="AS887" s="58"/>
      <c r="AT887" s="58"/>
      <c r="AU887" s="58"/>
      <c r="AV887" s="58"/>
      <c r="AW887" s="58"/>
      <c r="AX887" s="58"/>
      <c r="AY887" s="58"/>
      <c r="AZ887" s="58"/>
    </row>
    <row r="888" spans="1:52" x14ac:dyDescent="0.25">
      <c r="A888" s="58"/>
      <c r="B888" s="58"/>
      <c r="C888" s="58"/>
      <c r="D888" s="58"/>
      <c r="E888" s="58"/>
      <c r="F888" s="58"/>
      <c r="G888" s="58"/>
      <c r="H888" s="58"/>
      <c r="I888" s="58"/>
      <c r="J888" s="58"/>
      <c r="K888" s="58"/>
      <c r="L888" s="58"/>
      <c r="M888" s="58"/>
      <c r="N888" s="58"/>
      <c r="O888" s="58"/>
      <c r="P888" s="58"/>
      <c r="Q888" s="58"/>
      <c r="R888" s="58"/>
      <c r="S888" s="58"/>
      <c r="T888" s="58"/>
      <c r="U888" s="58"/>
      <c r="V888" s="58"/>
      <c r="W888" s="58"/>
      <c r="X888" s="58"/>
      <c r="Y888" s="58"/>
      <c r="Z888" s="58"/>
      <c r="AA888" s="58"/>
      <c r="AB888" s="58"/>
      <c r="AC888" s="58"/>
      <c r="AD888" s="58"/>
      <c r="AE888" s="58"/>
      <c r="AF888" s="58"/>
      <c r="AG888" s="58"/>
      <c r="AH888" s="58"/>
      <c r="AI888" s="58"/>
      <c r="AJ888" s="58"/>
      <c r="AK888" s="58"/>
      <c r="AL888" s="58"/>
      <c r="AM888" s="58"/>
      <c r="AN888" s="58"/>
      <c r="AO888" s="58"/>
      <c r="AP888" s="58"/>
      <c r="AQ888" s="58"/>
      <c r="AR888" s="58"/>
      <c r="AS888" s="58"/>
      <c r="AT888" s="58"/>
      <c r="AU888" s="58"/>
      <c r="AV888" s="58"/>
      <c r="AW888" s="58"/>
      <c r="AX888" s="58"/>
      <c r="AY888" s="58"/>
      <c r="AZ888" s="58"/>
    </row>
    <row r="889" spans="1:52" x14ac:dyDescent="0.25">
      <c r="A889" s="58"/>
      <c r="B889" s="58"/>
      <c r="C889" s="58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  <c r="X889" s="58"/>
      <c r="Y889" s="58"/>
      <c r="Z889" s="58"/>
      <c r="AA889" s="58"/>
      <c r="AB889" s="58"/>
      <c r="AC889" s="58"/>
      <c r="AD889" s="58"/>
      <c r="AE889" s="58"/>
      <c r="AF889" s="58"/>
      <c r="AG889" s="58"/>
      <c r="AH889" s="58"/>
      <c r="AI889" s="58"/>
      <c r="AJ889" s="58"/>
      <c r="AK889" s="58"/>
      <c r="AL889" s="58"/>
      <c r="AM889" s="58"/>
      <c r="AN889" s="58"/>
      <c r="AO889" s="58"/>
      <c r="AP889" s="58"/>
      <c r="AQ889" s="58"/>
      <c r="AR889" s="58"/>
      <c r="AS889" s="58"/>
      <c r="AT889" s="58"/>
      <c r="AU889" s="58"/>
      <c r="AV889" s="58"/>
      <c r="AW889" s="58"/>
      <c r="AX889" s="58"/>
      <c r="AY889" s="58"/>
      <c r="AZ889" s="58"/>
    </row>
    <row r="890" spans="1:52" x14ac:dyDescent="0.25">
      <c r="A890" s="58"/>
      <c r="B890" s="58"/>
      <c r="C890" s="58"/>
      <c r="D890" s="58"/>
      <c r="E890" s="58"/>
      <c r="F890" s="58"/>
      <c r="G890" s="5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58"/>
      <c r="S890" s="58"/>
      <c r="T890" s="58"/>
      <c r="U890" s="58"/>
      <c r="V890" s="58"/>
      <c r="W890" s="58"/>
      <c r="X890" s="58"/>
      <c r="Y890" s="58"/>
      <c r="Z890" s="58"/>
      <c r="AA890" s="58"/>
      <c r="AB890" s="58"/>
      <c r="AC890" s="58"/>
      <c r="AD890" s="58"/>
      <c r="AE890" s="58"/>
      <c r="AF890" s="58"/>
      <c r="AG890" s="58"/>
      <c r="AH890" s="58"/>
      <c r="AI890" s="58"/>
      <c r="AJ890" s="58"/>
      <c r="AK890" s="58"/>
      <c r="AL890" s="58"/>
      <c r="AM890" s="58"/>
      <c r="AN890" s="58"/>
      <c r="AO890" s="58"/>
      <c r="AP890" s="58"/>
      <c r="AQ890" s="58"/>
      <c r="AR890" s="58"/>
      <c r="AS890" s="58"/>
      <c r="AT890" s="58"/>
      <c r="AU890" s="58"/>
      <c r="AV890" s="58"/>
      <c r="AW890" s="58"/>
      <c r="AX890" s="58"/>
      <c r="AY890" s="58"/>
      <c r="AZ890" s="58"/>
    </row>
    <row r="891" spans="1:52" x14ac:dyDescent="0.25">
      <c r="A891" s="58"/>
      <c r="B891" s="58"/>
      <c r="C891" s="58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  <c r="X891" s="58"/>
      <c r="Y891" s="58"/>
      <c r="Z891" s="58"/>
      <c r="AA891" s="58"/>
      <c r="AB891" s="58"/>
      <c r="AC891" s="58"/>
      <c r="AD891" s="58"/>
      <c r="AE891" s="58"/>
      <c r="AF891" s="58"/>
      <c r="AG891" s="58"/>
      <c r="AH891" s="58"/>
      <c r="AI891" s="58"/>
      <c r="AJ891" s="58"/>
      <c r="AK891" s="58"/>
      <c r="AL891" s="58"/>
      <c r="AM891" s="58"/>
      <c r="AN891" s="58"/>
      <c r="AO891" s="58"/>
      <c r="AP891" s="58"/>
      <c r="AQ891" s="58"/>
      <c r="AR891" s="58"/>
      <c r="AS891" s="58"/>
      <c r="AT891" s="58"/>
      <c r="AU891" s="58"/>
      <c r="AV891" s="58"/>
      <c r="AW891" s="58"/>
      <c r="AX891" s="58"/>
      <c r="AY891" s="58"/>
      <c r="AZ891" s="58"/>
    </row>
    <row r="892" spans="1:52" x14ac:dyDescent="0.25">
      <c r="A892" s="58"/>
      <c r="B892" s="58"/>
      <c r="C892" s="58"/>
      <c r="D892" s="58"/>
      <c r="E892" s="58"/>
      <c r="F892" s="58"/>
      <c r="G892" s="58"/>
      <c r="H892" s="58"/>
      <c r="I892" s="58"/>
      <c r="J892" s="58"/>
      <c r="K892" s="58"/>
      <c r="L892" s="58"/>
      <c r="M892" s="58"/>
      <c r="N892" s="58"/>
      <c r="O892" s="58"/>
      <c r="P892" s="58"/>
      <c r="Q892" s="58"/>
      <c r="R892" s="58"/>
      <c r="S892" s="58"/>
      <c r="T892" s="58"/>
      <c r="U892" s="58"/>
      <c r="V892" s="58"/>
      <c r="W892" s="58"/>
      <c r="X892" s="58"/>
      <c r="Y892" s="58"/>
      <c r="Z892" s="58"/>
      <c r="AA892" s="58"/>
      <c r="AB892" s="58"/>
      <c r="AC892" s="58"/>
      <c r="AD892" s="58"/>
      <c r="AE892" s="58"/>
      <c r="AF892" s="58"/>
      <c r="AG892" s="58"/>
      <c r="AH892" s="58"/>
      <c r="AI892" s="58"/>
      <c r="AJ892" s="58"/>
      <c r="AK892" s="58"/>
      <c r="AL892" s="58"/>
      <c r="AM892" s="58"/>
      <c r="AN892" s="58"/>
      <c r="AO892" s="58"/>
      <c r="AP892" s="58"/>
      <c r="AQ892" s="58"/>
      <c r="AR892" s="58"/>
      <c r="AS892" s="58"/>
      <c r="AT892" s="58"/>
      <c r="AU892" s="58"/>
      <c r="AV892" s="58"/>
      <c r="AW892" s="58"/>
      <c r="AX892" s="58"/>
      <c r="AY892" s="58"/>
      <c r="AZ892" s="58"/>
    </row>
    <row r="893" spans="1:52" x14ac:dyDescent="0.25">
      <c r="A893" s="58"/>
      <c r="B893" s="58"/>
      <c r="C893" s="58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  <c r="X893" s="58"/>
      <c r="Y893" s="58"/>
      <c r="Z893" s="58"/>
      <c r="AA893" s="58"/>
      <c r="AB893" s="58"/>
      <c r="AC893" s="58"/>
      <c r="AD893" s="58"/>
      <c r="AE893" s="58"/>
      <c r="AF893" s="58"/>
      <c r="AG893" s="58"/>
      <c r="AH893" s="58"/>
      <c r="AI893" s="58"/>
      <c r="AJ893" s="58"/>
      <c r="AK893" s="58"/>
      <c r="AL893" s="58"/>
      <c r="AM893" s="58"/>
      <c r="AN893" s="58"/>
      <c r="AO893" s="58"/>
      <c r="AP893" s="58"/>
      <c r="AQ893" s="58"/>
      <c r="AR893" s="58"/>
      <c r="AS893" s="58"/>
      <c r="AT893" s="58"/>
      <c r="AU893" s="58"/>
      <c r="AV893" s="58"/>
      <c r="AW893" s="58"/>
      <c r="AX893" s="58"/>
      <c r="AY893" s="58"/>
      <c r="AZ893" s="58"/>
    </row>
    <row r="894" spans="1:52" x14ac:dyDescent="0.25">
      <c r="A894" s="58"/>
      <c r="B894" s="58"/>
      <c r="C894" s="58"/>
      <c r="D894" s="58"/>
      <c r="E894" s="58"/>
      <c r="F894" s="58"/>
      <c r="G894" s="58"/>
      <c r="H894" s="58"/>
      <c r="I894" s="58"/>
      <c r="J894" s="58"/>
      <c r="K894" s="58"/>
      <c r="L894" s="58"/>
      <c r="M894" s="58"/>
      <c r="N894" s="58"/>
      <c r="O894" s="58"/>
      <c r="P894" s="58"/>
      <c r="Q894" s="58"/>
      <c r="R894" s="58"/>
      <c r="S894" s="58"/>
      <c r="T894" s="58"/>
      <c r="U894" s="58"/>
      <c r="V894" s="58"/>
      <c r="W894" s="58"/>
      <c r="X894" s="58"/>
      <c r="Y894" s="58"/>
      <c r="Z894" s="58"/>
      <c r="AA894" s="58"/>
      <c r="AB894" s="58"/>
      <c r="AC894" s="58"/>
      <c r="AD894" s="58"/>
      <c r="AE894" s="58"/>
      <c r="AF894" s="58"/>
      <c r="AG894" s="58"/>
      <c r="AH894" s="58"/>
      <c r="AI894" s="58"/>
      <c r="AJ894" s="58"/>
      <c r="AK894" s="58"/>
      <c r="AL894" s="58"/>
      <c r="AM894" s="58"/>
      <c r="AN894" s="58"/>
      <c r="AO894" s="58"/>
      <c r="AP894" s="58"/>
      <c r="AQ894" s="58"/>
      <c r="AR894" s="58"/>
      <c r="AS894" s="58"/>
      <c r="AT894" s="58"/>
      <c r="AU894" s="58"/>
      <c r="AV894" s="58"/>
      <c r="AW894" s="58"/>
      <c r="AX894" s="58"/>
      <c r="AY894" s="58"/>
      <c r="AZ894" s="58"/>
    </row>
    <row r="895" spans="1:52" x14ac:dyDescent="0.25">
      <c r="A895" s="58"/>
      <c r="B895" s="58"/>
      <c r="C895" s="58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  <c r="X895" s="58"/>
      <c r="Y895" s="58"/>
      <c r="Z895" s="58"/>
      <c r="AA895" s="58"/>
      <c r="AB895" s="58"/>
      <c r="AC895" s="58"/>
      <c r="AD895" s="58"/>
      <c r="AE895" s="58"/>
      <c r="AF895" s="58"/>
      <c r="AG895" s="58"/>
      <c r="AH895" s="58"/>
      <c r="AI895" s="58"/>
      <c r="AJ895" s="58"/>
      <c r="AK895" s="58"/>
      <c r="AL895" s="58"/>
      <c r="AM895" s="58"/>
      <c r="AN895" s="58"/>
      <c r="AO895" s="58"/>
      <c r="AP895" s="58"/>
      <c r="AQ895" s="58"/>
      <c r="AR895" s="58"/>
      <c r="AS895" s="58"/>
      <c r="AT895" s="58"/>
      <c r="AU895" s="58"/>
      <c r="AV895" s="58"/>
      <c r="AW895" s="58"/>
      <c r="AX895" s="58"/>
      <c r="AY895" s="58"/>
      <c r="AZ895" s="58"/>
    </row>
    <row r="896" spans="1:52" x14ac:dyDescent="0.25">
      <c r="A896" s="58"/>
      <c r="B896" s="58"/>
      <c r="C896" s="58"/>
      <c r="D896" s="58"/>
      <c r="E896" s="58"/>
      <c r="F896" s="58"/>
      <c r="G896" s="58"/>
      <c r="H896" s="58"/>
      <c r="I896" s="58"/>
      <c r="J896" s="58"/>
      <c r="K896" s="58"/>
      <c r="L896" s="58"/>
      <c r="M896" s="58"/>
      <c r="N896" s="58"/>
      <c r="O896" s="58"/>
      <c r="P896" s="58"/>
      <c r="Q896" s="58"/>
      <c r="R896" s="58"/>
      <c r="S896" s="58"/>
      <c r="T896" s="58"/>
      <c r="U896" s="58"/>
      <c r="V896" s="58"/>
      <c r="W896" s="58"/>
      <c r="X896" s="58"/>
      <c r="Y896" s="58"/>
      <c r="Z896" s="58"/>
      <c r="AA896" s="58"/>
      <c r="AB896" s="58"/>
      <c r="AC896" s="58"/>
      <c r="AD896" s="58"/>
      <c r="AE896" s="58"/>
      <c r="AF896" s="58"/>
      <c r="AG896" s="58"/>
      <c r="AH896" s="58"/>
      <c r="AI896" s="58"/>
      <c r="AJ896" s="58"/>
      <c r="AK896" s="58"/>
      <c r="AL896" s="58"/>
      <c r="AM896" s="58"/>
      <c r="AN896" s="58"/>
      <c r="AO896" s="58"/>
      <c r="AP896" s="58"/>
      <c r="AQ896" s="58"/>
      <c r="AR896" s="58"/>
      <c r="AS896" s="58"/>
      <c r="AT896" s="58"/>
      <c r="AU896" s="58"/>
      <c r="AV896" s="58"/>
      <c r="AW896" s="58"/>
      <c r="AX896" s="58"/>
      <c r="AY896" s="58"/>
      <c r="AZ896" s="58"/>
    </row>
    <row r="897" spans="1:52" x14ac:dyDescent="0.25">
      <c r="A897" s="58"/>
      <c r="B897" s="58"/>
      <c r="C897" s="58"/>
      <c r="D897" s="58"/>
      <c r="E897" s="58"/>
      <c r="F897" s="58"/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58"/>
      <c r="X897" s="58"/>
      <c r="Y897" s="58"/>
      <c r="Z897" s="58"/>
      <c r="AA897" s="58"/>
      <c r="AB897" s="58"/>
      <c r="AC897" s="58"/>
      <c r="AD897" s="58"/>
      <c r="AE897" s="58"/>
      <c r="AF897" s="58"/>
      <c r="AG897" s="58"/>
      <c r="AH897" s="58"/>
      <c r="AI897" s="58"/>
      <c r="AJ897" s="58"/>
      <c r="AK897" s="58"/>
      <c r="AL897" s="58"/>
      <c r="AM897" s="58"/>
      <c r="AN897" s="58"/>
      <c r="AO897" s="58"/>
      <c r="AP897" s="58"/>
      <c r="AQ897" s="58"/>
      <c r="AR897" s="58"/>
      <c r="AS897" s="58"/>
      <c r="AT897" s="58"/>
      <c r="AU897" s="58"/>
      <c r="AV897" s="58"/>
      <c r="AW897" s="58"/>
      <c r="AX897" s="58"/>
      <c r="AY897" s="58"/>
      <c r="AZ897" s="58"/>
    </row>
    <row r="898" spans="1:52" x14ac:dyDescent="0.25">
      <c r="A898" s="58"/>
      <c r="B898" s="58"/>
      <c r="C898" s="58"/>
      <c r="D898" s="58"/>
      <c r="E898" s="58"/>
      <c r="F898" s="58"/>
      <c r="G898" s="58"/>
      <c r="H898" s="58"/>
      <c r="I898" s="58"/>
      <c r="J898" s="58"/>
      <c r="K898" s="58"/>
      <c r="L898" s="58"/>
      <c r="M898" s="58"/>
      <c r="N898" s="58"/>
      <c r="O898" s="58"/>
      <c r="P898" s="58"/>
      <c r="Q898" s="58"/>
      <c r="R898" s="58"/>
      <c r="S898" s="58"/>
      <c r="T898" s="58"/>
      <c r="U898" s="58"/>
      <c r="V898" s="58"/>
      <c r="W898" s="58"/>
      <c r="X898" s="58"/>
      <c r="Y898" s="58"/>
      <c r="Z898" s="58"/>
      <c r="AA898" s="58"/>
      <c r="AB898" s="58"/>
      <c r="AC898" s="58"/>
      <c r="AD898" s="58"/>
      <c r="AE898" s="58"/>
      <c r="AF898" s="58"/>
      <c r="AG898" s="58"/>
      <c r="AH898" s="58"/>
      <c r="AI898" s="58"/>
      <c r="AJ898" s="58"/>
      <c r="AK898" s="58"/>
      <c r="AL898" s="58"/>
      <c r="AM898" s="58"/>
      <c r="AN898" s="58"/>
      <c r="AO898" s="58"/>
      <c r="AP898" s="58"/>
      <c r="AQ898" s="58"/>
      <c r="AR898" s="58"/>
      <c r="AS898" s="58"/>
      <c r="AT898" s="58"/>
      <c r="AU898" s="58"/>
      <c r="AV898" s="58"/>
      <c r="AW898" s="58"/>
      <c r="AX898" s="58"/>
      <c r="AY898" s="58"/>
      <c r="AZ898" s="58"/>
    </row>
    <row r="899" spans="1:52" x14ac:dyDescent="0.25">
      <c r="A899" s="58"/>
      <c r="B899" s="58"/>
      <c r="C899" s="58"/>
      <c r="D899" s="58"/>
      <c r="E899" s="58"/>
      <c r="F899" s="58"/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58"/>
      <c r="X899" s="58"/>
      <c r="Y899" s="58"/>
      <c r="Z899" s="58"/>
      <c r="AA899" s="58"/>
      <c r="AB899" s="58"/>
      <c r="AC899" s="58"/>
      <c r="AD899" s="58"/>
      <c r="AE899" s="58"/>
      <c r="AF899" s="58"/>
      <c r="AG899" s="58"/>
      <c r="AH899" s="58"/>
      <c r="AI899" s="58"/>
      <c r="AJ899" s="58"/>
      <c r="AK899" s="58"/>
      <c r="AL899" s="58"/>
      <c r="AM899" s="58"/>
      <c r="AN899" s="58"/>
      <c r="AO899" s="58"/>
      <c r="AP899" s="58"/>
      <c r="AQ899" s="58"/>
      <c r="AR899" s="58"/>
      <c r="AS899" s="58"/>
      <c r="AT899" s="58"/>
      <c r="AU899" s="58"/>
      <c r="AV899" s="58"/>
      <c r="AW899" s="58"/>
      <c r="AX899" s="58"/>
      <c r="AY899" s="58"/>
      <c r="AZ899" s="58"/>
    </row>
    <row r="900" spans="1:52" x14ac:dyDescent="0.25">
      <c r="A900" s="58"/>
      <c r="B900" s="58"/>
      <c r="C900" s="58"/>
      <c r="D900" s="58"/>
      <c r="E900" s="58"/>
      <c r="F900" s="58"/>
      <c r="G900" s="58"/>
      <c r="H900" s="58"/>
      <c r="I900" s="58"/>
      <c r="J900" s="58"/>
      <c r="K900" s="58"/>
      <c r="L900" s="58"/>
      <c r="M900" s="58"/>
      <c r="N900" s="58"/>
      <c r="O900" s="58"/>
      <c r="P900" s="58"/>
      <c r="Q900" s="58"/>
      <c r="R900" s="58"/>
      <c r="S900" s="58"/>
      <c r="T900" s="58"/>
      <c r="U900" s="58"/>
      <c r="V900" s="58"/>
      <c r="W900" s="58"/>
      <c r="X900" s="58"/>
      <c r="Y900" s="58"/>
      <c r="Z900" s="58"/>
      <c r="AA900" s="58"/>
      <c r="AB900" s="58"/>
      <c r="AC900" s="58"/>
      <c r="AD900" s="58"/>
      <c r="AE900" s="58"/>
      <c r="AF900" s="58"/>
      <c r="AG900" s="58"/>
      <c r="AH900" s="58"/>
      <c r="AI900" s="58"/>
      <c r="AJ900" s="58"/>
      <c r="AK900" s="58"/>
      <c r="AL900" s="58"/>
      <c r="AM900" s="58"/>
      <c r="AN900" s="58"/>
      <c r="AO900" s="58"/>
      <c r="AP900" s="58"/>
      <c r="AQ900" s="58"/>
      <c r="AR900" s="58"/>
      <c r="AS900" s="58"/>
      <c r="AT900" s="58"/>
      <c r="AU900" s="58"/>
      <c r="AV900" s="58"/>
      <c r="AW900" s="58"/>
      <c r="AX900" s="58"/>
      <c r="AY900" s="58"/>
      <c r="AZ900" s="58"/>
    </row>
    <row r="901" spans="1:52" x14ac:dyDescent="0.25">
      <c r="A901" s="58"/>
      <c r="B901" s="58"/>
      <c r="C901" s="58"/>
      <c r="D901" s="58"/>
      <c r="E901" s="58"/>
      <c r="F901" s="58"/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58"/>
      <c r="X901" s="58"/>
      <c r="Y901" s="58"/>
      <c r="Z901" s="58"/>
      <c r="AA901" s="58"/>
      <c r="AB901" s="58"/>
      <c r="AC901" s="58"/>
      <c r="AD901" s="58"/>
      <c r="AE901" s="58"/>
      <c r="AF901" s="58"/>
      <c r="AG901" s="58"/>
      <c r="AH901" s="58"/>
      <c r="AI901" s="58"/>
      <c r="AJ901" s="58"/>
      <c r="AK901" s="58"/>
      <c r="AL901" s="58"/>
      <c r="AM901" s="58"/>
      <c r="AN901" s="58"/>
      <c r="AO901" s="58"/>
      <c r="AP901" s="58"/>
      <c r="AQ901" s="58"/>
      <c r="AR901" s="58"/>
      <c r="AS901" s="58"/>
      <c r="AT901" s="58"/>
      <c r="AU901" s="58"/>
      <c r="AV901" s="58"/>
      <c r="AW901" s="58"/>
      <c r="AX901" s="58"/>
      <c r="AY901" s="58"/>
      <c r="AZ901" s="58"/>
    </row>
    <row r="902" spans="1:52" x14ac:dyDescent="0.25">
      <c r="A902" s="58"/>
      <c r="B902" s="58"/>
      <c r="C902" s="58"/>
      <c r="D902" s="58"/>
      <c r="E902" s="58"/>
      <c r="F902" s="58"/>
      <c r="G902" s="58"/>
      <c r="H902" s="58"/>
      <c r="I902" s="58"/>
      <c r="J902" s="58"/>
      <c r="K902" s="58"/>
      <c r="L902" s="58"/>
      <c r="M902" s="58"/>
      <c r="N902" s="58"/>
      <c r="O902" s="58"/>
      <c r="P902" s="58"/>
      <c r="Q902" s="58"/>
      <c r="R902" s="58"/>
      <c r="S902" s="58"/>
      <c r="T902" s="58"/>
      <c r="U902" s="58"/>
      <c r="V902" s="58"/>
      <c r="W902" s="58"/>
      <c r="X902" s="58"/>
      <c r="Y902" s="58"/>
      <c r="Z902" s="58"/>
      <c r="AA902" s="58"/>
      <c r="AB902" s="58"/>
      <c r="AC902" s="58"/>
      <c r="AD902" s="58"/>
      <c r="AE902" s="58"/>
      <c r="AF902" s="58"/>
      <c r="AG902" s="58"/>
      <c r="AH902" s="58"/>
      <c r="AI902" s="58"/>
      <c r="AJ902" s="58"/>
      <c r="AK902" s="58"/>
      <c r="AL902" s="58"/>
      <c r="AM902" s="58"/>
      <c r="AN902" s="58"/>
      <c r="AO902" s="58"/>
      <c r="AP902" s="58"/>
      <c r="AQ902" s="58"/>
      <c r="AR902" s="58"/>
      <c r="AS902" s="58"/>
      <c r="AT902" s="58"/>
      <c r="AU902" s="58"/>
      <c r="AV902" s="58"/>
      <c r="AW902" s="58"/>
      <c r="AX902" s="58"/>
      <c r="AY902" s="58"/>
      <c r="AZ902" s="58"/>
    </row>
    <row r="903" spans="1:52" x14ac:dyDescent="0.25">
      <c r="A903" s="58"/>
      <c r="B903" s="58"/>
      <c r="C903" s="58"/>
      <c r="D903" s="58"/>
      <c r="E903" s="58"/>
      <c r="F903" s="58"/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58"/>
      <c r="X903" s="58"/>
      <c r="Y903" s="58"/>
      <c r="Z903" s="58"/>
      <c r="AA903" s="58"/>
      <c r="AB903" s="58"/>
      <c r="AC903" s="58"/>
      <c r="AD903" s="58"/>
      <c r="AE903" s="58"/>
      <c r="AF903" s="58"/>
      <c r="AG903" s="58"/>
      <c r="AH903" s="58"/>
      <c r="AI903" s="58"/>
      <c r="AJ903" s="58"/>
      <c r="AK903" s="58"/>
      <c r="AL903" s="58"/>
      <c r="AM903" s="58"/>
      <c r="AN903" s="58"/>
      <c r="AO903" s="58"/>
      <c r="AP903" s="58"/>
      <c r="AQ903" s="58"/>
      <c r="AR903" s="58"/>
      <c r="AS903" s="58"/>
      <c r="AT903" s="58"/>
      <c r="AU903" s="58"/>
      <c r="AV903" s="58"/>
      <c r="AW903" s="58"/>
      <c r="AX903" s="58"/>
      <c r="AY903" s="58"/>
      <c r="AZ903" s="58"/>
    </row>
    <row r="904" spans="1:52" x14ac:dyDescent="0.25">
      <c r="A904" s="58"/>
      <c r="B904" s="58"/>
      <c r="C904" s="58"/>
      <c r="D904" s="58"/>
      <c r="E904" s="58"/>
      <c r="F904" s="58"/>
      <c r="G904" s="58"/>
      <c r="H904" s="58"/>
      <c r="I904" s="58"/>
      <c r="J904" s="58"/>
      <c r="K904" s="58"/>
      <c r="L904" s="58"/>
      <c r="M904" s="58"/>
      <c r="N904" s="58"/>
      <c r="O904" s="58"/>
      <c r="P904" s="58"/>
      <c r="Q904" s="58"/>
      <c r="R904" s="58"/>
      <c r="S904" s="58"/>
      <c r="T904" s="58"/>
      <c r="U904" s="58"/>
      <c r="V904" s="58"/>
      <c r="W904" s="58"/>
      <c r="X904" s="58"/>
      <c r="Y904" s="58"/>
      <c r="Z904" s="58"/>
      <c r="AA904" s="58"/>
      <c r="AB904" s="58"/>
      <c r="AC904" s="58"/>
      <c r="AD904" s="58"/>
      <c r="AE904" s="58"/>
      <c r="AF904" s="58"/>
      <c r="AG904" s="58"/>
      <c r="AH904" s="58"/>
      <c r="AI904" s="58"/>
      <c r="AJ904" s="58"/>
      <c r="AK904" s="58"/>
      <c r="AL904" s="58"/>
      <c r="AM904" s="58"/>
      <c r="AN904" s="58"/>
      <c r="AO904" s="58"/>
      <c r="AP904" s="58"/>
      <c r="AQ904" s="58"/>
      <c r="AR904" s="58"/>
      <c r="AS904" s="58"/>
      <c r="AT904" s="58"/>
      <c r="AU904" s="58"/>
      <c r="AV904" s="58"/>
      <c r="AW904" s="58"/>
      <c r="AX904" s="58"/>
      <c r="AY904" s="58"/>
      <c r="AZ904" s="58"/>
    </row>
    <row r="905" spans="1:52" x14ac:dyDescent="0.25">
      <c r="A905" s="58"/>
      <c r="B905" s="58"/>
      <c r="C905" s="58"/>
      <c r="D905" s="58"/>
      <c r="E905" s="58"/>
      <c r="F905" s="58"/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58"/>
      <c r="X905" s="58"/>
      <c r="Y905" s="58"/>
      <c r="Z905" s="58"/>
      <c r="AA905" s="58"/>
      <c r="AB905" s="58"/>
      <c r="AC905" s="58"/>
      <c r="AD905" s="58"/>
      <c r="AE905" s="58"/>
      <c r="AF905" s="58"/>
      <c r="AG905" s="58"/>
      <c r="AH905" s="58"/>
      <c r="AI905" s="58"/>
      <c r="AJ905" s="58"/>
      <c r="AK905" s="58"/>
      <c r="AL905" s="58"/>
      <c r="AM905" s="58"/>
      <c r="AN905" s="58"/>
      <c r="AO905" s="58"/>
      <c r="AP905" s="58"/>
      <c r="AQ905" s="58"/>
      <c r="AR905" s="58"/>
      <c r="AS905" s="58"/>
      <c r="AT905" s="58"/>
      <c r="AU905" s="58"/>
      <c r="AV905" s="58"/>
      <c r="AW905" s="58"/>
      <c r="AX905" s="58"/>
      <c r="AY905" s="58"/>
      <c r="AZ905" s="58"/>
    </row>
    <row r="906" spans="1:52" x14ac:dyDescent="0.25">
      <c r="A906" s="58"/>
      <c r="B906" s="58"/>
      <c r="C906" s="58"/>
      <c r="D906" s="58"/>
      <c r="E906" s="58"/>
      <c r="F906" s="58"/>
      <c r="G906" s="58"/>
      <c r="H906" s="58"/>
      <c r="I906" s="58"/>
      <c r="J906" s="58"/>
      <c r="K906" s="58"/>
      <c r="L906" s="58"/>
      <c r="M906" s="58"/>
      <c r="N906" s="58"/>
      <c r="O906" s="58"/>
      <c r="P906" s="58"/>
      <c r="Q906" s="58"/>
      <c r="R906" s="58"/>
      <c r="S906" s="58"/>
      <c r="T906" s="58"/>
      <c r="U906" s="58"/>
      <c r="V906" s="58"/>
      <c r="W906" s="58"/>
      <c r="X906" s="58"/>
      <c r="Y906" s="58"/>
      <c r="Z906" s="58"/>
      <c r="AA906" s="58"/>
      <c r="AB906" s="58"/>
      <c r="AC906" s="58"/>
      <c r="AD906" s="58"/>
      <c r="AE906" s="58"/>
      <c r="AF906" s="58"/>
      <c r="AG906" s="58"/>
      <c r="AH906" s="58"/>
      <c r="AI906" s="58"/>
      <c r="AJ906" s="58"/>
      <c r="AK906" s="58"/>
      <c r="AL906" s="58"/>
      <c r="AM906" s="58"/>
      <c r="AN906" s="58"/>
      <c r="AO906" s="58"/>
      <c r="AP906" s="58"/>
      <c r="AQ906" s="58"/>
      <c r="AR906" s="58"/>
      <c r="AS906" s="58"/>
      <c r="AT906" s="58"/>
      <c r="AU906" s="58"/>
      <c r="AV906" s="58"/>
      <c r="AW906" s="58"/>
      <c r="AX906" s="58"/>
      <c r="AY906" s="58"/>
      <c r="AZ906" s="58"/>
    </row>
    <row r="907" spans="1:52" x14ac:dyDescent="0.25">
      <c r="A907" s="58"/>
      <c r="B907" s="58"/>
      <c r="C907" s="58"/>
      <c r="D907" s="58"/>
      <c r="E907" s="58"/>
      <c r="F907" s="58"/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58"/>
      <c r="X907" s="58"/>
      <c r="Y907" s="58"/>
      <c r="Z907" s="58"/>
      <c r="AA907" s="58"/>
      <c r="AB907" s="58"/>
      <c r="AC907" s="58"/>
      <c r="AD907" s="58"/>
      <c r="AE907" s="58"/>
      <c r="AF907" s="58"/>
      <c r="AG907" s="58"/>
      <c r="AH907" s="58"/>
      <c r="AI907" s="58"/>
      <c r="AJ907" s="58"/>
      <c r="AK907" s="58"/>
      <c r="AL907" s="58"/>
      <c r="AM907" s="58"/>
      <c r="AN907" s="58"/>
      <c r="AO907" s="58"/>
      <c r="AP907" s="58"/>
      <c r="AQ907" s="58"/>
      <c r="AR907" s="58"/>
      <c r="AS907" s="58"/>
      <c r="AT907" s="58"/>
      <c r="AU907" s="58"/>
      <c r="AV907" s="58"/>
      <c r="AW907" s="58"/>
      <c r="AX907" s="58"/>
      <c r="AY907" s="58"/>
      <c r="AZ907" s="58"/>
    </row>
    <row r="908" spans="1:52" x14ac:dyDescent="0.25">
      <c r="A908" s="58"/>
      <c r="B908" s="58"/>
      <c r="C908" s="58"/>
      <c r="D908" s="58"/>
      <c r="E908" s="58"/>
      <c r="F908" s="58"/>
      <c r="G908" s="58"/>
      <c r="H908" s="58"/>
      <c r="I908" s="58"/>
      <c r="J908" s="58"/>
      <c r="K908" s="58"/>
      <c r="L908" s="58"/>
      <c r="M908" s="58"/>
      <c r="N908" s="58"/>
      <c r="O908" s="58"/>
      <c r="P908" s="58"/>
      <c r="Q908" s="58"/>
      <c r="R908" s="58"/>
      <c r="S908" s="58"/>
      <c r="T908" s="58"/>
      <c r="U908" s="58"/>
      <c r="V908" s="58"/>
      <c r="W908" s="58"/>
      <c r="X908" s="58"/>
      <c r="Y908" s="58"/>
      <c r="Z908" s="58"/>
      <c r="AA908" s="58"/>
      <c r="AB908" s="58"/>
      <c r="AC908" s="58"/>
      <c r="AD908" s="58"/>
      <c r="AE908" s="58"/>
      <c r="AF908" s="58"/>
      <c r="AG908" s="58"/>
      <c r="AH908" s="58"/>
      <c r="AI908" s="58"/>
      <c r="AJ908" s="58"/>
      <c r="AK908" s="58"/>
      <c r="AL908" s="58"/>
      <c r="AM908" s="58"/>
      <c r="AN908" s="58"/>
      <c r="AO908" s="58"/>
      <c r="AP908" s="58"/>
      <c r="AQ908" s="58"/>
      <c r="AR908" s="58"/>
      <c r="AS908" s="58"/>
      <c r="AT908" s="58"/>
      <c r="AU908" s="58"/>
      <c r="AV908" s="58"/>
      <c r="AW908" s="58"/>
      <c r="AX908" s="58"/>
      <c r="AY908" s="58"/>
      <c r="AZ908" s="58"/>
    </row>
    <row r="909" spans="1:52" x14ac:dyDescent="0.25">
      <c r="A909" s="58"/>
      <c r="B909" s="58"/>
      <c r="C909" s="58"/>
      <c r="D909" s="58"/>
      <c r="E909" s="58"/>
      <c r="F909" s="58"/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58"/>
      <c r="X909" s="58"/>
      <c r="Y909" s="58"/>
      <c r="Z909" s="58"/>
      <c r="AA909" s="58"/>
      <c r="AB909" s="58"/>
      <c r="AC909" s="58"/>
      <c r="AD909" s="58"/>
      <c r="AE909" s="58"/>
      <c r="AF909" s="58"/>
      <c r="AG909" s="58"/>
      <c r="AH909" s="58"/>
      <c r="AI909" s="58"/>
      <c r="AJ909" s="58"/>
      <c r="AK909" s="58"/>
      <c r="AL909" s="58"/>
      <c r="AM909" s="58"/>
      <c r="AN909" s="58"/>
      <c r="AO909" s="58"/>
      <c r="AP909" s="58"/>
      <c r="AQ909" s="58"/>
      <c r="AR909" s="58"/>
      <c r="AS909" s="58"/>
      <c r="AT909" s="58"/>
      <c r="AU909" s="58"/>
      <c r="AV909" s="58"/>
      <c r="AW909" s="58"/>
      <c r="AX909" s="58"/>
      <c r="AY909" s="58"/>
      <c r="AZ909" s="58"/>
    </row>
    <row r="910" spans="1:52" x14ac:dyDescent="0.25">
      <c r="A910" s="58"/>
      <c r="B910" s="58"/>
      <c r="C910" s="58"/>
      <c r="D910" s="58"/>
      <c r="E910" s="58"/>
      <c r="F910" s="58"/>
      <c r="G910" s="58"/>
      <c r="H910" s="58"/>
      <c r="I910" s="58"/>
      <c r="J910" s="58"/>
      <c r="K910" s="58"/>
      <c r="L910" s="58"/>
      <c r="M910" s="58"/>
      <c r="N910" s="58"/>
      <c r="O910" s="58"/>
      <c r="P910" s="58"/>
      <c r="Q910" s="58"/>
      <c r="R910" s="58"/>
      <c r="S910" s="58"/>
      <c r="T910" s="58"/>
      <c r="U910" s="58"/>
      <c r="V910" s="58"/>
      <c r="W910" s="58"/>
      <c r="X910" s="58"/>
      <c r="Y910" s="58"/>
      <c r="Z910" s="58"/>
      <c r="AA910" s="58"/>
      <c r="AB910" s="58"/>
      <c r="AC910" s="58"/>
      <c r="AD910" s="58"/>
      <c r="AE910" s="58"/>
      <c r="AF910" s="58"/>
      <c r="AG910" s="58"/>
      <c r="AH910" s="58"/>
      <c r="AI910" s="58"/>
      <c r="AJ910" s="58"/>
      <c r="AK910" s="58"/>
      <c r="AL910" s="58"/>
      <c r="AM910" s="58"/>
      <c r="AN910" s="58"/>
      <c r="AO910" s="58"/>
      <c r="AP910" s="58"/>
      <c r="AQ910" s="58"/>
      <c r="AR910" s="58"/>
      <c r="AS910" s="58"/>
      <c r="AT910" s="58"/>
      <c r="AU910" s="58"/>
      <c r="AV910" s="58"/>
      <c r="AW910" s="58"/>
      <c r="AX910" s="58"/>
      <c r="AY910" s="58"/>
      <c r="AZ910" s="58"/>
    </row>
    <row r="911" spans="1:52" x14ac:dyDescent="0.25">
      <c r="A911" s="58"/>
      <c r="B911" s="58"/>
      <c r="C911" s="58"/>
      <c r="D911" s="58"/>
      <c r="E911" s="58"/>
      <c r="F911" s="58"/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58"/>
      <c r="X911" s="58"/>
      <c r="Y911" s="58"/>
      <c r="Z911" s="58"/>
      <c r="AA911" s="58"/>
      <c r="AB911" s="58"/>
      <c r="AC911" s="58"/>
      <c r="AD911" s="58"/>
      <c r="AE911" s="58"/>
      <c r="AF911" s="58"/>
      <c r="AG911" s="58"/>
      <c r="AH911" s="58"/>
      <c r="AI911" s="58"/>
      <c r="AJ911" s="58"/>
      <c r="AK911" s="58"/>
      <c r="AL911" s="58"/>
      <c r="AM911" s="58"/>
      <c r="AN911" s="58"/>
      <c r="AO911" s="58"/>
      <c r="AP911" s="58"/>
      <c r="AQ911" s="58"/>
      <c r="AR911" s="58"/>
      <c r="AS911" s="58"/>
      <c r="AT911" s="58"/>
      <c r="AU911" s="58"/>
      <c r="AV911" s="58"/>
      <c r="AW911" s="58"/>
      <c r="AX911" s="58"/>
      <c r="AY911" s="58"/>
      <c r="AZ911" s="58"/>
    </row>
    <row r="912" spans="1:52" x14ac:dyDescent="0.25">
      <c r="A912" s="58"/>
      <c r="B912" s="58"/>
      <c r="C912" s="58"/>
      <c r="D912" s="58"/>
      <c r="E912" s="58"/>
      <c r="F912" s="58"/>
      <c r="G912" s="58"/>
      <c r="H912" s="58"/>
      <c r="I912" s="58"/>
      <c r="J912" s="58"/>
      <c r="K912" s="58"/>
      <c r="L912" s="58"/>
      <c r="M912" s="58"/>
      <c r="N912" s="58"/>
      <c r="O912" s="58"/>
      <c r="P912" s="58"/>
      <c r="Q912" s="58"/>
      <c r="R912" s="58"/>
      <c r="S912" s="58"/>
      <c r="T912" s="58"/>
      <c r="U912" s="58"/>
      <c r="V912" s="58"/>
      <c r="W912" s="58"/>
      <c r="X912" s="58"/>
      <c r="Y912" s="58"/>
      <c r="Z912" s="58"/>
      <c r="AA912" s="58"/>
      <c r="AB912" s="58"/>
      <c r="AC912" s="58"/>
      <c r="AD912" s="58"/>
      <c r="AE912" s="58"/>
      <c r="AF912" s="58"/>
      <c r="AG912" s="58"/>
      <c r="AH912" s="58"/>
      <c r="AI912" s="58"/>
      <c r="AJ912" s="58"/>
      <c r="AK912" s="58"/>
      <c r="AL912" s="58"/>
      <c r="AM912" s="58"/>
      <c r="AN912" s="58"/>
      <c r="AO912" s="58"/>
      <c r="AP912" s="58"/>
      <c r="AQ912" s="58"/>
      <c r="AR912" s="58"/>
      <c r="AS912" s="58"/>
      <c r="AT912" s="58"/>
      <c r="AU912" s="58"/>
      <c r="AV912" s="58"/>
      <c r="AW912" s="58"/>
      <c r="AX912" s="58"/>
      <c r="AY912" s="58"/>
      <c r="AZ912" s="58"/>
    </row>
    <row r="913" spans="1:52" x14ac:dyDescent="0.25">
      <c r="A913" s="58"/>
      <c r="B913" s="58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58"/>
      <c r="X913" s="58"/>
      <c r="Y913" s="58"/>
      <c r="Z913" s="58"/>
      <c r="AA913" s="58"/>
      <c r="AB913" s="58"/>
      <c r="AC913" s="58"/>
      <c r="AD913" s="58"/>
      <c r="AE913" s="58"/>
      <c r="AF913" s="58"/>
      <c r="AG913" s="58"/>
      <c r="AH913" s="58"/>
      <c r="AI913" s="58"/>
      <c r="AJ913" s="58"/>
      <c r="AK913" s="58"/>
      <c r="AL913" s="58"/>
      <c r="AM913" s="58"/>
      <c r="AN913" s="58"/>
      <c r="AO913" s="58"/>
      <c r="AP913" s="58"/>
      <c r="AQ913" s="58"/>
      <c r="AR913" s="58"/>
      <c r="AS913" s="58"/>
      <c r="AT913" s="58"/>
      <c r="AU913" s="58"/>
      <c r="AV913" s="58"/>
      <c r="AW913" s="58"/>
      <c r="AX913" s="58"/>
      <c r="AY913" s="58"/>
      <c r="AZ913" s="58"/>
    </row>
    <row r="914" spans="1:52" x14ac:dyDescent="0.25">
      <c r="A914" s="58"/>
      <c r="B914" s="58"/>
      <c r="C914" s="58"/>
      <c r="D914" s="58"/>
      <c r="E914" s="58"/>
      <c r="F914" s="58"/>
      <c r="G914" s="58"/>
      <c r="H914" s="58"/>
      <c r="I914" s="58"/>
      <c r="J914" s="58"/>
      <c r="K914" s="58"/>
      <c r="L914" s="58"/>
      <c r="M914" s="58"/>
      <c r="N914" s="58"/>
      <c r="O914" s="58"/>
      <c r="P914" s="58"/>
      <c r="Q914" s="58"/>
      <c r="R914" s="58"/>
      <c r="S914" s="58"/>
      <c r="T914" s="58"/>
      <c r="U914" s="58"/>
      <c r="V914" s="58"/>
      <c r="W914" s="58"/>
      <c r="X914" s="58"/>
      <c r="Y914" s="58"/>
      <c r="Z914" s="58"/>
      <c r="AA914" s="58"/>
      <c r="AB914" s="58"/>
      <c r="AC914" s="58"/>
      <c r="AD914" s="58"/>
      <c r="AE914" s="58"/>
      <c r="AF914" s="58"/>
      <c r="AG914" s="58"/>
      <c r="AH914" s="58"/>
      <c r="AI914" s="58"/>
      <c r="AJ914" s="58"/>
      <c r="AK914" s="58"/>
      <c r="AL914" s="58"/>
      <c r="AM914" s="58"/>
      <c r="AN914" s="58"/>
      <c r="AO914" s="58"/>
      <c r="AP914" s="58"/>
      <c r="AQ914" s="58"/>
      <c r="AR914" s="58"/>
      <c r="AS914" s="58"/>
      <c r="AT914" s="58"/>
      <c r="AU914" s="58"/>
      <c r="AV914" s="58"/>
      <c r="AW914" s="58"/>
      <c r="AX914" s="58"/>
      <c r="AY914" s="58"/>
      <c r="AZ914" s="58"/>
    </row>
    <row r="915" spans="1:52" x14ac:dyDescent="0.25">
      <c r="A915" s="58"/>
      <c r="B915" s="58"/>
      <c r="C915" s="58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58"/>
      <c r="X915" s="58"/>
      <c r="Y915" s="58"/>
      <c r="Z915" s="58"/>
      <c r="AA915" s="58"/>
      <c r="AB915" s="58"/>
      <c r="AC915" s="58"/>
      <c r="AD915" s="58"/>
      <c r="AE915" s="58"/>
      <c r="AF915" s="58"/>
      <c r="AG915" s="58"/>
      <c r="AH915" s="58"/>
      <c r="AI915" s="58"/>
      <c r="AJ915" s="58"/>
      <c r="AK915" s="58"/>
      <c r="AL915" s="58"/>
      <c r="AM915" s="58"/>
      <c r="AN915" s="58"/>
      <c r="AO915" s="58"/>
      <c r="AP915" s="58"/>
      <c r="AQ915" s="58"/>
      <c r="AR915" s="58"/>
      <c r="AS915" s="58"/>
      <c r="AT915" s="58"/>
      <c r="AU915" s="58"/>
      <c r="AV915" s="58"/>
      <c r="AW915" s="58"/>
      <c r="AX915" s="58"/>
      <c r="AY915" s="58"/>
      <c r="AZ915" s="58"/>
    </row>
    <row r="916" spans="1:52" x14ac:dyDescent="0.25">
      <c r="A916" s="58"/>
      <c r="B916" s="58"/>
      <c r="C916" s="58"/>
      <c r="D916" s="58"/>
      <c r="E916" s="58"/>
      <c r="F916" s="58"/>
      <c r="G916" s="58"/>
      <c r="H916" s="58"/>
      <c r="I916" s="58"/>
      <c r="J916" s="58"/>
      <c r="K916" s="58"/>
      <c r="L916" s="58"/>
      <c r="M916" s="58"/>
      <c r="N916" s="58"/>
      <c r="O916" s="58"/>
      <c r="P916" s="58"/>
      <c r="Q916" s="58"/>
      <c r="R916" s="58"/>
      <c r="S916" s="58"/>
      <c r="T916" s="58"/>
      <c r="U916" s="58"/>
      <c r="V916" s="58"/>
      <c r="W916" s="58"/>
      <c r="X916" s="58"/>
      <c r="Y916" s="58"/>
      <c r="Z916" s="58"/>
      <c r="AA916" s="58"/>
      <c r="AB916" s="58"/>
      <c r="AC916" s="58"/>
      <c r="AD916" s="58"/>
      <c r="AE916" s="58"/>
      <c r="AF916" s="58"/>
      <c r="AG916" s="58"/>
      <c r="AH916" s="58"/>
      <c r="AI916" s="58"/>
      <c r="AJ916" s="58"/>
      <c r="AK916" s="58"/>
      <c r="AL916" s="58"/>
      <c r="AM916" s="58"/>
      <c r="AN916" s="58"/>
      <c r="AO916" s="58"/>
      <c r="AP916" s="58"/>
      <c r="AQ916" s="58"/>
      <c r="AR916" s="58"/>
      <c r="AS916" s="58"/>
      <c r="AT916" s="58"/>
      <c r="AU916" s="58"/>
      <c r="AV916" s="58"/>
      <c r="AW916" s="58"/>
      <c r="AX916" s="58"/>
      <c r="AY916" s="58"/>
      <c r="AZ916" s="58"/>
    </row>
    <row r="917" spans="1:52" x14ac:dyDescent="0.25">
      <c r="A917" s="58"/>
      <c r="B917" s="58"/>
      <c r="C917" s="58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58"/>
      <c r="X917" s="58"/>
      <c r="Y917" s="58"/>
      <c r="Z917" s="58"/>
      <c r="AA917" s="58"/>
      <c r="AB917" s="58"/>
      <c r="AC917" s="58"/>
      <c r="AD917" s="58"/>
      <c r="AE917" s="58"/>
      <c r="AF917" s="58"/>
      <c r="AG917" s="58"/>
      <c r="AH917" s="58"/>
      <c r="AI917" s="58"/>
      <c r="AJ917" s="58"/>
      <c r="AK917" s="58"/>
      <c r="AL917" s="58"/>
      <c r="AM917" s="58"/>
      <c r="AN917" s="58"/>
      <c r="AO917" s="58"/>
      <c r="AP917" s="58"/>
      <c r="AQ917" s="58"/>
      <c r="AR917" s="58"/>
      <c r="AS917" s="58"/>
      <c r="AT917" s="58"/>
      <c r="AU917" s="58"/>
      <c r="AV917" s="58"/>
      <c r="AW917" s="58"/>
      <c r="AX917" s="58"/>
      <c r="AY917" s="58"/>
      <c r="AZ917" s="58"/>
    </row>
    <row r="918" spans="1:52" x14ac:dyDescent="0.25">
      <c r="A918" s="58"/>
      <c r="B918" s="58"/>
      <c r="C918" s="58"/>
      <c r="D918" s="58"/>
      <c r="E918" s="58"/>
      <c r="F918" s="58"/>
      <c r="G918" s="58"/>
      <c r="H918" s="58"/>
      <c r="I918" s="58"/>
      <c r="J918" s="58"/>
      <c r="K918" s="58"/>
      <c r="L918" s="58"/>
      <c r="M918" s="58"/>
      <c r="N918" s="58"/>
      <c r="O918" s="58"/>
      <c r="P918" s="58"/>
      <c r="Q918" s="58"/>
      <c r="R918" s="58"/>
      <c r="S918" s="58"/>
      <c r="T918" s="58"/>
      <c r="U918" s="58"/>
      <c r="V918" s="58"/>
      <c r="W918" s="58"/>
      <c r="X918" s="58"/>
      <c r="Y918" s="58"/>
      <c r="Z918" s="58"/>
      <c r="AA918" s="58"/>
      <c r="AB918" s="58"/>
      <c r="AC918" s="58"/>
      <c r="AD918" s="58"/>
      <c r="AE918" s="58"/>
      <c r="AF918" s="58"/>
      <c r="AG918" s="58"/>
      <c r="AH918" s="58"/>
      <c r="AI918" s="58"/>
      <c r="AJ918" s="58"/>
      <c r="AK918" s="58"/>
      <c r="AL918" s="58"/>
      <c r="AM918" s="58"/>
      <c r="AN918" s="58"/>
      <c r="AO918" s="58"/>
      <c r="AP918" s="58"/>
      <c r="AQ918" s="58"/>
      <c r="AR918" s="58"/>
      <c r="AS918" s="58"/>
      <c r="AT918" s="58"/>
      <c r="AU918" s="58"/>
      <c r="AV918" s="58"/>
      <c r="AW918" s="58"/>
      <c r="AX918" s="58"/>
      <c r="AY918" s="58"/>
      <c r="AZ918" s="58"/>
    </row>
    <row r="919" spans="1:52" x14ac:dyDescent="0.25">
      <c r="A919" s="58"/>
      <c r="B919" s="58"/>
      <c r="C919" s="58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58"/>
      <c r="X919" s="58"/>
      <c r="Y919" s="58"/>
      <c r="Z919" s="58"/>
      <c r="AA919" s="58"/>
      <c r="AB919" s="58"/>
      <c r="AC919" s="58"/>
      <c r="AD919" s="58"/>
      <c r="AE919" s="58"/>
      <c r="AF919" s="58"/>
      <c r="AG919" s="58"/>
      <c r="AH919" s="58"/>
      <c r="AI919" s="58"/>
      <c r="AJ919" s="58"/>
      <c r="AK919" s="58"/>
      <c r="AL919" s="58"/>
      <c r="AM919" s="58"/>
      <c r="AN919" s="58"/>
      <c r="AO919" s="58"/>
      <c r="AP919" s="58"/>
      <c r="AQ919" s="58"/>
      <c r="AR919" s="58"/>
      <c r="AS919" s="58"/>
      <c r="AT919" s="58"/>
      <c r="AU919" s="58"/>
      <c r="AV919" s="58"/>
      <c r="AW919" s="58"/>
      <c r="AX919" s="58"/>
      <c r="AY919" s="58"/>
      <c r="AZ919" s="58"/>
    </row>
    <row r="920" spans="1:52" x14ac:dyDescent="0.25">
      <c r="A920" s="58"/>
      <c r="B920" s="58"/>
      <c r="C920" s="58"/>
      <c r="D920" s="58"/>
      <c r="E920" s="58"/>
      <c r="F920" s="58"/>
      <c r="G920" s="58"/>
      <c r="H920" s="58"/>
      <c r="I920" s="58"/>
      <c r="J920" s="58"/>
      <c r="K920" s="58"/>
      <c r="L920" s="58"/>
      <c r="M920" s="58"/>
      <c r="N920" s="58"/>
      <c r="O920" s="58"/>
      <c r="P920" s="58"/>
      <c r="Q920" s="58"/>
      <c r="R920" s="58"/>
      <c r="S920" s="58"/>
      <c r="T920" s="58"/>
      <c r="U920" s="58"/>
      <c r="V920" s="58"/>
      <c r="W920" s="58"/>
      <c r="X920" s="58"/>
      <c r="Y920" s="58"/>
      <c r="Z920" s="58"/>
      <c r="AA920" s="58"/>
      <c r="AB920" s="58"/>
      <c r="AC920" s="58"/>
      <c r="AD920" s="58"/>
      <c r="AE920" s="58"/>
      <c r="AF920" s="58"/>
      <c r="AG920" s="58"/>
      <c r="AH920" s="58"/>
      <c r="AI920" s="58"/>
      <c r="AJ920" s="58"/>
      <c r="AK920" s="58"/>
      <c r="AL920" s="58"/>
      <c r="AM920" s="58"/>
      <c r="AN920" s="58"/>
      <c r="AO920" s="58"/>
      <c r="AP920" s="58"/>
      <c r="AQ920" s="58"/>
      <c r="AR920" s="58"/>
      <c r="AS920" s="58"/>
      <c r="AT920" s="58"/>
      <c r="AU920" s="58"/>
      <c r="AV920" s="58"/>
      <c r="AW920" s="58"/>
      <c r="AX920" s="58"/>
      <c r="AY920" s="58"/>
      <c r="AZ920" s="58"/>
    </row>
    <row r="921" spans="1:52" x14ac:dyDescent="0.25">
      <c r="A921" s="58"/>
      <c r="B921" s="58"/>
      <c r="C921" s="58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58"/>
      <c r="X921" s="58"/>
      <c r="Y921" s="58"/>
      <c r="Z921" s="58"/>
      <c r="AA921" s="58"/>
      <c r="AB921" s="58"/>
      <c r="AC921" s="58"/>
      <c r="AD921" s="58"/>
      <c r="AE921" s="58"/>
      <c r="AF921" s="58"/>
      <c r="AG921" s="58"/>
      <c r="AH921" s="58"/>
      <c r="AI921" s="58"/>
      <c r="AJ921" s="58"/>
      <c r="AK921" s="58"/>
      <c r="AL921" s="58"/>
      <c r="AM921" s="58"/>
      <c r="AN921" s="58"/>
      <c r="AO921" s="58"/>
      <c r="AP921" s="58"/>
      <c r="AQ921" s="58"/>
      <c r="AR921" s="58"/>
      <c r="AS921" s="58"/>
      <c r="AT921" s="58"/>
      <c r="AU921" s="58"/>
      <c r="AV921" s="58"/>
      <c r="AW921" s="58"/>
      <c r="AX921" s="58"/>
      <c r="AY921" s="58"/>
      <c r="AZ921" s="58"/>
    </row>
    <row r="922" spans="1:52" x14ac:dyDescent="0.25">
      <c r="A922" s="58"/>
      <c r="B922" s="58"/>
      <c r="C922" s="58"/>
      <c r="D922" s="58"/>
      <c r="E922" s="58"/>
      <c r="F922" s="58"/>
      <c r="G922" s="58"/>
      <c r="H922" s="58"/>
      <c r="I922" s="58"/>
      <c r="J922" s="58"/>
      <c r="K922" s="58"/>
      <c r="L922" s="58"/>
      <c r="M922" s="58"/>
      <c r="N922" s="58"/>
      <c r="O922" s="58"/>
      <c r="P922" s="58"/>
      <c r="Q922" s="58"/>
      <c r="R922" s="58"/>
      <c r="S922" s="58"/>
      <c r="T922" s="58"/>
      <c r="U922" s="58"/>
      <c r="V922" s="58"/>
      <c r="W922" s="58"/>
      <c r="X922" s="58"/>
      <c r="Y922" s="58"/>
      <c r="Z922" s="58"/>
      <c r="AA922" s="58"/>
      <c r="AB922" s="58"/>
      <c r="AC922" s="58"/>
      <c r="AD922" s="58"/>
      <c r="AE922" s="58"/>
      <c r="AF922" s="58"/>
      <c r="AG922" s="58"/>
      <c r="AH922" s="58"/>
      <c r="AI922" s="58"/>
      <c r="AJ922" s="58"/>
      <c r="AK922" s="58"/>
      <c r="AL922" s="58"/>
      <c r="AM922" s="58"/>
      <c r="AN922" s="58"/>
      <c r="AO922" s="58"/>
      <c r="AP922" s="58"/>
      <c r="AQ922" s="58"/>
      <c r="AR922" s="58"/>
      <c r="AS922" s="58"/>
      <c r="AT922" s="58"/>
      <c r="AU922" s="58"/>
      <c r="AV922" s="58"/>
      <c r="AW922" s="58"/>
      <c r="AX922" s="58"/>
      <c r="AY922" s="58"/>
      <c r="AZ922" s="58"/>
    </row>
    <row r="923" spans="1:52" x14ac:dyDescent="0.25">
      <c r="A923" s="58"/>
      <c r="B923" s="58"/>
      <c r="C923" s="58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58"/>
      <c r="X923" s="58"/>
      <c r="Y923" s="58"/>
      <c r="Z923" s="58"/>
      <c r="AA923" s="58"/>
      <c r="AB923" s="58"/>
      <c r="AC923" s="58"/>
      <c r="AD923" s="58"/>
      <c r="AE923" s="58"/>
      <c r="AF923" s="58"/>
      <c r="AG923" s="58"/>
      <c r="AH923" s="58"/>
      <c r="AI923" s="58"/>
      <c r="AJ923" s="58"/>
      <c r="AK923" s="58"/>
      <c r="AL923" s="58"/>
      <c r="AM923" s="58"/>
      <c r="AN923" s="58"/>
      <c r="AO923" s="58"/>
      <c r="AP923" s="58"/>
      <c r="AQ923" s="58"/>
      <c r="AR923" s="58"/>
      <c r="AS923" s="58"/>
      <c r="AT923" s="58"/>
      <c r="AU923" s="58"/>
      <c r="AV923" s="58"/>
      <c r="AW923" s="58"/>
      <c r="AX923" s="58"/>
      <c r="AY923" s="58"/>
      <c r="AZ923" s="58"/>
    </row>
    <row r="924" spans="1:52" x14ac:dyDescent="0.25">
      <c r="A924" s="58"/>
      <c r="B924" s="58"/>
      <c r="C924" s="58"/>
      <c r="D924" s="58"/>
      <c r="E924" s="58"/>
      <c r="F924" s="58"/>
      <c r="G924" s="58"/>
      <c r="H924" s="58"/>
      <c r="I924" s="58"/>
      <c r="J924" s="58"/>
      <c r="K924" s="58"/>
      <c r="L924" s="58"/>
      <c r="M924" s="58"/>
      <c r="N924" s="58"/>
      <c r="O924" s="58"/>
      <c r="P924" s="58"/>
      <c r="Q924" s="58"/>
      <c r="R924" s="58"/>
      <c r="S924" s="58"/>
      <c r="T924" s="58"/>
      <c r="U924" s="58"/>
      <c r="V924" s="58"/>
      <c r="W924" s="58"/>
      <c r="X924" s="58"/>
      <c r="Y924" s="58"/>
      <c r="Z924" s="58"/>
      <c r="AA924" s="58"/>
      <c r="AB924" s="58"/>
      <c r="AC924" s="58"/>
      <c r="AD924" s="58"/>
      <c r="AE924" s="58"/>
      <c r="AF924" s="58"/>
      <c r="AG924" s="58"/>
      <c r="AH924" s="58"/>
      <c r="AI924" s="58"/>
      <c r="AJ924" s="58"/>
      <c r="AK924" s="58"/>
      <c r="AL924" s="58"/>
      <c r="AM924" s="58"/>
      <c r="AN924" s="58"/>
      <c r="AO924" s="58"/>
      <c r="AP924" s="58"/>
      <c r="AQ924" s="58"/>
      <c r="AR924" s="58"/>
      <c r="AS924" s="58"/>
      <c r="AT924" s="58"/>
      <c r="AU924" s="58"/>
      <c r="AV924" s="58"/>
      <c r="AW924" s="58"/>
      <c r="AX924" s="58"/>
      <c r="AY924" s="58"/>
      <c r="AZ924" s="58"/>
    </row>
    <row r="925" spans="1:52" x14ac:dyDescent="0.25">
      <c r="A925" s="58"/>
      <c r="B925" s="58"/>
      <c r="C925" s="58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58"/>
      <c r="X925" s="58"/>
      <c r="Y925" s="58"/>
      <c r="Z925" s="58"/>
      <c r="AA925" s="58"/>
      <c r="AB925" s="58"/>
      <c r="AC925" s="58"/>
      <c r="AD925" s="58"/>
      <c r="AE925" s="58"/>
      <c r="AF925" s="58"/>
      <c r="AG925" s="58"/>
      <c r="AH925" s="58"/>
      <c r="AI925" s="58"/>
      <c r="AJ925" s="58"/>
      <c r="AK925" s="58"/>
      <c r="AL925" s="58"/>
      <c r="AM925" s="58"/>
      <c r="AN925" s="58"/>
      <c r="AO925" s="58"/>
      <c r="AP925" s="58"/>
      <c r="AQ925" s="58"/>
      <c r="AR925" s="58"/>
      <c r="AS925" s="58"/>
      <c r="AT925" s="58"/>
      <c r="AU925" s="58"/>
      <c r="AV925" s="58"/>
      <c r="AW925" s="58"/>
      <c r="AX925" s="58"/>
      <c r="AY925" s="58"/>
      <c r="AZ925" s="58"/>
    </row>
    <row r="926" spans="1:52" x14ac:dyDescent="0.25">
      <c r="A926" s="58"/>
      <c r="B926" s="58"/>
      <c r="C926" s="58"/>
      <c r="D926" s="58"/>
      <c r="E926" s="58"/>
      <c r="F926" s="58"/>
      <c r="G926" s="58"/>
      <c r="H926" s="58"/>
      <c r="I926" s="58"/>
      <c r="J926" s="58"/>
      <c r="K926" s="58"/>
      <c r="L926" s="58"/>
      <c r="M926" s="58"/>
      <c r="N926" s="58"/>
      <c r="O926" s="58"/>
      <c r="P926" s="58"/>
      <c r="Q926" s="58"/>
      <c r="R926" s="58"/>
      <c r="S926" s="58"/>
      <c r="T926" s="58"/>
      <c r="U926" s="58"/>
      <c r="V926" s="58"/>
      <c r="W926" s="58"/>
      <c r="X926" s="58"/>
      <c r="Y926" s="58"/>
      <c r="Z926" s="58"/>
      <c r="AA926" s="58"/>
      <c r="AB926" s="58"/>
      <c r="AC926" s="58"/>
      <c r="AD926" s="58"/>
      <c r="AE926" s="58"/>
      <c r="AF926" s="58"/>
      <c r="AG926" s="58"/>
      <c r="AH926" s="58"/>
      <c r="AI926" s="58"/>
      <c r="AJ926" s="58"/>
      <c r="AK926" s="58"/>
      <c r="AL926" s="58"/>
      <c r="AM926" s="58"/>
      <c r="AN926" s="58"/>
      <c r="AO926" s="58"/>
      <c r="AP926" s="58"/>
      <c r="AQ926" s="58"/>
      <c r="AR926" s="58"/>
      <c r="AS926" s="58"/>
      <c r="AT926" s="58"/>
      <c r="AU926" s="58"/>
      <c r="AV926" s="58"/>
      <c r="AW926" s="58"/>
      <c r="AX926" s="58"/>
      <c r="AY926" s="58"/>
      <c r="AZ926" s="58"/>
    </row>
    <row r="927" spans="1:52" x14ac:dyDescent="0.25">
      <c r="A927" s="58"/>
      <c r="B927" s="58"/>
      <c r="C927" s="58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58"/>
      <c r="X927" s="58"/>
      <c r="Y927" s="58"/>
      <c r="Z927" s="58"/>
      <c r="AA927" s="58"/>
      <c r="AB927" s="58"/>
      <c r="AC927" s="58"/>
      <c r="AD927" s="58"/>
      <c r="AE927" s="58"/>
      <c r="AF927" s="58"/>
      <c r="AG927" s="58"/>
      <c r="AH927" s="58"/>
      <c r="AI927" s="58"/>
      <c r="AJ927" s="58"/>
      <c r="AK927" s="58"/>
      <c r="AL927" s="58"/>
      <c r="AM927" s="58"/>
      <c r="AN927" s="58"/>
      <c r="AO927" s="58"/>
      <c r="AP927" s="58"/>
      <c r="AQ927" s="58"/>
      <c r="AR927" s="58"/>
      <c r="AS927" s="58"/>
      <c r="AT927" s="58"/>
      <c r="AU927" s="58"/>
      <c r="AV927" s="58"/>
      <c r="AW927" s="58"/>
      <c r="AX927" s="58"/>
      <c r="AY927" s="58"/>
      <c r="AZ927" s="58"/>
    </row>
    <row r="928" spans="1:52" x14ac:dyDescent="0.25">
      <c r="A928" s="58"/>
      <c r="B928" s="58"/>
      <c r="C928" s="58"/>
      <c r="D928" s="58"/>
      <c r="E928" s="58"/>
      <c r="F928" s="58"/>
      <c r="G928" s="58"/>
      <c r="H928" s="58"/>
      <c r="I928" s="58"/>
      <c r="J928" s="58"/>
      <c r="K928" s="58"/>
      <c r="L928" s="58"/>
      <c r="M928" s="58"/>
      <c r="N928" s="58"/>
      <c r="O928" s="58"/>
      <c r="P928" s="58"/>
      <c r="Q928" s="58"/>
      <c r="R928" s="58"/>
      <c r="S928" s="58"/>
      <c r="T928" s="58"/>
      <c r="U928" s="58"/>
      <c r="V928" s="58"/>
      <c r="W928" s="58"/>
      <c r="X928" s="58"/>
      <c r="Y928" s="58"/>
      <c r="Z928" s="58"/>
      <c r="AA928" s="58"/>
      <c r="AB928" s="58"/>
      <c r="AC928" s="58"/>
      <c r="AD928" s="58"/>
      <c r="AE928" s="58"/>
      <c r="AF928" s="58"/>
      <c r="AG928" s="58"/>
      <c r="AH928" s="58"/>
      <c r="AI928" s="58"/>
      <c r="AJ928" s="58"/>
      <c r="AK928" s="58"/>
      <c r="AL928" s="58"/>
      <c r="AM928" s="58"/>
      <c r="AN928" s="58"/>
      <c r="AO928" s="58"/>
      <c r="AP928" s="58"/>
      <c r="AQ928" s="58"/>
      <c r="AR928" s="58"/>
      <c r="AS928" s="58"/>
      <c r="AT928" s="58"/>
      <c r="AU928" s="58"/>
      <c r="AV928" s="58"/>
      <c r="AW928" s="58"/>
      <c r="AX928" s="58"/>
      <c r="AY928" s="58"/>
      <c r="AZ928" s="58"/>
    </row>
    <row r="929" spans="1:52" x14ac:dyDescent="0.25">
      <c r="A929" s="58"/>
      <c r="B929" s="58"/>
      <c r="C929" s="58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58"/>
      <c r="X929" s="58"/>
      <c r="Y929" s="58"/>
      <c r="Z929" s="58"/>
      <c r="AA929" s="58"/>
      <c r="AB929" s="58"/>
      <c r="AC929" s="58"/>
      <c r="AD929" s="58"/>
      <c r="AE929" s="58"/>
      <c r="AF929" s="58"/>
      <c r="AG929" s="58"/>
      <c r="AH929" s="58"/>
      <c r="AI929" s="58"/>
      <c r="AJ929" s="58"/>
      <c r="AK929" s="58"/>
      <c r="AL929" s="58"/>
      <c r="AM929" s="58"/>
      <c r="AN929" s="58"/>
      <c r="AO929" s="58"/>
      <c r="AP929" s="58"/>
      <c r="AQ929" s="58"/>
      <c r="AR929" s="58"/>
      <c r="AS929" s="58"/>
      <c r="AT929" s="58"/>
      <c r="AU929" s="58"/>
      <c r="AV929" s="58"/>
      <c r="AW929" s="58"/>
      <c r="AX929" s="58"/>
      <c r="AY929" s="58"/>
      <c r="AZ929" s="58"/>
    </row>
    <row r="930" spans="1:52" x14ac:dyDescent="0.25">
      <c r="A930" s="58"/>
      <c r="B930" s="58"/>
      <c r="C930" s="58"/>
      <c r="D930" s="58"/>
      <c r="E930" s="58"/>
      <c r="F930" s="58"/>
      <c r="G930" s="58"/>
      <c r="H930" s="58"/>
      <c r="I930" s="58"/>
      <c r="J930" s="58"/>
      <c r="K930" s="58"/>
      <c r="L930" s="58"/>
      <c r="M930" s="58"/>
      <c r="N930" s="58"/>
      <c r="O930" s="58"/>
      <c r="P930" s="58"/>
      <c r="Q930" s="58"/>
      <c r="R930" s="58"/>
      <c r="S930" s="58"/>
      <c r="T930" s="58"/>
      <c r="U930" s="58"/>
      <c r="V930" s="58"/>
      <c r="W930" s="58"/>
      <c r="X930" s="58"/>
      <c r="Y930" s="58"/>
      <c r="Z930" s="58"/>
      <c r="AA930" s="58"/>
      <c r="AB930" s="58"/>
      <c r="AC930" s="58"/>
      <c r="AD930" s="58"/>
      <c r="AE930" s="58"/>
      <c r="AF930" s="58"/>
      <c r="AG930" s="58"/>
      <c r="AH930" s="58"/>
      <c r="AI930" s="58"/>
      <c r="AJ930" s="58"/>
      <c r="AK930" s="58"/>
      <c r="AL930" s="58"/>
      <c r="AM930" s="58"/>
      <c r="AN930" s="58"/>
      <c r="AO930" s="58"/>
      <c r="AP930" s="58"/>
      <c r="AQ930" s="58"/>
      <c r="AR930" s="58"/>
      <c r="AS930" s="58"/>
      <c r="AT930" s="58"/>
      <c r="AU930" s="58"/>
      <c r="AV930" s="58"/>
      <c r="AW930" s="58"/>
      <c r="AX930" s="58"/>
      <c r="AY930" s="58"/>
      <c r="AZ930" s="58"/>
    </row>
    <row r="931" spans="1:52" x14ac:dyDescent="0.25">
      <c r="A931" s="58"/>
      <c r="B931" s="58"/>
      <c r="C931" s="58"/>
      <c r="D931" s="58"/>
      <c r="E931" s="58"/>
      <c r="F931" s="58"/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58"/>
      <c r="X931" s="58"/>
      <c r="Y931" s="58"/>
      <c r="Z931" s="58"/>
      <c r="AA931" s="58"/>
      <c r="AB931" s="58"/>
      <c r="AC931" s="58"/>
      <c r="AD931" s="58"/>
      <c r="AE931" s="58"/>
      <c r="AF931" s="58"/>
      <c r="AG931" s="58"/>
      <c r="AH931" s="58"/>
      <c r="AI931" s="58"/>
      <c r="AJ931" s="58"/>
      <c r="AK931" s="58"/>
      <c r="AL931" s="58"/>
      <c r="AM931" s="58"/>
      <c r="AN931" s="58"/>
      <c r="AO931" s="58"/>
      <c r="AP931" s="58"/>
      <c r="AQ931" s="58"/>
      <c r="AR931" s="58"/>
      <c r="AS931" s="58"/>
      <c r="AT931" s="58"/>
      <c r="AU931" s="58"/>
      <c r="AV931" s="58"/>
      <c r="AW931" s="58"/>
      <c r="AX931" s="58"/>
      <c r="AY931" s="58"/>
      <c r="AZ931" s="58"/>
    </row>
    <row r="932" spans="1:52" x14ac:dyDescent="0.25">
      <c r="A932" s="58"/>
      <c r="B932" s="58"/>
      <c r="C932" s="58"/>
      <c r="D932" s="58"/>
      <c r="E932" s="58"/>
      <c r="F932" s="58"/>
      <c r="G932" s="58"/>
      <c r="H932" s="58"/>
      <c r="I932" s="58"/>
      <c r="J932" s="58"/>
      <c r="K932" s="58"/>
      <c r="L932" s="58"/>
      <c r="M932" s="58"/>
      <c r="N932" s="58"/>
      <c r="O932" s="58"/>
      <c r="P932" s="58"/>
      <c r="Q932" s="58"/>
      <c r="R932" s="58"/>
      <c r="S932" s="58"/>
      <c r="T932" s="58"/>
      <c r="U932" s="58"/>
      <c r="V932" s="58"/>
      <c r="W932" s="58"/>
      <c r="X932" s="58"/>
      <c r="Y932" s="58"/>
      <c r="Z932" s="58"/>
      <c r="AA932" s="58"/>
      <c r="AB932" s="58"/>
      <c r="AC932" s="58"/>
      <c r="AD932" s="58"/>
      <c r="AE932" s="58"/>
      <c r="AF932" s="58"/>
      <c r="AG932" s="58"/>
      <c r="AH932" s="58"/>
      <c r="AI932" s="58"/>
      <c r="AJ932" s="58"/>
      <c r="AK932" s="58"/>
      <c r="AL932" s="58"/>
      <c r="AM932" s="58"/>
      <c r="AN932" s="58"/>
      <c r="AO932" s="58"/>
      <c r="AP932" s="58"/>
      <c r="AQ932" s="58"/>
      <c r="AR932" s="58"/>
      <c r="AS932" s="58"/>
      <c r="AT932" s="58"/>
      <c r="AU932" s="58"/>
      <c r="AV932" s="58"/>
      <c r="AW932" s="58"/>
      <c r="AX932" s="58"/>
      <c r="AY932" s="58"/>
      <c r="AZ932" s="58"/>
    </row>
    <row r="933" spans="1:52" x14ac:dyDescent="0.25">
      <c r="A933" s="58"/>
      <c r="B933" s="58"/>
      <c r="C933" s="58"/>
      <c r="D933" s="58"/>
      <c r="E933" s="58"/>
      <c r="F933" s="58"/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58"/>
      <c r="X933" s="58"/>
      <c r="Y933" s="58"/>
      <c r="Z933" s="58"/>
      <c r="AA933" s="58"/>
      <c r="AB933" s="58"/>
      <c r="AC933" s="58"/>
      <c r="AD933" s="58"/>
      <c r="AE933" s="58"/>
      <c r="AF933" s="58"/>
      <c r="AG933" s="58"/>
      <c r="AH933" s="58"/>
      <c r="AI933" s="58"/>
      <c r="AJ933" s="58"/>
      <c r="AK933" s="58"/>
      <c r="AL933" s="58"/>
      <c r="AM933" s="58"/>
      <c r="AN933" s="58"/>
      <c r="AO933" s="58"/>
      <c r="AP933" s="58"/>
      <c r="AQ933" s="58"/>
      <c r="AR933" s="58"/>
      <c r="AS933" s="58"/>
      <c r="AT933" s="58"/>
      <c r="AU933" s="58"/>
      <c r="AV933" s="58"/>
      <c r="AW933" s="58"/>
      <c r="AX933" s="58"/>
      <c r="AY933" s="58"/>
      <c r="AZ933" s="58"/>
    </row>
    <row r="934" spans="1:52" x14ac:dyDescent="0.25">
      <c r="A934" s="58"/>
      <c r="B934" s="58"/>
      <c r="C934" s="58"/>
      <c r="D934" s="58"/>
      <c r="E934" s="58"/>
      <c r="F934" s="58"/>
      <c r="G934" s="58"/>
      <c r="H934" s="58"/>
      <c r="I934" s="58"/>
      <c r="J934" s="58"/>
      <c r="K934" s="58"/>
      <c r="L934" s="58"/>
      <c r="M934" s="58"/>
      <c r="N934" s="58"/>
      <c r="O934" s="58"/>
      <c r="P934" s="58"/>
      <c r="Q934" s="58"/>
      <c r="R934" s="58"/>
      <c r="S934" s="58"/>
      <c r="T934" s="58"/>
      <c r="U934" s="58"/>
      <c r="V934" s="58"/>
      <c r="W934" s="58"/>
      <c r="X934" s="58"/>
      <c r="Y934" s="58"/>
      <c r="Z934" s="58"/>
      <c r="AA934" s="58"/>
      <c r="AB934" s="58"/>
      <c r="AC934" s="58"/>
      <c r="AD934" s="58"/>
      <c r="AE934" s="58"/>
      <c r="AF934" s="58"/>
      <c r="AG934" s="58"/>
      <c r="AH934" s="58"/>
      <c r="AI934" s="58"/>
      <c r="AJ934" s="58"/>
      <c r="AK934" s="58"/>
      <c r="AL934" s="58"/>
      <c r="AM934" s="58"/>
      <c r="AN934" s="58"/>
      <c r="AO934" s="58"/>
      <c r="AP934" s="58"/>
      <c r="AQ934" s="58"/>
      <c r="AR934" s="58"/>
      <c r="AS934" s="58"/>
      <c r="AT934" s="58"/>
      <c r="AU934" s="58"/>
      <c r="AV934" s="58"/>
      <c r="AW934" s="58"/>
      <c r="AX934" s="58"/>
      <c r="AY934" s="58"/>
      <c r="AZ934" s="58"/>
    </row>
    <row r="935" spans="1:52" x14ac:dyDescent="0.25">
      <c r="A935" s="58"/>
      <c r="B935" s="58"/>
      <c r="C935" s="58"/>
      <c r="D935" s="58"/>
      <c r="E935" s="58"/>
      <c r="F935" s="58"/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58"/>
      <c r="X935" s="58"/>
      <c r="Y935" s="58"/>
      <c r="Z935" s="58"/>
      <c r="AA935" s="58"/>
      <c r="AB935" s="58"/>
      <c r="AC935" s="58"/>
      <c r="AD935" s="58"/>
      <c r="AE935" s="58"/>
      <c r="AF935" s="58"/>
      <c r="AG935" s="58"/>
      <c r="AH935" s="58"/>
      <c r="AI935" s="58"/>
      <c r="AJ935" s="58"/>
      <c r="AK935" s="58"/>
      <c r="AL935" s="58"/>
      <c r="AM935" s="58"/>
      <c r="AN935" s="58"/>
      <c r="AO935" s="58"/>
      <c r="AP935" s="58"/>
      <c r="AQ935" s="58"/>
      <c r="AR935" s="58"/>
      <c r="AS935" s="58"/>
      <c r="AT935" s="58"/>
      <c r="AU935" s="58"/>
      <c r="AV935" s="58"/>
      <c r="AW935" s="58"/>
      <c r="AX935" s="58"/>
      <c r="AY935" s="58"/>
      <c r="AZ935" s="58"/>
    </row>
    <row r="936" spans="1:52" x14ac:dyDescent="0.25">
      <c r="A936" s="58"/>
      <c r="B936" s="58"/>
      <c r="C936" s="58"/>
      <c r="D936" s="58"/>
      <c r="E936" s="58"/>
      <c r="F936" s="58"/>
      <c r="G936" s="58"/>
      <c r="H936" s="58"/>
      <c r="I936" s="58"/>
      <c r="J936" s="58"/>
      <c r="K936" s="58"/>
      <c r="L936" s="58"/>
      <c r="M936" s="58"/>
      <c r="N936" s="58"/>
      <c r="O936" s="58"/>
      <c r="P936" s="58"/>
      <c r="Q936" s="58"/>
      <c r="R936" s="58"/>
      <c r="S936" s="58"/>
      <c r="T936" s="58"/>
      <c r="U936" s="58"/>
      <c r="V936" s="58"/>
      <c r="W936" s="58"/>
      <c r="X936" s="58"/>
      <c r="Y936" s="58"/>
      <c r="Z936" s="58"/>
      <c r="AA936" s="58"/>
      <c r="AB936" s="58"/>
      <c r="AC936" s="58"/>
      <c r="AD936" s="58"/>
      <c r="AE936" s="58"/>
      <c r="AF936" s="58"/>
      <c r="AG936" s="58"/>
      <c r="AH936" s="58"/>
      <c r="AI936" s="58"/>
      <c r="AJ936" s="58"/>
      <c r="AK936" s="58"/>
      <c r="AL936" s="58"/>
      <c r="AM936" s="58"/>
      <c r="AN936" s="58"/>
      <c r="AO936" s="58"/>
      <c r="AP936" s="58"/>
      <c r="AQ936" s="58"/>
      <c r="AR936" s="58"/>
      <c r="AS936" s="58"/>
      <c r="AT936" s="58"/>
      <c r="AU936" s="58"/>
      <c r="AV936" s="58"/>
      <c r="AW936" s="58"/>
      <c r="AX936" s="58"/>
      <c r="AY936" s="58"/>
      <c r="AZ936" s="58"/>
    </row>
    <row r="937" spans="1:52" x14ac:dyDescent="0.25">
      <c r="A937" s="58"/>
      <c r="B937" s="58"/>
      <c r="C937" s="58"/>
      <c r="D937" s="58"/>
      <c r="E937" s="58"/>
      <c r="F937" s="58"/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58"/>
      <c r="X937" s="58"/>
      <c r="Y937" s="58"/>
      <c r="Z937" s="58"/>
      <c r="AA937" s="58"/>
      <c r="AB937" s="58"/>
      <c r="AC937" s="58"/>
      <c r="AD937" s="58"/>
      <c r="AE937" s="58"/>
      <c r="AF937" s="58"/>
      <c r="AG937" s="58"/>
      <c r="AH937" s="58"/>
      <c r="AI937" s="58"/>
      <c r="AJ937" s="58"/>
      <c r="AK937" s="58"/>
      <c r="AL937" s="58"/>
      <c r="AM937" s="58"/>
      <c r="AN937" s="58"/>
      <c r="AO937" s="58"/>
      <c r="AP937" s="58"/>
      <c r="AQ937" s="58"/>
      <c r="AR937" s="58"/>
      <c r="AS937" s="58"/>
      <c r="AT937" s="58"/>
      <c r="AU937" s="58"/>
      <c r="AV937" s="58"/>
      <c r="AW937" s="58"/>
      <c r="AX937" s="58"/>
      <c r="AY937" s="58"/>
      <c r="AZ937" s="58"/>
    </row>
    <row r="938" spans="1:52" x14ac:dyDescent="0.25">
      <c r="A938" s="58"/>
      <c r="B938" s="58"/>
      <c r="C938" s="58"/>
      <c r="D938" s="58"/>
      <c r="E938" s="58"/>
      <c r="F938" s="58"/>
      <c r="G938" s="58"/>
      <c r="H938" s="58"/>
      <c r="I938" s="58"/>
      <c r="J938" s="58"/>
      <c r="K938" s="58"/>
      <c r="L938" s="58"/>
      <c r="M938" s="58"/>
      <c r="N938" s="58"/>
      <c r="O938" s="58"/>
      <c r="P938" s="58"/>
      <c r="Q938" s="58"/>
      <c r="R938" s="58"/>
      <c r="S938" s="58"/>
      <c r="T938" s="58"/>
      <c r="U938" s="58"/>
      <c r="V938" s="58"/>
      <c r="W938" s="58"/>
      <c r="X938" s="58"/>
      <c r="Y938" s="58"/>
      <c r="Z938" s="58"/>
      <c r="AA938" s="58"/>
      <c r="AB938" s="58"/>
      <c r="AC938" s="58"/>
      <c r="AD938" s="58"/>
      <c r="AE938" s="58"/>
      <c r="AF938" s="58"/>
      <c r="AG938" s="58"/>
      <c r="AH938" s="58"/>
      <c r="AI938" s="58"/>
      <c r="AJ938" s="58"/>
      <c r="AK938" s="58"/>
      <c r="AL938" s="58"/>
      <c r="AM938" s="58"/>
      <c r="AN938" s="58"/>
      <c r="AO938" s="58"/>
      <c r="AP938" s="58"/>
      <c r="AQ938" s="58"/>
      <c r="AR938" s="58"/>
      <c r="AS938" s="58"/>
      <c r="AT938" s="58"/>
      <c r="AU938" s="58"/>
      <c r="AV938" s="58"/>
      <c r="AW938" s="58"/>
      <c r="AX938" s="58"/>
      <c r="AY938" s="58"/>
      <c r="AZ938" s="58"/>
    </row>
    <row r="939" spans="1:52" x14ac:dyDescent="0.25">
      <c r="A939" s="58"/>
      <c r="B939" s="58"/>
      <c r="C939" s="58"/>
      <c r="D939" s="58"/>
      <c r="E939" s="58"/>
      <c r="F939" s="58"/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58"/>
      <c r="X939" s="58"/>
      <c r="Y939" s="58"/>
      <c r="Z939" s="58"/>
      <c r="AA939" s="58"/>
      <c r="AB939" s="58"/>
      <c r="AC939" s="58"/>
      <c r="AD939" s="58"/>
      <c r="AE939" s="58"/>
      <c r="AF939" s="58"/>
      <c r="AG939" s="58"/>
      <c r="AH939" s="58"/>
      <c r="AI939" s="58"/>
      <c r="AJ939" s="58"/>
      <c r="AK939" s="58"/>
      <c r="AL939" s="58"/>
      <c r="AM939" s="58"/>
      <c r="AN939" s="58"/>
      <c r="AO939" s="58"/>
      <c r="AP939" s="58"/>
      <c r="AQ939" s="58"/>
      <c r="AR939" s="58"/>
      <c r="AS939" s="58"/>
      <c r="AT939" s="58"/>
      <c r="AU939" s="58"/>
      <c r="AV939" s="58"/>
      <c r="AW939" s="58"/>
      <c r="AX939" s="58"/>
      <c r="AY939" s="58"/>
      <c r="AZ939" s="58"/>
    </row>
    <row r="940" spans="1:52" x14ac:dyDescent="0.25">
      <c r="A940" s="58"/>
      <c r="B940" s="58"/>
      <c r="C940" s="58"/>
      <c r="D940" s="58"/>
      <c r="E940" s="58"/>
      <c r="F940" s="58"/>
      <c r="G940" s="58"/>
      <c r="H940" s="58"/>
      <c r="I940" s="58"/>
      <c r="J940" s="58"/>
      <c r="K940" s="58"/>
      <c r="L940" s="58"/>
      <c r="M940" s="58"/>
      <c r="N940" s="58"/>
      <c r="O940" s="58"/>
      <c r="P940" s="58"/>
      <c r="Q940" s="58"/>
      <c r="R940" s="58"/>
      <c r="S940" s="58"/>
      <c r="T940" s="58"/>
      <c r="U940" s="58"/>
      <c r="V940" s="58"/>
      <c r="W940" s="58"/>
      <c r="X940" s="58"/>
      <c r="Y940" s="58"/>
      <c r="Z940" s="58"/>
      <c r="AA940" s="58"/>
      <c r="AB940" s="58"/>
      <c r="AC940" s="58"/>
      <c r="AD940" s="58"/>
      <c r="AE940" s="58"/>
      <c r="AF940" s="58"/>
      <c r="AG940" s="58"/>
      <c r="AH940" s="58"/>
      <c r="AI940" s="58"/>
      <c r="AJ940" s="58"/>
      <c r="AK940" s="58"/>
      <c r="AL940" s="58"/>
      <c r="AM940" s="58"/>
      <c r="AN940" s="58"/>
      <c r="AO940" s="58"/>
      <c r="AP940" s="58"/>
      <c r="AQ940" s="58"/>
      <c r="AR940" s="58"/>
      <c r="AS940" s="58"/>
      <c r="AT940" s="58"/>
      <c r="AU940" s="58"/>
      <c r="AV940" s="58"/>
      <c r="AW940" s="58"/>
      <c r="AX940" s="58"/>
      <c r="AY940" s="58"/>
      <c r="AZ940" s="58"/>
    </row>
    <row r="941" spans="1:52" x14ac:dyDescent="0.25">
      <c r="A941" s="58"/>
      <c r="B941" s="58"/>
      <c r="C941" s="58"/>
      <c r="D941" s="58"/>
      <c r="E941" s="58"/>
      <c r="F941" s="58"/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58"/>
      <c r="X941" s="58"/>
      <c r="Y941" s="58"/>
      <c r="Z941" s="58"/>
      <c r="AA941" s="58"/>
      <c r="AB941" s="58"/>
      <c r="AC941" s="58"/>
      <c r="AD941" s="58"/>
      <c r="AE941" s="58"/>
      <c r="AF941" s="58"/>
      <c r="AG941" s="58"/>
      <c r="AH941" s="58"/>
      <c r="AI941" s="58"/>
      <c r="AJ941" s="58"/>
      <c r="AK941" s="58"/>
      <c r="AL941" s="58"/>
      <c r="AM941" s="58"/>
      <c r="AN941" s="58"/>
      <c r="AO941" s="58"/>
      <c r="AP941" s="58"/>
      <c r="AQ941" s="58"/>
      <c r="AR941" s="58"/>
      <c r="AS941" s="58"/>
      <c r="AT941" s="58"/>
      <c r="AU941" s="58"/>
      <c r="AV941" s="58"/>
      <c r="AW941" s="58"/>
      <c r="AX941" s="58"/>
      <c r="AY941" s="58"/>
      <c r="AZ941" s="58"/>
    </row>
    <row r="942" spans="1:52" x14ac:dyDescent="0.25">
      <c r="A942" s="58"/>
      <c r="B942" s="58"/>
      <c r="C942" s="58"/>
      <c r="D942" s="58"/>
      <c r="E942" s="58"/>
      <c r="F942" s="58"/>
      <c r="G942" s="58"/>
      <c r="H942" s="58"/>
      <c r="I942" s="58"/>
      <c r="J942" s="58"/>
      <c r="K942" s="58"/>
      <c r="L942" s="58"/>
      <c r="M942" s="58"/>
      <c r="N942" s="58"/>
      <c r="O942" s="58"/>
      <c r="P942" s="58"/>
      <c r="Q942" s="58"/>
      <c r="R942" s="58"/>
      <c r="S942" s="58"/>
      <c r="T942" s="58"/>
      <c r="U942" s="58"/>
      <c r="V942" s="58"/>
      <c r="W942" s="58"/>
      <c r="X942" s="58"/>
      <c r="Y942" s="58"/>
      <c r="Z942" s="58"/>
      <c r="AA942" s="58"/>
      <c r="AB942" s="58"/>
      <c r="AC942" s="58"/>
      <c r="AD942" s="58"/>
      <c r="AE942" s="58"/>
      <c r="AF942" s="58"/>
      <c r="AG942" s="58"/>
      <c r="AH942" s="58"/>
      <c r="AI942" s="58"/>
      <c r="AJ942" s="58"/>
      <c r="AK942" s="58"/>
      <c r="AL942" s="58"/>
      <c r="AM942" s="58"/>
      <c r="AN942" s="58"/>
      <c r="AO942" s="58"/>
      <c r="AP942" s="58"/>
      <c r="AQ942" s="58"/>
      <c r="AR942" s="58"/>
      <c r="AS942" s="58"/>
      <c r="AT942" s="58"/>
      <c r="AU942" s="58"/>
      <c r="AV942" s="58"/>
      <c r="AW942" s="58"/>
      <c r="AX942" s="58"/>
      <c r="AY942" s="58"/>
      <c r="AZ942" s="58"/>
    </row>
    <row r="943" spans="1:52" x14ac:dyDescent="0.25">
      <c r="A943" s="58"/>
      <c r="B943" s="58"/>
      <c r="C943" s="58"/>
      <c r="D943" s="58"/>
      <c r="E943" s="58"/>
      <c r="F943" s="58"/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58"/>
      <c r="X943" s="58"/>
      <c r="Y943" s="58"/>
      <c r="Z943" s="58"/>
      <c r="AA943" s="58"/>
      <c r="AB943" s="58"/>
      <c r="AC943" s="58"/>
      <c r="AD943" s="58"/>
      <c r="AE943" s="58"/>
      <c r="AF943" s="58"/>
      <c r="AG943" s="58"/>
      <c r="AH943" s="58"/>
      <c r="AI943" s="58"/>
      <c r="AJ943" s="58"/>
      <c r="AK943" s="58"/>
      <c r="AL943" s="58"/>
      <c r="AM943" s="58"/>
      <c r="AN943" s="58"/>
      <c r="AO943" s="58"/>
      <c r="AP943" s="58"/>
      <c r="AQ943" s="58"/>
      <c r="AR943" s="58"/>
      <c r="AS943" s="58"/>
      <c r="AT943" s="58"/>
      <c r="AU943" s="58"/>
      <c r="AV943" s="58"/>
      <c r="AW943" s="58"/>
      <c r="AX943" s="58"/>
      <c r="AY943" s="58"/>
      <c r="AZ943" s="58"/>
    </row>
    <row r="944" spans="1:52" x14ac:dyDescent="0.25">
      <c r="A944" s="58"/>
      <c r="B944" s="58"/>
      <c r="C944" s="58"/>
      <c r="D944" s="58"/>
      <c r="E944" s="58"/>
      <c r="F944" s="58"/>
      <c r="G944" s="58"/>
      <c r="H944" s="58"/>
      <c r="I944" s="58"/>
      <c r="J944" s="58"/>
      <c r="K944" s="58"/>
      <c r="L944" s="58"/>
      <c r="M944" s="58"/>
      <c r="N944" s="58"/>
      <c r="O944" s="58"/>
      <c r="P944" s="58"/>
      <c r="Q944" s="58"/>
      <c r="R944" s="58"/>
      <c r="S944" s="58"/>
      <c r="T944" s="58"/>
      <c r="U944" s="58"/>
      <c r="V944" s="58"/>
      <c r="W944" s="58"/>
      <c r="X944" s="58"/>
      <c r="Y944" s="58"/>
      <c r="Z944" s="58"/>
      <c r="AA944" s="58"/>
      <c r="AB944" s="58"/>
      <c r="AC944" s="58"/>
      <c r="AD944" s="58"/>
      <c r="AE944" s="58"/>
      <c r="AF944" s="58"/>
      <c r="AG944" s="58"/>
      <c r="AH944" s="58"/>
      <c r="AI944" s="58"/>
      <c r="AJ944" s="58"/>
      <c r="AK944" s="58"/>
      <c r="AL944" s="58"/>
      <c r="AM944" s="58"/>
      <c r="AN944" s="58"/>
      <c r="AO944" s="58"/>
      <c r="AP944" s="58"/>
      <c r="AQ944" s="58"/>
      <c r="AR944" s="58"/>
      <c r="AS944" s="58"/>
      <c r="AT944" s="58"/>
      <c r="AU944" s="58"/>
      <c r="AV944" s="58"/>
      <c r="AW944" s="58"/>
      <c r="AX944" s="58"/>
      <c r="AY944" s="58"/>
      <c r="AZ944" s="58"/>
    </row>
    <row r="945" spans="1:52" x14ac:dyDescent="0.25">
      <c r="A945" s="58"/>
      <c r="B945" s="58"/>
      <c r="C945" s="58"/>
      <c r="D945" s="58"/>
      <c r="E945" s="58"/>
      <c r="F945" s="58"/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58"/>
      <c r="X945" s="58"/>
      <c r="Y945" s="58"/>
      <c r="Z945" s="58"/>
      <c r="AA945" s="58"/>
      <c r="AB945" s="58"/>
      <c r="AC945" s="58"/>
      <c r="AD945" s="58"/>
      <c r="AE945" s="58"/>
      <c r="AF945" s="58"/>
      <c r="AG945" s="58"/>
      <c r="AH945" s="58"/>
      <c r="AI945" s="58"/>
      <c r="AJ945" s="58"/>
      <c r="AK945" s="58"/>
      <c r="AL945" s="58"/>
      <c r="AM945" s="58"/>
      <c r="AN945" s="58"/>
      <c r="AO945" s="58"/>
      <c r="AP945" s="58"/>
      <c r="AQ945" s="58"/>
      <c r="AR945" s="58"/>
      <c r="AS945" s="58"/>
      <c r="AT945" s="58"/>
      <c r="AU945" s="58"/>
      <c r="AV945" s="58"/>
      <c r="AW945" s="58"/>
      <c r="AX945" s="58"/>
      <c r="AY945" s="58"/>
      <c r="AZ945" s="58"/>
    </row>
    <row r="946" spans="1:52" x14ac:dyDescent="0.25">
      <c r="A946" s="58"/>
      <c r="B946" s="58"/>
      <c r="C946" s="58"/>
      <c r="D946" s="58"/>
      <c r="E946" s="58"/>
      <c r="F946" s="58"/>
      <c r="G946" s="58"/>
      <c r="H946" s="58"/>
      <c r="I946" s="58"/>
      <c r="J946" s="58"/>
      <c r="K946" s="58"/>
      <c r="L946" s="58"/>
      <c r="M946" s="58"/>
      <c r="N946" s="58"/>
      <c r="O946" s="58"/>
      <c r="P946" s="58"/>
      <c r="Q946" s="58"/>
      <c r="R946" s="58"/>
      <c r="S946" s="58"/>
      <c r="T946" s="58"/>
      <c r="U946" s="58"/>
      <c r="V946" s="58"/>
      <c r="W946" s="58"/>
      <c r="X946" s="58"/>
      <c r="Y946" s="58"/>
      <c r="Z946" s="58"/>
      <c r="AA946" s="58"/>
      <c r="AB946" s="58"/>
      <c r="AC946" s="58"/>
      <c r="AD946" s="58"/>
      <c r="AE946" s="58"/>
      <c r="AF946" s="58"/>
      <c r="AG946" s="58"/>
      <c r="AH946" s="58"/>
      <c r="AI946" s="58"/>
      <c r="AJ946" s="58"/>
      <c r="AK946" s="58"/>
      <c r="AL946" s="58"/>
      <c r="AM946" s="58"/>
      <c r="AN946" s="58"/>
      <c r="AO946" s="58"/>
      <c r="AP946" s="58"/>
      <c r="AQ946" s="58"/>
      <c r="AR946" s="58"/>
      <c r="AS946" s="58"/>
      <c r="AT946" s="58"/>
      <c r="AU946" s="58"/>
      <c r="AV946" s="58"/>
      <c r="AW946" s="58"/>
      <c r="AX946" s="58"/>
      <c r="AY946" s="58"/>
      <c r="AZ946" s="58"/>
    </row>
    <row r="947" spans="1:52" x14ac:dyDescent="0.25">
      <c r="A947" s="58"/>
      <c r="B947" s="58"/>
      <c r="C947" s="58"/>
      <c r="D947" s="58"/>
      <c r="E947" s="58"/>
      <c r="F947" s="58"/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58"/>
      <c r="X947" s="58"/>
      <c r="Y947" s="58"/>
      <c r="Z947" s="58"/>
      <c r="AA947" s="58"/>
      <c r="AB947" s="58"/>
      <c r="AC947" s="58"/>
      <c r="AD947" s="58"/>
      <c r="AE947" s="58"/>
      <c r="AF947" s="58"/>
      <c r="AG947" s="58"/>
      <c r="AH947" s="58"/>
      <c r="AI947" s="58"/>
      <c r="AJ947" s="58"/>
      <c r="AK947" s="58"/>
      <c r="AL947" s="58"/>
      <c r="AM947" s="58"/>
      <c r="AN947" s="58"/>
      <c r="AO947" s="58"/>
      <c r="AP947" s="58"/>
      <c r="AQ947" s="58"/>
      <c r="AR947" s="58"/>
      <c r="AS947" s="58"/>
      <c r="AT947" s="58"/>
      <c r="AU947" s="58"/>
      <c r="AV947" s="58"/>
      <c r="AW947" s="58"/>
      <c r="AX947" s="58"/>
      <c r="AY947" s="58"/>
      <c r="AZ947" s="58"/>
    </row>
    <row r="948" spans="1:52" x14ac:dyDescent="0.25">
      <c r="A948" s="58"/>
      <c r="B948" s="58"/>
      <c r="C948" s="58"/>
      <c r="D948" s="58"/>
      <c r="E948" s="58"/>
      <c r="F948" s="58"/>
      <c r="G948" s="58"/>
      <c r="H948" s="58"/>
      <c r="I948" s="58"/>
      <c r="J948" s="58"/>
      <c r="K948" s="58"/>
      <c r="L948" s="58"/>
      <c r="M948" s="58"/>
      <c r="N948" s="58"/>
      <c r="O948" s="58"/>
      <c r="P948" s="58"/>
      <c r="Q948" s="58"/>
      <c r="R948" s="58"/>
      <c r="S948" s="58"/>
      <c r="T948" s="58"/>
      <c r="U948" s="58"/>
      <c r="V948" s="58"/>
      <c r="W948" s="58"/>
      <c r="X948" s="58"/>
      <c r="Y948" s="58"/>
      <c r="Z948" s="58"/>
      <c r="AA948" s="58"/>
      <c r="AB948" s="58"/>
      <c r="AC948" s="58"/>
      <c r="AD948" s="58"/>
      <c r="AE948" s="58"/>
      <c r="AF948" s="58"/>
      <c r="AG948" s="58"/>
      <c r="AH948" s="58"/>
      <c r="AI948" s="58"/>
      <c r="AJ948" s="58"/>
      <c r="AK948" s="58"/>
      <c r="AL948" s="58"/>
      <c r="AM948" s="58"/>
      <c r="AN948" s="58"/>
      <c r="AO948" s="58"/>
      <c r="AP948" s="58"/>
      <c r="AQ948" s="58"/>
      <c r="AR948" s="58"/>
      <c r="AS948" s="58"/>
      <c r="AT948" s="58"/>
      <c r="AU948" s="58"/>
      <c r="AV948" s="58"/>
      <c r="AW948" s="58"/>
      <c r="AX948" s="58"/>
      <c r="AY948" s="58"/>
      <c r="AZ948" s="58"/>
    </row>
    <row r="949" spans="1:52" x14ac:dyDescent="0.25">
      <c r="A949" s="58"/>
      <c r="B949" s="58"/>
      <c r="C949" s="58"/>
      <c r="D949" s="58"/>
      <c r="E949" s="58"/>
      <c r="F949" s="58"/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58"/>
      <c r="X949" s="58"/>
      <c r="Y949" s="58"/>
      <c r="Z949" s="58"/>
      <c r="AA949" s="58"/>
      <c r="AB949" s="58"/>
      <c r="AC949" s="58"/>
      <c r="AD949" s="58"/>
      <c r="AE949" s="58"/>
      <c r="AF949" s="58"/>
      <c r="AG949" s="58"/>
      <c r="AH949" s="58"/>
      <c r="AI949" s="58"/>
      <c r="AJ949" s="58"/>
      <c r="AK949" s="58"/>
      <c r="AL949" s="58"/>
      <c r="AM949" s="58"/>
      <c r="AN949" s="58"/>
      <c r="AO949" s="58"/>
      <c r="AP949" s="58"/>
      <c r="AQ949" s="58"/>
      <c r="AR949" s="58"/>
      <c r="AS949" s="58"/>
      <c r="AT949" s="58"/>
      <c r="AU949" s="58"/>
      <c r="AV949" s="58"/>
      <c r="AW949" s="58"/>
      <c r="AX949" s="58"/>
      <c r="AY949" s="58"/>
      <c r="AZ949" s="58"/>
    </row>
    <row r="950" spans="1:52" x14ac:dyDescent="0.25">
      <c r="A950" s="58"/>
      <c r="B950" s="58"/>
      <c r="C950" s="58"/>
      <c r="D950" s="58"/>
      <c r="E950" s="58"/>
      <c r="F950" s="58"/>
      <c r="G950" s="58"/>
      <c r="H950" s="58"/>
      <c r="I950" s="58"/>
      <c r="J950" s="58"/>
      <c r="K950" s="58"/>
      <c r="L950" s="58"/>
      <c r="M950" s="58"/>
      <c r="N950" s="58"/>
      <c r="O950" s="58"/>
      <c r="P950" s="58"/>
      <c r="Q950" s="58"/>
      <c r="R950" s="58"/>
      <c r="S950" s="58"/>
      <c r="T950" s="58"/>
      <c r="U950" s="58"/>
      <c r="V950" s="58"/>
      <c r="W950" s="58"/>
      <c r="X950" s="58"/>
      <c r="Y950" s="58"/>
      <c r="Z950" s="58"/>
      <c r="AA950" s="58"/>
      <c r="AB950" s="58"/>
      <c r="AC950" s="58"/>
      <c r="AD950" s="58"/>
      <c r="AE950" s="58"/>
      <c r="AF950" s="58"/>
      <c r="AG950" s="58"/>
      <c r="AH950" s="58"/>
      <c r="AI950" s="58"/>
      <c r="AJ950" s="58"/>
      <c r="AK950" s="58"/>
      <c r="AL950" s="58"/>
      <c r="AM950" s="58"/>
      <c r="AN950" s="58"/>
      <c r="AO950" s="58"/>
      <c r="AP950" s="58"/>
      <c r="AQ950" s="58"/>
      <c r="AR950" s="58"/>
      <c r="AS950" s="58"/>
      <c r="AT950" s="58"/>
      <c r="AU950" s="58"/>
      <c r="AV950" s="58"/>
      <c r="AW950" s="58"/>
      <c r="AX950" s="58"/>
      <c r="AY950" s="58"/>
      <c r="AZ950" s="58"/>
    </row>
    <row r="951" spans="1:52" x14ac:dyDescent="0.25">
      <c r="A951" s="58"/>
      <c r="B951" s="58"/>
      <c r="C951" s="58"/>
      <c r="D951" s="58"/>
      <c r="E951" s="58"/>
      <c r="F951" s="58"/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58"/>
      <c r="X951" s="58"/>
      <c r="Y951" s="58"/>
      <c r="Z951" s="58"/>
      <c r="AA951" s="58"/>
      <c r="AB951" s="58"/>
      <c r="AC951" s="58"/>
      <c r="AD951" s="58"/>
      <c r="AE951" s="58"/>
      <c r="AF951" s="58"/>
      <c r="AG951" s="58"/>
      <c r="AH951" s="58"/>
      <c r="AI951" s="58"/>
      <c r="AJ951" s="58"/>
      <c r="AK951" s="58"/>
      <c r="AL951" s="58"/>
      <c r="AM951" s="58"/>
      <c r="AN951" s="58"/>
      <c r="AO951" s="58"/>
      <c r="AP951" s="58"/>
      <c r="AQ951" s="58"/>
      <c r="AR951" s="58"/>
      <c r="AS951" s="58"/>
      <c r="AT951" s="58"/>
      <c r="AU951" s="58"/>
      <c r="AV951" s="58"/>
      <c r="AW951" s="58"/>
      <c r="AX951" s="58"/>
      <c r="AY951" s="58"/>
      <c r="AZ951" s="58"/>
    </row>
    <row r="952" spans="1:52" x14ac:dyDescent="0.25">
      <c r="A952" s="58"/>
      <c r="B952" s="58"/>
      <c r="C952" s="58"/>
      <c r="D952" s="58"/>
      <c r="E952" s="58"/>
      <c r="F952" s="58"/>
      <c r="G952" s="58"/>
      <c r="H952" s="58"/>
      <c r="I952" s="58"/>
      <c r="J952" s="58"/>
      <c r="K952" s="58"/>
      <c r="L952" s="58"/>
      <c r="M952" s="58"/>
      <c r="N952" s="58"/>
      <c r="O952" s="58"/>
      <c r="P952" s="58"/>
      <c r="Q952" s="58"/>
      <c r="R952" s="58"/>
      <c r="S952" s="58"/>
      <c r="T952" s="58"/>
      <c r="U952" s="58"/>
      <c r="V952" s="58"/>
      <c r="W952" s="58"/>
      <c r="X952" s="58"/>
      <c r="Y952" s="58"/>
      <c r="Z952" s="58"/>
      <c r="AA952" s="58"/>
      <c r="AB952" s="58"/>
      <c r="AC952" s="58"/>
      <c r="AD952" s="58"/>
      <c r="AE952" s="58"/>
      <c r="AF952" s="58"/>
      <c r="AG952" s="58"/>
      <c r="AH952" s="58"/>
      <c r="AI952" s="58"/>
      <c r="AJ952" s="58"/>
      <c r="AK952" s="58"/>
      <c r="AL952" s="58"/>
      <c r="AM952" s="58"/>
      <c r="AN952" s="58"/>
      <c r="AO952" s="58"/>
      <c r="AP952" s="58"/>
      <c r="AQ952" s="58"/>
      <c r="AR952" s="58"/>
      <c r="AS952" s="58"/>
      <c r="AT952" s="58"/>
      <c r="AU952" s="58"/>
      <c r="AV952" s="58"/>
      <c r="AW952" s="58"/>
      <c r="AX952" s="58"/>
      <c r="AY952" s="58"/>
      <c r="AZ952" s="58"/>
    </row>
    <row r="953" spans="1:52" x14ac:dyDescent="0.25">
      <c r="A953" s="58"/>
      <c r="B953" s="58"/>
      <c r="C953" s="58"/>
      <c r="D953" s="58"/>
      <c r="E953" s="58"/>
      <c r="F953" s="58"/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58"/>
      <c r="X953" s="58"/>
      <c r="Y953" s="58"/>
      <c r="Z953" s="58"/>
      <c r="AA953" s="58"/>
      <c r="AB953" s="58"/>
      <c r="AC953" s="58"/>
      <c r="AD953" s="58"/>
      <c r="AE953" s="58"/>
      <c r="AF953" s="58"/>
      <c r="AG953" s="58"/>
      <c r="AH953" s="58"/>
      <c r="AI953" s="58"/>
      <c r="AJ953" s="58"/>
      <c r="AK953" s="58"/>
      <c r="AL953" s="58"/>
      <c r="AM953" s="58"/>
      <c r="AN953" s="58"/>
      <c r="AO953" s="58"/>
      <c r="AP953" s="58"/>
      <c r="AQ953" s="58"/>
      <c r="AR953" s="58"/>
      <c r="AS953" s="58"/>
      <c r="AT953" s="58"/>
      <c r="AU953" s="58"/>
      <c r="AV953" s="58"/>
      <c r="AW953" s="58"/>
      <c r="AX953" s="58"/>
      <c r="AY953" s="58"/>
      <c r="AZ953" s="58"/>
    </row>
    <row r="954" spans="1:52" x14ac:dyDescent="0.25">
      <c r="A954" s="58"/>
      <c r="B954" s="58"/>
      <c r="C954" s="58"/>
      <c r="D954" s="58"/>
      <c r="E954" s="58"/>
      <c r="F954" s="58"/>
      <c r="G954" s="58"/>
      <c r="H954" s="58"/>
      <c r="I954" s="58"/>
      <c r="J954" s="58"/>
      <c r="K954" s="58"/>
      <c r="L954" s="58"/>
      <c r="M954" s="58"/>
      <c r="N954" s="58"/>
      <c r="O954" s="58"/>
      <c r="P954" s="58"/>
      <c r="Q954" s="58"/>
      <c r="R954" s="58"/>
      <c r="S954" s="58"/>
      <c r="T954" s="58"/>
      <c r="U954" s="58"/>
      <c r="V954" s="58"/>
      <c r="W954" s="58"/>
      <c r="X954" s="58"/>
      <c r="Y954" s="58"/>
      <c r="Z954" s="58"/>
      <c r="AA954" s="58"/>
      <c r="AB954" s="58"/>
      <c r="AC954" s="58"/>
      <c r="AD954" s="58"/>
      <c r="AE954" s="58"/>
      <c r="AF954" s="58"/>
      <c r="AG954" s="58"/>
      <c r="AH954" s="58"/>
      <c r="AI954" s="58"/>
      <c r="AJ954" s="58"/>
      <c r="AK954" s="58"/>
      <c r="AL954" s="58"/>
      <c r="AM954" s="58"/>
      <c r="AN954" s="58"/>
      <c r="AO954" s="58"/>
      <c r="AP954" s="58"/>
      <c r="AQ954" s="58"/>
      <c r="AR954" s="58"/>
      <c r="AS954" s="58"/>
      <c r="AT954" s="58"/>
      <c r="AU954" s="58"/>
      <c r="AV954" s="58"/>
      <c r="AW954" s="58"/>
      <c r="AX954" s="58"/>
      <c r="AY954" s="58"/>
      <c r="AZ954" s="58"/>
    </row>
    <row r="955" spans="1:52" x14ac:dyDescent="0.25">
      <c r="A955" s="58"/>
      <c r="B955" s="58"/>
      <c r="C955" s="58"/>
      <c r="D955" s="58"/>
      <c r="E955" s="58"/>
      <c r="F955" s="58"/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58"/>
      <c r="X955" s="58"/>
      <c r="Y955" s="58"/>
      <c r="Z955" s="58"/>
      <c r="AA955" s="58"/>
      <c r="AB955" s="58"/>
      <c r="AC955" s="58"/>
      <c r="AD955" s="58"/>
      <c r="AE955" s="58"/>
      <c r="AF955" s="58"/>
      <c r="AG955" s="58"/>
      <c r="AH955" s="58"/>
      <c r="AI955" s="58"/>
      <c r="AJ955" s="58"/>
      <c r="AK955" s="58"/>
      <c r="AL955" s="58"/>
      <c r="AM955" s="58"/>
      <c r="AN955" s="58"/>
      <c r="AO955" s="58"/>
      <c r="AP955" s="58"/>
      <c r="AQ955" s="58"/>
      <c r="AR955" s="58"/>
      <c r="AS955" s="58"/>
      <c r="AT955" s="58"/>
      <c r="AU955" s="58"/>
      <c r="AV955" s="58"/>
      <c r="AW955" s="58"/>
      <c r="AX955" s="58"/>
      <c r="AY955" s="58"/>
      <c r="AZ955" s="58"/>
    </row>
    <row r="956" spans="1:52" x14ac:dyDescent="0.25">
      <c r="A956" s="58"/>
      <c r="B956" s="58"/>
      <c r="C956" s="58"/>
      <c r="D956" s="58"/>
      <c r="E956" s="58"/>
      <c r="F956" s="58"/>
      <c r="G956" s="58"/>
      <c r="H956" s="58"/>
      <c r="I956" s="58"/>
      <c r="J956" s="58"/>
      <c r="K956" s="58"/>
      <c r="L956" s="58"/>
      <c r="M956" s="58"/>
      <c r="N956" s="58"/>
      <c r="O956" s="58"/>
      <c r="P956" s="58"/>
      <c r="Q956" s="58"/>
      <c r="R956" s="58"/>
      <c r="S956" s="58"/>
      <c r="T956" s="58"/>
      <c r="U956" s="58"/>
      <c r="V956" s="58"/>
      <c r="W956" s="58"/>
      <c r="X956" s="58"/>
      <c r="Y956" s="58"/>
      <c r="Z956" s="58"/>
      <c r="AA956" s="58"/>
      <c r="AB956" s="58"/>
      <c r="AC956" s="58"/>
      <c r="AD956" s="58"/>
      <c r="AE956" s="58"/>
      <c r="AF956" s="58"/>
      <c r="AG956" s="58"/>
      <c r="AH956" s="58"/>
      <c r="AI956" s="58"/>
      <c r="AJ956" s="58"/>
      <c r="AK956" s="58"/>
      <c r="AL956" s="58"/>
      <c r="AM956" s="58"/>
      <c r="AN956" s="58"/>
      <c r="AO956" s="58"/>
      <c r="AP956" s="58"/>
      <c r="AQ956" s="58"/>
      <c r="AR956" s="58"/>
      <c r="AS956" s="58"/>
      <c r="AT956" s="58"/>
      <c r="AU956" s="58"/>
      <c r="AV956" s="58"/>
      <c r="AW956" s="58"/>
      <c r="AX956" s="58"/>
      <c r="AY956" s="58"/>
      <c r="AZ956" s="58"/>
    </row>
    <row r="957" spans="1:52" x14ac:dyDescent="0.25">
      <c r="A957" s="58"/>
      <c r="B957" s="58"/>
      <c r="C957" s="58"/>
      <c r="D957" s="58"/>
      <c r="E957" s="58"/>
      <c r="F957" s="58"/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58"/>
      <c r="X957" s="58"/>
      <c r="Y957" s="58"/>
      <c r="Z957" s="58"/>
      <c r="AA957" s="58"/>
      <c r="AB957" s="58"/>
      <c r="AC957" s="58"/>
      <c r="AD957" s="58"/>
      <c r="AE957" s="58"/>
      <c r="AF957" s="58"/>
      <c r="AG957" s="58"/>
      <c r="AH957" s="58"/>
      <c r="AI957" s="58"/>
      <c r="AJ957" s="58"/>
      <c r="AK957" s="58"/>
      <c r="AL957" s="58"/>
      <c r="AM957" s="58"/>
      <c r="AN957" s="58"/>
      <c r="AO957" s="58"/>
      <c r="AP957" s="58"/>
      <c r="AQ957" s="58"/>
      <c r="AR957" s="58"/>
      <c r="AS957" s="58"/>
      <c r="AT957" s="58"/>
      <c r="AU957" s="58"/>
      <c r="AV957" s="58"/>
      <c r="AW957" s="58"/>
      <c r="AX957" s="58"/>
      <c r="AY957" s="58"/>
      <c r="AZ957" s="58"/>
    </row>
    <row r="958" spans="1:52" x14ac:dyDescent="0.25">
      <c r="A958" s="58"/>
      <c r="B958" s="58"/>
      <c r="C958" s="58"/>
      <c r="D958" s="58"/>
      <c r="E958" s="58"/>
      <c r="F958" s="58"/>
      <c r="G958" s="58"/>
      <c r="H958" s="58"/>
      <c r="I958" s="58"/>
      <c r="J958" s="58"/>
      <c r="K958" s="58"/>
      <c r="L958" s="58"/>
      <c r="M958" s="58"/>
      <c r="N958" s="58"/>
      <c r="O958" s="58"/>
      <c r="P958" s="58"/>
      <c r="Q958" s="58"/>
      <c r="R958" s="58"/>
      <c r="S958" s="58"/>
      <c r="T958" s="58"/>
      <c r="U958" s="58"/>
      <c r="V958" s="58"/>
      <c r="W958" s="58"/>
      <c r="X958" s="58"/>
      <c r="Y958" s="58"/>
      <c r="Z958" s="58"/>
      <c r="AA958" s="58"/>
      <c r="AB958" s="58"/>
      <c r="AC958" s="58"/>
      <c r="AD958" s="58"/>
      <c r="AE958" s="58"/>
      <c r="AF958" s="58"/>
      <c r="AG958" s="58"/>
      <c r="AH958" s="58"/>
      <c r="AI958" s="58"/>
      <c r="AJ958" s="58"/>
      <c r="AK958" s="58"/>
      <c r="AL958" s="58"/>
      <c r="AM958" s="58"/>
      <c r="AN958" s="58"/>
      <c r="AO958" s="58"/>
      <c r="AP958" s="58"/>
      <c r="AQ958" s="58"/>
      <c r="AR958" s="58"/>
      <c r="AS958" s="58"/>
      <c r="AT958" s="58"/>
      <c r="AU958" s="58"/>
      <c r="AV958" s="58"/>
      <c r="AW958" s="58"/>
      <c r="AX958" s="58"/>
      <c r="AY958" s="58"/>
      <c r="AZ958" s="58"/>
    </row>
    <row r="959" spans="1:52" x14ac:dyDescent="0.25">
      <c r="A959" s="58"/>
      <c r="B959" s="58"/>
      <c r="C959" s="58"/>
      <c r="D959" s="58"/>
      <c r="E959" s="58"/>
      <c r="F959" s="58"/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58"/>
      <c r="X959" s="58"/>
      <c r="Y959" s="58"/>
      <c r="Z959" s="58"/>
      <c r="AA959" s="58"/>
      <c r="AB959" s="58"/>
      <c r="AC959" s="58"/>
      <c r="AD959" s="58"/>
      <c r="AE959" s="58"/>
      <c r="AF959" s="58"/>
      <c r="AG959" s="58"/>
      <c r="AH959" s="58"/>
      <c r="AI959" s="58"/>
      <c r="AJ959" s="58"/>
      <c r="AK959" s="58"/>
      <c r="AL959" s="58"/>
      <c r="AM959" s="58"/>
      <c r="AN959" s="58"/>
      <c r="AO959" s="58"/>
      <c r="AP959" s="58"/>
      <c r="AQ959" s="58"/>
      <c r="AR959" s="58"/>
      <c r="AS959" s="58"/>
      <c r="AT959" s="58"/>
      <c r="AU959" s="58"/>
      <c r="AV959" s="58"/>
      <c r="AW959" s="58"/>
      <c r="AX959" s="58"/>
      <c r="AY959" s="58"/>
      <c r="AZ959" s="58"/>
    </row>
    <row r="960" spans="1:52" x14ac:dyDescent="0.25">
      <c r="A960" s="58"/>
      <c r="B960" s="58"/>
      <c r="C960" s="58"/>
      <c r="D960" s="58"/>
      <c r="E960" s="58"/>
      <c r="F960" s="58"/>
      <c r="G960" s="58"/>
      <c r="H960" s="58"/>
      <c r="I960" s="58"/>
      <c r="J960" s="58"/>
      <c r="K960" s="58"/>
      <c r="L960" s="58"/>
      <c r="M960" s="58"/>
      <c r="N960" s="58"/>
      <c r="O960" s="58"/>
      <c r="P960" s="58"/>
      <c r="Q960" s="58"/>
      <c r="R960" s="58"/>
      <c r="S960" s="58"/>
      <c r="T960" s="58"/>
      <c r="U960" s="58"/>
      <c r="V960" s="58"/>
      <c r="W960" s="58"/>
      <c r="X960" s="58"/>
      <c r="Y960" s="58"/>
      <c r="Z960" s="58"/>
      <c r="AA960" s="58"/>
      <c r="AB960" s="58"/>
      <c r="AC960" s="58"/>
      <c r="AD960" s="58"/>
      <c r="AE960" s="58"/>
      <c r="AF960" s="58"/>
      <c r="AG960" s="58"/>
      <c r="AH960" s="58"/>
      <c r="AI960" s="58"/>
      <c r="AJ960" s="58"/>
      <c r="AK960" s="58"/>
      <c r="AL960" s="58"/>
      <c r="AM960" s="58"/>
      <c r="AN960" s="58"/>
      <c r="AO960" s="58"/>
      <c r="AP960" s="58"/>
      <c r="AQ960" s="58"/>
      <c r="AR960" s="58"/>
      <c r="AS960" s="58"/>
      <c r="AT960" s="58"/>
      <c r="AU960" s="58"/>
      <c r="AV960" s="58"/>
      <c r="AW960" s="58"/>
      <c r="AX960" s="58"/>
      <c r="AY960" s="58"/>
      <c r="AZ960" s="58"/>
    </row>
    <row r="961" spans="1:52" x14ac:dyDescent="0.25">
      <c r="A961" s="58"/>
      <c r="B961" s="58"/>
      <c r="C961" s="58"/>
      <c r="D961" s="58"/>
      <c r="E961" s="58"/>
      <c r="F961" s="58"/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58"/>
      <c r="X961" s="58"/>
      <c r="Y961" s="58"/>
      <c r="Z961" s="58"/>
      <c r="AA961" s="58"/>
      <c r="AB961" s="58"/>
      <c r="AC961" s="58"/>
      <c r="AD961" s="58"/>
      <c r="AE961" s="58"/>
      <c r="AF961" s="58"/>
      <c r="AG961" s="58"/>
      <c r="AH961" s="58"/>
      <c r="AI961" s="58"/>
      <c r="AJ961" s="58"/>
      <c r="AK961" s="58"/>
      <c r="AL961" s="58"/>
      <c r="AM961" s="58"/>
      <c r="AN961" s="58"/>
      <c r="AO961" s="58"/>
      <c r="AP961" s="58"/>
      <c r="AQ961" s="58"/>
      <c r="AR961" s="58"/>
      <c r="AS961" s="58"/>
      <c r="AT961" s="58"/>
      <c r="AU961" s="58"/>
      <c r="AV961" s="58"/>
      <c r="AW961" s="58"/>
      <c r="AX961" s="58"/>
      <c r="AY961" s="58"/>
      <c r="AZ961" s="58"/>
    </row>
    <row r="962" spans="1:52" x14ac:dyDescent="0.25">
      <c r="A962" s="58"/>
      <c r="B962" s="58"/>
      <c r="C962" s="58"/>
      <c r="D962" s="58"/>
      <c r="E962" s="58"/>
      <c r="F962" s="58"/>
      <c r="G962" s="58"/>
      <c r="H962" s="58"/>
      <c r="I962" s="58"/>
      <c r="J962" s="58"/>
      <c r="K962" s="58"/>
      <c r="L962" s="58"/>
      <c r="M962" s="58"/>
      <c r="N962" s="58"/>
      <c r="O962" s="58"/>
      <c r="P962" s="58"/>
      <c r="Q962" s="58"/>
      <c r="R962" s="58"/>
      <c r="S962" s="58"/>
      <c r="T962" s="58"/>
      <c r="U962" s="58"/>
      <c r="V962" s="58"/>
      <c r="W962" s="58"/>
      <c r="X962" s="58"/>
      <c r="Y962" s="58"/>
      <c r="Z962" s="58"/>
      <c r="AA962" s="58"/>
      <c r="AB962" s="58"/>
      <c r="AC962" s="58"/>
      <c r="AD962" s="58"/>
      <c r="AE962" s="58"/>
      <c r="AF962" s="58"/>
      <c r="AG962" s="58"/>
      <c r="AH962" s="58"/>
      <c r="AI962" s="58"/>
      <c r="AJ962" s="58"/>
      <c r="AK962" s="58"/>
      <c r="AL962" s="58"/>
      <c r="AM962" s="58"/>
      <c r="AN962" s="58"/>
      <c r="AO962" s="58"/>
      <c r="AP962" s="58"/>
      <c r="AQ962" s="58"/>
      <c r="AR962" s="58"/>
      <c r="AS962" s="58"/>
      <c r="AT962" s="58"/>
      <c r="AU962" s="58"/>
      <c r="AV962" s="58"/>
      <c r="AW962" s="58"/>
      <c r="AX962" s="58"/>
      <c r="AY962" s="58"/>
      <c r="AZ962" s="58"/>
    </row>
    <row r="963" spans="1:52" x14ac:dyDescent="0.25">
      <c r="A963" s="58"/>
      <c r="B963" s="58"/>
      <c r="C963" s="58"/>
      <c r="D963" s="58"/>
      <c r="E963" s="58"/>
      <c r="F963" s="58"/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58"/>
      <c r="X963" s="58"/>
      <c r="Y963" s="58"/>
      <c r="Z963" s="58"/>
      <c r="AA963" s="58"/>
      <c r="AB963" s="58"/>
      <c r="AC963" s="58"/>
      <c r="AD963" s="58"/>
      <c r="AE963" s="58"/>
      <c r="AF963" s="58"/>
      <c r="AG963" s="58"/>
      <c r="AH963" s="58"/>
      <c r="AI963" s="58"/>
      <c r="AJ963" s="58"/>
      <c r="AK963" s="58"/>
      <c r="AL963" s="58"/>
      <c r="AM963" s="58"/>
      <c r="AN963" s="58"/>
      <c r="AO963" s="58"/>
      <c r="AP963" s="58"/>
      <c r="AQ963" s="58"/>
      <c r="AR963" s="58"/>
      <c r="AS963" s="58"/>
      <c r="AT963" s="58"/>
      <c r="AU963" s="58"/>
      <c r="AV963" s="58"/>
      <c r="AW963" s="58"/>
      <c r="AX963" s="58"/>
      <c r="AY963" s="58"/>
      <c r="AZ963" s="58"/>
    </row>
    <row r="964" spans="1:52" x14ac:dyDescent="0.25">
      <c r="A964" s="58"/>
      <c r="B964" s="58"/>
      <c r="C964" s="58"/>
      <c r="D964" s="58"/>
      <c r="E964" s="58"/>
      <c r="F964" s="58"/>
      <c r="G964" s="58"/>
      <c r="H964" s="58"/>
      <c r="I964" s="58"/>
      <c r="J964" s="58"/>
      <c r="K964" s="58"/>
      <c r="L964" s="58"/>
      <c r="M964" s="58"/>
      <c r="N964" s="58"/>
      <c r="O964" s="58"/>
      <c r="P964" s="58"/>
      <c r="Q964" s="58"/>
      <c r="R964" s="58"/>
      <c r="S964" s="58"/>
      <c r="T964" s="58"/>
      <c r="U964" s="58"/>
      <c r="V964" s="58"/>
      <c r="W964" s="58"/>
      <c r="X964" s="58"/>
      <c r="Y964" s="58"/>
      <c r="Z964" s="58"/>
      <c r="AA964" s="58"/>
      <c r="AB964" s="58"/>
      <c r="AC964" s="58"/>
      <c r="AD964" s="58"/>
      <c r="AE964" s="58"/>
      <c r="AF964" s="58"/>
      <c r="AG964" s="58"/>
      <c r="AH964" s="58"/>
      <c r="AI964" s="58"/>
      <c r="AJ964" s="58"/>
      <c r="AK964" s="58"/>
      <c r="AL964" s="58"/>
      <c r="AM964" s="58"/>
      <c r="AN964" s="58"/>
      <c r="AO964" s="58"/>
      <c r="AP964" s="58"/>
      <c r="AQ964" s="58"/>
      <c r="AR964" s="58"/>
      <c r="AS964" s="58"/>
      <c r="AT964" s="58"/>
      <c r="AU964" s="58"/>
      <c r="AV964" s="58"/>
      <c r="AW964" s="58"/>
      <c r="AX964" s="58"/>
      <c r="AY964" s="58"/>
      <c r="AZ964" s="58"/>
    </row>
    <row r="965" spans="1:52" x14ac:dyDescent="0.25">
      <c r="A965" s="58"/>
      <c r="B965" s="58"/>
      <c r="C965" s="58"/>
      <c r="D965" s="58"/>
      <c r="E965" s="58"/>
      <c r="F965" s="58"/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58"/>
      <c r="X965" s="58"/>
      <c r="Y965" s="58"/>
      <c r="Z965" s="58"/>
      <c r="AA965" s="58"/>
      <c r="AB965" s="58"/>
      <c r="AC965" s="58"/>
      <c r="AD965" s="58"/>
      <c r="AE965" s="58"/>
      <c r="AF965" s="58"/>
      <c r="AG965" s="58"/>
      <c r="AH965" s="58"/>
      <c r="AI965" s="58"/>
      <c r="AJ965" s="58"/>
      <c r="AK965" s="58"/>
      <c r="AL965" s="58"/>
      <c r="AM965" s="58"/>
      <c r="AN965" s="58"/>
      <c r="AO965" s="58"/>
      <c r="AP965" s="58"/>
      <c r="AQ965" s="58"/>
      <c r="AR965" s="58"/>
      <c r="AS965" s="58"/>
      <c r="AT965" s="58"/>
      <c r="AU965" s="58"/>
      <c r="AV965" s="58"/>
      <c r="AW965" s="58"/>
      <c r="AX965" s="58"/>
      <c r="AY965" s="58"/>
      <c r="AZ965" s="58"/>
    </row>
    <row r="966" spans="1:52" x14ac:dyDescent="0.25">
      <c r="A966" s="58"/>
      <c r="B966" s="58"/>
      <c r="C966" s="58"/>
      <c r="D966" s="58"/>
      <c r="E966" s="58"/>
      <c r="F966" s="58"/>
      <c r="G966" s="58"/>
      <c r="H966" s="58"/>
      <c r="I966" s="58"/>
      <c r="J966" s="58"/>
      <c r="K966" s="58"/>
      <c r="L966" s="58"/>
      <c r="M966" s="58"/>
      <c r="N966" s="58"/>
      <c r="O966" s="58"/>
      <c r="P966" s="58"/>
      <c r="Q966" s="58"/>
      <c r="R966" s="58"/>
      <c r="S966" s="58"/>
      <c r="T966" s="58"/>
      <c r="U966" s="58"/>
      <c r="V966" s="58"/>
      <c r="W966" s="58"/>
      <c r="X966" s="58"/>
      <c r="Y966" s="58"/>
      <c r="Z966" s="58"/>
      <c r="AA966" s="58"/>
      <c r="AB966" s="58"/>
      <c r="AC966" s="58"/>
      <c r="AD966" s="58"/>
      <c r="AE966" s="58"/>
      <c r="AF966" s="58"/>
      <c r="AG966" s="58"/>
      <c r="AH966" s="58"/>
      <c r="AI966" s="58"/>
      <c r="AJ966" s="58"/>
      <c r="AK966" s="58"/>
      <c r="AL966" s="58"/>
      <c r="AM966" s="58"/>
      <c r="AN966" s="58"/>
      <c r="AO966" s="58"/>
      <c r="AP966" s="58"/>
      <c r="AQ966" s="58"/>
      <c r="AR966" s="58"/>
      <c r="AS966" s="58"/>
      <c r="AT966" s="58"/>
      <c r="AU966" s="58"/>
      <c r="AV966" s="58"/>
      <c r="AW966" s="58"/>
      <c r="AX966" s="58"/>
      <c r="AY966" s="58"/>
      <c r="AZ966" s="58"/>
    </row>
    <row r="967" spans="1:52" x14ac:dyDescent="0.25">
      <c r="A967" s="58"/>
      <c r="B967" s="58"/>
      <c r="C967" s="58"/>
      <c r="D967" s="58"/>
      <c r="E967" s="58"/>
      <c r="F967" s="58"/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58"/>
      <c r="X967" s="58"/>
      <c r="Y967" s="58"/>
      <c r="Z967" s="58"/>
      <c r="AA967" s="58"/>
      <c r="AB967" s="58"/>
      <c r="AC967" s="58"/>
      <c r="AD967" s="58"/>
      <c r="AE967" s="58"/>
      <c r="AF967" s="58"/>
      <c r="AG967" s="58"/>
      <c r="AH967" s="58"/>
      <c r="AI967" s="58"/>
      <c r="AJ967" s="58"/>
      <c r="AK967" s="58"/>
      <c r="AL967" s="58"/>
      <c r="AM967" s="58"/>
      <c r="AN967" s="58"/>
      <c r="AO967" s="58"/>
      <c r="AP967" s="58"/>
      <c r="AQ967" s="58"/>
      <c r="AR967" s="58"/>
      <c r="AS967" s="58"/>
      <c r="AT967" s="58"/>
      <c r="AU967" s="58"/>
      <c r="AV967" s="58"/>
      <c r="AW967" s="58"/>
      <c r="AX967" s="58"/>
      <c r="AY967" s="58"/>
      <c r="AZ967" s="58"/>
    </row>
    <row r="968" spans="1:52" x14ac:dyDescent="0.25">
      <c r="A968" s="58"/>
      <c r="B968" s="58"/>
      <c r="C968" s="58"/>
      <c r="D968" s="58"/>
      <c r="E968" s="58"/>
      <c r="F968" s="58"/>
      <c r="G968" s="58"/>
      <c r="H968" s="58"/>
      <c r="I968" s="58"/>
      <c r="J968" s="58"/>
      <c r="K968" s="58"/>
      <c r="L968" s="58"/>
      <c r="M968" s="58"/>
      <c r="N968" s="58"/>
      <c r="O968" s="58"/>
      <c r="P968" s="58"/>
      <c r="Q968" s="58"/>
      <c r="R968" s="58"/>
      <c r="S968" s="58"/>
      <c r="T968" s="58"/>
      <c r="U968" s="58"/>
      <c r="V968" s="58"/>
      <c r="W968" s="58"/>
      <c r="X968" s="58"/>
      <c r="Y968" s="58"/>
      <c r="Z968" s="58"/>
      <c r="AA968" s="58"/>
      <c r="AB968" s="58"/>
      <c r="AC968" s="58"/>
      <c r="AD968" s="58"/>
      <c r="AE968" s="58"/>
      <c r="AF968" s="58"/>
      <c r="AG968" s="58"/>
      <c r="AH968" s="58"/>
      <c r="AI968" s="58"/>
      <c r="AJ968" s="58"/>
      <c r="AK968" s="58"/>
      <c r="AL968" s="58"/>
      <c r="AM968" s="58"/>
      <c r="AN968" s="58"/>
      <c r="AO968" s="58"/>
      <c r="AP968" s="58"/>
      <c r="AQ968" s="58"/>
      <c r="AR968" s="58"/>
      <c r="AS968" s="58"/>
      <c r="AT968" s="58"/>
      <c r="AU968" s="58"/>
      <c r="AV968" s="58"/>
      <c r="AW968" s="58"/>
      <c r="AX968" s="58"/>
      <c r="AY968" s="58"/>
      <c r="AZ968" s="58"/>
    </row>
    <row r="969" spans="1:52" x14ac:dyDescent="0.25">
      <c r="A969" s="58"/>
      <c r="B969" s="58"/>
      <c r="C969" s="58"/>
      <c r="D969" s="58"/>
      <c r="E969" s="58"/>
      <c r="F969" s="58"/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58"/>
      <c r="X969" s="58"/>
      <c r="Y969" s="58"/>
      <c r="Z969" s="58"/>
      <c r="AA969" s="58"/>
      <c r="AB969" s="58"/>
      <c r="AC969" s="58"/>
      <c r="AD969" s="58"/>
      <c r="AE969" s="58"/>
      <c r="AF969" s="58"/>
      <c r="AG969" s="58"/>
      <c r="AH969" s="58"/>
      <c r="AI969" s="58"/>
      <c r="AJ969" s="58"/>
      <c r="AK969" s="58"/>
      <c r="AL969" s="58"/>
      <c r="AM969" s="58"/>
      <c r="AN969" s="58"/>
      <c r="AO969" s="58"/>
      <c r="AP969" s="58"/>
      <c r="AQ969" s="58"/>
      <c r="AR969" s="58"/>
      <c r="AS969" s="58"/>
      <c r="AT969" s="58"/>
      <c r="AU969" s="58"/>
      <c r="AV969" s="58"/>
      <c r="AW969" s="58"/>
      <c r="AX969" s="58"/>
      <c r="AY969" s="58"/>
      <c r="AZ969" s="58"/>
    </row>
    <row r="970" spans="1:52" x14ac:dyDescent="0.25">
      <c r="A970" s="58"/>
      <c r="B970" s="58"/>
      <c r="C970" s="58"/>
      <c r="D970" s="58"/>
      <c r="E970" s="58"/>
      <c r="F970" s="58"/>
      <c r="G970" s="58"/>
      <c r="H970" s="58"/>
      <c r="I970" s="58"/>
      <c r="J970" s="58"/>
      <c r="K970" s="58"/>
      <c r="L970" s="58"/>
      <c r="M970" s="58"/>
      <c r="N970" s="58"/>
      <c r="O970" s="58"/>
      <c r="P970" s="58"/>
      <c r="Q970" s="58"/>
      <c r="R970" s="58"/>
      <c r="S970" s="58"/>
      <c r="T970" s="58"/>
      <c r="U970" s="58"/>
      <c r="V970" s="58"/>
      <c r="W970" s="58"/>
      <c r="X970" s="58"/>
      <c r="Y970" s="58"/>
      <c r="Z970" s="58"/>
      <c r="AA970" s="58"/>
      <c r="AB970" s="58"/>
      <c r="AC970" s="58"/>
      <c r="AD970" s="58"/>
      <c r="AE970" s="58"/>
      <c r="AF970" s="58"/>
      <c r="AG970" s="58"/>
      <c r="AH970" s="58"/>
      <c r="AI970" s="58"/>
      <c r="AJ970" s="58"/>
      <c r="AK970" s="58"/>
      <c r="AL970" s="58"/>
      <c r="AM970" s="58"/>
      <c r="AN970" s="58"/>
      <c r="AO970" s="58"/>
      <c r="AP970" s="58"/>
      <c r="AQ970" s="58"/>
      <c r="AR970" s="58"/>
      <c r="AS970" s="58"/>
      <c r="AT970" s="58"/>
      <c r="AU970" s="58"/>
      <c r="AV970" s="58"/>
      <c r="AW970" s="58"/>
      <c r="AX970" s="58"/>
      <c r="AY970" s="58"/>
      <c r="AZ970" s="58"/>
    </row>
    <row r="971" spans="1:52" x14ac:dyDescent="0.25">
      <c r="A971" s="58"/>
      <c r="B971" s="58"/>
      <c r="C971" s="58"/>
      <c r="D971" s="58"/>
      <c r="E971" s="58"/>
      <c r="F971" s="58"/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58"/>
      <c r="X971" s="58"/>
      <c r="Y971" s="58"/>
      <c r="Z971" s="58"/>
      <c r="AA971" s="58"/>
      <c r="AB971" s="58"/>
      <c r="AC971" s="58"/>
      <c r="AD971" s="58"/>
      <c r="AE971" s="58"/>
      <c r="AF971" s="58"/>
      <c r="AG971" s="58"/>
      <c r="AH971" s="58"/>
      <c r="AI971" s="58"/>
      <c r="AJ971" s="58"/>
      <c r="AK971" s="58"/>
      <c r="AL971" s="58"/>
      <c r="AM971" s="58"/>
      <c r="AN971" s="58"/>
      <c r="AO971" s="58"/>
      <c r="AP971" s="58"/>
      <c r="AQ971" s="58"/>
      <c r="AR971" s="58"/>
      <c r="AS971" s="58"/>
      <c r="AT971" s="58"/>
      <c r="AU971" s="58"/>
      <c r="AV971" s="58"/>
      <c r="AW971" s="58"/>
      <c r="AX971" s="58"/>
      <c r="AY971" s="58"/>
      <c r="AZ971" s="58"/>
    </row>
    <row r="972" spans="1:52" x14ac:dyDescent="0.25">
      <c r="A972" s="58"/>
      <c r="B972" s="58"/>
      <c r="C972" s="58"/>
      <c r="D972" s="58"/>
      <c r="E972" s="58"/>
      <c r="F972" s="58"/>
      <c r="G972" s="58"/>
      <c r="H972" s="58"/>
      <c r="I972" s="58"/>
      <c r="J972" s="58"/>
      <c r="K972" s="58"/>
      <c r="L972" s="58"/>
      <c r="M972" s="58"/>
      <c r="N972" s="58"/>
      <c r="O972" s="58"/>
      <c r="P972" s="58"/>
      <c r="Q972" s="58"/>
      <c r="R972" s="58"/>
      <c r="S972" s="58"/>
      <c r="T972" s="58"/>
      <c r="U972" s="58"/>
      <c r="V972" s="58"/>
      <c r="W972" s="58"/>
      <c r="X972" s="58"/>
      <c r="Y972" s="58"/>
      <c r="Z972" s="58"/>
      <c r="AA972" s="58"/>
      <c r="AB972" s="58"/>
      <c r="AC972" s="58"/>
      <c r="AD972" s="58"/>
      <c r="AE972" s="58"/>
      <c r="AF972" s="58"/>
      <c r="AG972" s="58"/>
      <c r="AH972" s="58"/>
      <c r="AI972" s="58"/>
      <c r="AJ972" s="58"/>
      <c r="AK972" s="58"/>
      <c r="AL972" s="58"/>
      <c r="AM972" s="58"/>
      <c r="AN972" s="58"/>
      <c r="AO972" s="58"/>
      <c r="AP972" s="58"/>
      <c r="AQ972" s="58"/>
      <c r="AR972" s="58"/>
      <c r="AS972" s="58"/>
      <c r="AT972" s="58"/>
      <c r="AU972" s="58"/>
      <c r="AV972" s="58"/>
      <c r="AW972" s="58"/>
      <c r="AX972" s="58"/>
      <c r="AY972" s="58"/>
      <c r="AZ972" s="58"/>
    </row>
    <row r="973" spans="1:52" x14ac:dyDescent="0.25">
      <c r="A973" s="58"/>
      <c r="B973" s="58"/>
      <c r="C973" s="58"/>
      <c r="D973" s="58"/>
      <c r="E973" s="58"/>
      <c r="F973" s="58"/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58"/>
      <c r="X973" s="58"/>
      <c r="Y973" s="58"/>
      <c r="Z973" s="58"/>
      <c r="AA973" s="58"/>
      <c r="AB973" s="58"/>
      <c r="AC973" s="58"/>
      <c r="AD973" s="58"/>
      <c r="AE973" s="58"/>
      <c r="AF973" s="58"/>
      <c r="AG973" s="58"/>
      <c r="AH973" s="58"/>
      <c r="AI973" s="58"/>
      <c r="AJ973" s="58"/>
      <c r="AK973" s="58"/>
      <c r="AL973" s="58"/>
      <c r="AM973" s="58"/>
      <c r="AN973" s="58"/>
      <c r="AO973" s="58"/>
      <c r="AP973" s="58"/>
      <c r="AQ973" s="58"/>
      <c r="AR973" s="58"/>
      <c r="AS973" s="58"/>
      <c r="AT973" s="58"/>
      <c r="AU973" s="58"/>
      <c r="AV973" s="58"/>
      <c r="AW973" s="58"/>
      <c r="AX973" s="58"/>
      <c r="AY973" s="58"/>
      <c r="AZ973" s="58"/>
    </row>
    <row r="974" spans="1:52" x14ac:dyDescent="0.25">
      <c r="A974" s="58"/>
      <c r="B974" s="58"/>
      <c r="C974" s="58"/>
      <c r="D974" s="58"/>
      <c r="E974" s="58"/>
      <c r="F974" s="58"/>
      <c r="G974" s="58"/>
      <c r="H974" s="58"/>
      <c r="I974" s="58"/>
      <c r="J974" s="58"/>
      <c r="K974" s="58"/>
      <c r="L974" s="58"/>
      <c r="M974" s="58"/>
      <c r="N974" s="58"/>
      <c r="O974" s="58"/>
      <c r="P974" s="58"/>
      <c r="Q974" s="58"/>
      <c r="R974" s="58"/>
      <c r="S974" s="58"/>
      <c r="T974" s="58"/>
      <c r="U974" s="58"/>
      <c r="V974" s="58"/>
      <c r="W974" s="58"/>
      <c r="X974" s="58"/>
      <c r="Y974" s="58"/>
      <c r="Z974" s="58"/>
      <c r="AA974" s="58"/>
      <c r="AB974" s="58"/>
      <c r="AC974" s="58"/>
      <c r="AD974" s="58"/>
      <c r="AE974" s="58"/>
      <c r="AF974" s="58"/>
      <c r="AG974" s="58"/>
      <c r="AH974" s="58"/>
      <c r="AI974" s="58"/>
      <c r="AJ974" s="58"/>
      <c r="AK974" s="58"/>
      <c r="AL974" s="58"/>
      <c r="AM974" s="58"/>
      <c r="AN974" s="58"/>
      <c r="AO974" s="58"/>
      <c r="AP974" s="58"/>
      <c r="AQ974" s="58"/>
      <c r="AR974" s="58"/>
      <c r="AS974" s="58"/>
      <c r="AT974" s="58"/>
      <c r="AU974" s="58"/>
      <c r="AV974" s="58"/>
      <c r="AW974" s="58"/>
      <c r="AX974" s="58"/>
      <c r="AY974" s="58"/>
      <c r="AZ974" s="58"/>
    </row>
    <row r="975" spans="1:52" x14ac:dyDescent="0.25">
      <c r="A975" s="58"/>
      <c r="B975" s="58"/>
      <c r="C975" s="58"/>
      <c r="D975" s="58"/>
      <c r="E975" s="58"/>
      <c r="F975" s="58"/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58"/>
      <c r="X975" s="58"/>
      <c r="Y975" s="58"/>
      <c r="Z975" s="58"/>
      <c r="AA975" s="58"/>
      <c r="AB975" s="58"/>
      <c r="AC975" s="58"/>
      <c r="AD975" s="58"/>
      <c r="AE975" s="58"/>
      <c r="AF975" s="58"/>
      <c r="AG975" s="58"/>
      <c r="AH975" s="58"/>
      <c r="AI975" s="58"/>
      <c r="AJ975" s="58"/>
      <c r="AK975" s="58"/>
      <c r="AL975" s="58"/>
      <c r="AM975" s="58"/>
      <c r="AN975" s="58"/>
      <c r="AO975" s="58"/>
      <c r="AP975" s="58"/>
      <c r="AQ975" s="58"/>
      <c r="AR975" s="58"/>
      <c r="AS975" s="58"/>
      <c r="AT975" s="58"/>
      <c r="AU975" s="58"/>
      <c r="AV975" s="58"/>
      <c r="AW975" s="58"/>
      <c r="AX975" s="58"/>
      <c r="AY975" s="58"/>
      <c r="AZ975" s="58"/>
    </row>
    <row r="976" spans="1:52" x14ac:dyDescent="0.25">
      <c r="A976" s="58"/>
      <c r="B976" s="58"/>
      <c r="C976" s="58"/>
      <c r="D976" s="58"/>
      <c r="E976" s="58"/>
      <c r="F976" s="58"/>
      <c r="G976" s="58"/>
      <c r="H976" s="58"/>
      <c r="I976" s="58"/>
      <c r="J976" s="58"/>
      <c r="K976" s="58"/>
      <c r="L976" s="58"/>
      <c r="M976" s="58"/>
      <c r="N976" s="58"/>
      <c r="O976" s="58"/>
      <c r="P976" s="58"/>
      <c r="Q976" s="58"/>
      <c r="R976" s="58"/>
      <c r="S976" s="58"/>
      <c r="T976" s="58"/>
      <c r="U976" s="58"/>
      <c r="V976" s="58"/>
      <c r="W976" s="58"/>
      <c r="X976" s="58"/>
      <c r="Y976" s="58"/>
      <c r="Z976" s="58"/>
      <c r="AA976" s="58"/>
      <c r="AB976" s="58"/>
      <c r="AC976" s="58"/>
      <c r="AD976" s="58"/>
      <c r="AE976" s="58"/>
      <c r="AF976" s="58"/>
      <c r="AG976" s="58"/>
      <c r="AH976" s="58"/>
      <c r="AI976" s="58"/>
      <c r="AJ976" s="58"/>
      <c r="AK976" s="58"/>
      <c r="AL976" s="58"/>
      <c r="AM976" s="58"/>
      <c r="AN976" s="58"/>
      <c r="AO976" s="58"/>
      <c r="AP976" s="58"/>
      <c r="AQ976" s="58"/>
      <c r="AR976" s="58"/>
      <c r="AS976" s="58"/>
      <c r="AT976" s="58"/>
      <c r="AU976" s="58"/>
      <c r="AV976" s="58"/>
      <c r="AW976" s="58"/>
      <c r="AX976" s="58"/>
      <c r="AY976" s="58"/>
      <c r="AZ976" s="58"/>
    </row>
    <row r="977" spans="1:52" x14ac:dyDescent="0.25">
      <c r="A977" s="58"/>
      <c r="B977" s="58"/>
      <c r="C977" s="58"/>
      <c r="D977" s="58"/>
      <c r="E977" s="58"/>
      <c r="F977" s="58"/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58"/>
      <c r="X977" s="58"/>
      <c r="Y977" s="58"/>
      <c r="Z977" s="58"/>
      <c r="AA977" s="58"/>
      <c r="AB977" s="58"/>
      <c r="AC977" s="58"/>
      <c r="AD977" s="58"/>
      <c r="AE977" s="58"/>
      <c r="AF977" s="58"/>
      <c r="AG977" s="58"/>
      <c r="AH977" s="58"/>
      <c r="AI977" s="58"/>
      <c r="AJ977" s="58"/>
      <c r="AK977" s="58"/>
      <c r="AL977" s="58"/>
      <c r="AM977" s="58"/>
      <c r="AN977" s="58"/>
      <c r="AO977" s="58"/>
      <c r="AP977" s="58"/>
      <c r="AQ977" s="58"/>
      <c r="AR977" s="58"/>
      <c r="AS977" s="58"/>
      <c r="AT977" s="58"/>
      <c r="AU977" s="58"/>
      <c r="AV977" s="58"/>
      <c r="AW977" s="58"/>
      <c r="AX977" s="58"/>
      <c r="AY977" s="58"/>
      <c r="AZ977" s="58"/>
    </row>
    <row r="978" spans="1:52" x14ac:dyDescent="0.25">
      <c r="A978" s="58"/>
      <c r="B978" s="58"/>
      <c r="C978" s="58"/>
      <c r="D978" s="58"/>
      <c r="E978" s="58"/>
      <c r="F978" s="58"/>
      <c r="G978" s="58"/>
      <c r="H978" s="58"/>
      <c r="I978" s="58"/>
      <c r="J978" s="58"/>
      <c r="K978" s="58"/>
      <c r="L978" s="58"/>
      <c r="M978" s="58"/>
      <c r="N978" s="58"/>
      <c r="O978" s="58"/>
      <c r="P978" s="58"/>
      <c r="Q978" s="58"/>
      <c r="R978" s="58"/>
      <c r="S978" s="58"/>
      <c r="T978" s="58"/>
      <c r="U978" s="58"/>
      <c r="V978" s="58"/>
      <c r="W978" s="58"/>
      <c r="X978" s="58"/>
      <c r="Y978" s="58"/>
      <c r="Z978" s="58"/>
      <c r="AA978" s="58"/>
      <c r="AB978" s="58"/>
      <c r="AC978" s="58"/>
      <c r="AD978" s="58"/>
      <c r="AE978" s="58"/>
      <c r="AF978" s="58"/>
      <c r="AG978" s="58"/>
      <c r="AH978" s="58"/>
      <c r="AI978" s="58"/>
      <c r="AJ978" s="58"/>
      <c r="AK978" s="58"/>
      <c r="AL978" s="58"/>
      <c r="AM978" s="58"/>
      <c r="AN978" s="58"/>
      <c r="AO978" s="58"/>
      <c r="AP978" s="58"/>
      <c r="AQ978" s="58"/>
      <c r="AR978" s="58"/>
      <c r="AS978" s="58"/>
      <c r="AT978" s="58"/>
      <c r="AU978" s="58"/>
      <c r="AV978" s="58"/>
      <c r="AW978" s="58"/>
      <c r="AX978" s="58"/>
      <c r="AY978" s="58"/>
      <c r="AZ978" s="58"/>
    </row>
    <row r="979" spans="1:52" x14ac:dyDescent="0.25">
      <c r="A979" s="58"/>
      <c r="B979" s="58"/>
      <c r="C979" s="58"/>
      <c r="D979" s="58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  <c r="X979" s="58"/>
      <c r="Y979" s="58"/>
      <c r="Z979" s="58"/>
      <c r="AA979" s="58"/>
      <c r="AB979" s="58"/>
      <c r="AC979" s="58"/>
      <c r="AD979" s="58"/>
      <c r="AE979" s="58"/>
      <c r="AF979" s="58"/>
      <c r="AG979" s="58"/>
      <c r="AH979" s="58"/>
      <c r="AI979" s="58"/>
      <c r="AJ979" s="58"/>
      <c r="AK979" s="58"/>
      <c r="AL979" s="58"/>
      <c r="AM979" s="58"/>
      <c r="AN979" s="58"/>
      <c r="AO979" s="58"/>
      <c r="AP979" s="58"/>
      <c r="AQ979" s="58"/>
      <c r="AR979" s="58"/>
      <c r="AS979" s="58"/>
      <c r="AT979" s="58"/>
      <c r="AU979" s="58"/>
      <c r="AV979" s="58"/>
      <c r="AW979" s="58"/>
      <c r="AX979" s="58"/>
      <c r="AY979" s="58"/>
      <c r="AZ979" s="58"/>
    </row>
    <row r="980" spans="1:52" x14ac:dyDescent="0.25">
      <c r="A980" s="58"/>
      <c r="B980" s="58"/>
      <c r="C980" s="58"/>
      <c r="D980" s="58"/>
      <c r="E980" s="58"/>
      <c r="F980" s="58"/>
      <c r="G980" s="58"/>
      <c r="H980" s="58"/>
      <c r="I980" s="58"/>
      <c r="J980" s="58"/>
      <c r="K980" s="58"/>
      <c r="L980" s="58"/>
      <c r="M980" s="58"/>
      <c r="N980" s="58"/>
      <c r="O980" s="58"/>
      <c r="P980" s="58"/>
      <c r="Q980" s="58"/>
      <c r="R980" s="58"/>
      <c r="S980" s="58"/>
      <c r="T980" s="58"/>
      <c r="U980" s="58"/>
      <c r="V980" s="58"/>
      <c r="W980" s="58"/>
      <c r="X980" s="58"/>
      <c r="Y980" s="58"/>
      <c r="Z980" s="58"/>
      <c r="AA980" s="58"/>
      <c r="AB980" s="58"/>
      <c r="AC980" s="58"/>
      <c r="AD980" s="58"/>
      <c r="AE980" s="58"/>
      <c r="AF980" s="58"/>
      <c r="AG980" s="58"/>
      <c r="AH980" s="58"/>
      <c r="AI980" s="58"/>
      <c r="AJ980" s="58"/>
      <c r="AK980" s="58"/>
      <c r="AL980" s="58"/>
      <c r="AM980" s="58"/>
      <c r="AN980" s="58"/>
      <c r="AO980" s="58"/>
      <c r="AP980" s="58"/>
      <c r="AQ980" s="58"/>
      <c r="AR980" s="58"/>
      <c r="AS980" s="58"/>
      <c r="AT980" s="58"/>
      <c r="AU980" s="58"/>
      <c r="AV980" s="58"/>
      <c r="AW980" s="58"/>
      <c r="AX980" s="58"/>
      <c r="AY980" s="58"/>
      <c r="AZ980" s="58"/>
    </row>
    <row r="981" spans="1:52" x14ac:dyDescent="0.25">
      <c r="A981" s="58"/>
      <c r="B981" s="58"/>
      <c r="C981" s="58"/>
      <c r="D981" s="58"/>
      <c r="E981" s="58"/>
      <c r="F981" s="58"/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58"/>
      <c r="X981" s="58"/>
      <c r="Y981" s="58"/>
      <c r="Z981" s="58"/>
      <c r="AA981" s="58"/>
      <c r="AB981" s="58"/>
      <c r="AC981" s="58"/>
      <c r="AD981" s="58"/>
      <c r="AE981" s="58"/>
      <c r="AF981" s="58"/>
      <c r="AG981" s="58"/>
      <c r="AH981" s="58"/>
      <c r="AI981" s="58"/>
      <c r="AJ981" s="58"/>
      <c r="AK981" s="58"/>
      <c r="AL981" s="58"/>
      <c r="AM981" s="58"/>
      <c r="AN981" s="58"/>
      <c r="AO981" s="58"/>
      <c r="AP981" s="58"/>
      <c r="AQ981" s="58"/>
      <c r="AR981" s="58"/>
      <c r="AS981" s="58"/>
      <c r="AT981" s="58"/>
      <c r="AU981" s="58"/>
      <c r="AV981" s="58"/>
      <c r="AW981" s="58"/>
      <c r="AX981" s="58"/>
      <c r="AY981" s="58"/>
      <c r="AZ981" s="58"/>
    </row>
    <row r="982" spans="1:52" x14ac:dyDescent="0.25">
      <c r="A982" s="58"/>
      <c r="B982" s="58"/>
      <c r="C982" s="58"/>
      <c r="D982" s="58"/>
      <c r="E982" s="58"/>
      <c r="F982" s="58"/>
      <c r="G982" s="58"/>
      <c r="H982" s="58"/>
      <c r="I982" s="58"/>
      <c r="J982" s="58"/>
      <c r="K982" s="58"/>
      <c r="L982" s="58"/>
      <c r="M982" s="58"/>
      <c r="N982" s="58"/>
      <c r="O982" s="58"/>
      <c r="P982" s="58"/>
      <c r="Q982" s="58"/>
      <c r="R982" s="58"/>
      <c r="S982" s="58"/>
      <c r="T982" s="58"/>
      <c r="U982" s="58"/>
      <c r="V982" s="58"/>
      <c r="W982" s="58"/>
      <c r="X982" s="58"/>
      <c r="Y982" s="58"/>
      <c r="Z982" s="58"/>
      <c r="AA982" s="58"/>
      <c r="AB982" s="58"/>
      <c r="AC982" s="58"/>
      <c r="AD982" s="58"/>
      <c r="AE982" s="58"/>
      <c r="AF982" s="58"/>
      <c r="AG982" s="58"/>
      <c r="AH982" s="58"/>
      <c r="AI982" s="58"/>
      <c r="AJ982" s="58"/>
      <c r="AK982" s="58"/>
      <c r="AL982" s="58"/>
      <c r="AM982" s="58"/>
      <c r="AN982" s="58"/>
      <c r="AO982" s="58"/>
      <c r="AP982" s="58"/>
      <c r="AQ982" s="58"/>
      <c r="AR982" s="58"/>
      <c r="AS982" s="58"/>
      <c r="AT982" s="58"/>
      <c r="AU982" s="58"/>
      <c r="AV982" s="58"/>
      <c r="AW982" s="58"/>
      <c r="AX982" s="58"/>
      <c r="AY982" s="58"/>
      <c r="AZ982" s="58"/>
    </row>
    <row r="983" spans="1:52" x14ac:dyDescent="0.25">
      <c r="A983" s="58"/>
      <c r="B983" s="58"/>
      <c r="C983" s="58"/>
      <c r="D983" s="58"/>
      <c r="E983" s="58"/>
      <c r="F983" s="58"/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58"/>
      <c r="X983" s="58"/>
      <c r="Y983" s="58"/>
      <c r="Z983" s="58"/>
      <c r="AA983" s="58"/>
      <c r="AB983" s="58"/>
      <c r="AC983" s="58"/>
      <c r="AD983" s="58"/>
      <c r="AE983" s="58"/>
      <c r="AF983" s="58"/>
      <c r="AG983" s="58"/>
      <c r="AH983" s="58"/>
      <c r="AI983" s="58"/>
      <c r="AJ983" s="58"/>
      <c r="AK983" s="58"/>
      <c r="AL983" s="58"/>
      <c r="AM983" s="58"/>
      <c r="AN983" s="58"/>
      <c r="AO983" s="58"/>
      <c r="AP983" s="58"/>
      <c r="AQ983" s="58"/>
      <c r="AR983" s="58"/>
      <c r="AS983" s="58"/>
      <c r="AT983" s="58"/>
      <c r="AU983" s="58"/>
      <c r="AV983" s="58"/>
      <c r="AW983" s="58"/>
      <c r="AX983" s="58"/>
      <c r="AY983" s="58"/>
      <c r="AZ983" s="58"/>
    </row>
    <row r="984" spans="1:52" x14ac:dyDescent="0.25">
      <c r="A984" s="58"/>
      <c r="B984" s="58"/>
      <c r="C984" s="58"/>
      <c r="D984" s="58"/>
      <c r="E984" s="58"/>
      <c r="F984" s="58"/>
      <c r="G984" s="58"/>
      <c r="H984" s="58"/>
      <c r="I984" s="58"/>
      <c r="J984" s="58"/>
      <c r="K984" s="58"/>
      <c r="L984" s="58"/>
      <c r="M984" s="58"/>
      <c r="N984" s="58"/>
      <c r="O984" s="58"/>
      <c r="P984" s="58"/>
      <c r="Q984" s="58"/>
      <c r="R984" s="58"/>
      <c r="S984" s="58"/>
      <c r="T984" s="58"/>
      <c r="U984" s="58"/>
      <c r="V984" s="58"/>
      <c r="W984" s="58"/>
      <c r="X984" s="58"/>
      <c r="Y984" s="58"/>
      <c r="Z984" s="58"/>
      <c r="AA984" s="58"/>
      <c r="AB984" s="58"/>
      <c r="AC984" s="58"/>
      <c r="AD984" s="58"/>
      <c r="AE984" s="58"/>
      <c r="AF984" s="58"/>
      <c r="AG984" s="58"/>
      <c r="AH984" s="58"/>
      <c r="AI984" s="58"/>
      <c r="AJ984" s="58"/>
      <c r="AK984" s="58"/>
      <c r="AL984" s="58"/>
      <c r="AM984" s="58"/>
      <c r="AN984" s="58"/>
      <c r="AO984" s="58"/>
      <c r="AP984" s="58"/>
      <c r="AQ984" s="58"/>
      <c r="AR984" s="58"/>
      <c r="AS984" s="58"/>
      <c r="AT984" s="58"/>
      <c r="AU984" s="58"/>
      <c r="AV984" s="58"/>
      <c r="AW984" s="58"/>
      <c r="AX984" s="58"/>
      <c r="AY984" s="58"/>
      <c r="AZ984" s="58"/>
    </row>
    <row r="985" spans="1:52" x14ac:dyDescent="0.25">
      <c r="A985" s="58"/>
      <c r="B985" s="58"/>
      <c r="C985" s="58"/>
      <c r="D985" s="58"/>
      <c r="E985" s="58"/>
      <c r="F985" s="58"/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58"/>
      <c r="X985" s="58"/>
      <c r="Y985" s="58"/>
      <c r="Z985" s="58"/>
      <c r="AA985" s="58"/>
      <c r="AB985" s="58"/>
      <c r="AC985" s="58"/>
      <c r="AD985" s="58"/>
      <c r="AE985" s="58"/>
      <c r="AF985" s="58"/>
      <c r="AG985" s="58"/>
      <c r="AH985" s="58"/>
      <c r="AI985" s="58"/>
      <c r="AJ985" s="58"/>
      <c r="AK985" s="58"/>
      <c r="AL985" s="58"/>
      <c r="AM985" s="58"/>
      <c r="AN985" s="58"/>
      <c r="AO985" s="58"/>
      <c r="AP985" s="58"/>
      <c r="AQ985" s="58"/>
      <c r="AR985" s="58"/>
      <c r="AS985" s="58"/>
      <c r="AT985" s="58"/>
      <c r="AU985" s="58"/>
      <c r="AV985" s="58"/>
      <c r="AW985" s="58"/>
      <c r="AX985" s="58"/>
      <c r="AY985" s="58"/>
      <c r="AZ985" s="58"/>
    </row>
    <row r="986" spans="1:52" x14ac:dyDescent="0.25">
      <c r="A986" s="58"/>
      <c r="B986" s="58"/>
      <c r="C986" s="58"/>
      <c r="D986" s="58"/>
      <c r="E986" s="58"/>
      <c r="F986" s="58"/>
      <c r="G986" s="58"/>
      <c r="H986" s="58"/>
      <c r="I986" s="58"/>
      <c r="J986" s="58"/>
      <c r="K986" s="58"/>
      <c r="L986" s="58"/>
      <c r="M986" s="58"/>
      <c r="N986" s="58"/>
      <c r="O986" s="58"/>
      <c r="P986" s="58"/>
      <c r="Q986" s="58"/>
      <c r="R986" s="58"/>
      <c r="S986" s="58"/>
      <c r="T986" s="58"/>
      <c r="U986" s="58"/>
      <c r="V986" s="58"/>
      <c r="W986" s="58"/>
      <c r="X986" s="58"/>
      <c r="Y986" s="58"/>
      <c r="Z986" s="58"/>
      <c r="AA986" s="58"/>
      <c r="AB986" s="58"/>
      <c r="AC986" s="58"/>
      <c r="AD986" s="58"/>
      <c r="AE986" s="58"/>
      <c r="AF986" s="58"/>
      <c r="AG986" s="58"/>
      <c r="AH986" s="58"/>
      <c r="AI986" s="58"/>
      <c r="AJ986" s="58"/>
      <c r="AK986" s="58"/>
      <c r="AL986" s="58"/>
      <c r="AM986" s="58"/>
      <c r="AN986" s="58"/>
      <c r="AO986" s="58"/>
      <c r="AP986" s="58"/>
      <c r="AQ986" s="58"/>
      <c r="AR986" s="58"/>
      <c r="AS986" s="58"/>
      <c r="AT986" s="58"/>
      <c r="AU986" s="58"/>
      <c r="AV986" s="58"/>
      <c r="AW986" s="58"/>
      <c r="AX986" s="58"/>
      <c r="AY986" s="58"/>
      <c r="AZ986" s="58"/>
    </row>
    <row r="987" spans="1:52" x14ac:dyDescent="0.25">
      <c r="A987" s="58"/>
      <c r="B987" s="58"/>
      <c r="C987" s="58"/>
      <c r="D987" s="58"/>
      <c r="E987" s="58"/>
      <c r="F987" s="58"/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58"/>
      <c r="X987" s="58"/>
      <c r="Y987" s="58"/>
      <c r="Z987" s="58"/>
      <c r="AA987" s="58"/>
      <c r="AB987" s="58"/>
      <c r="AC987" s="58"/>
      <c r="AD987" s="58"/>
      <c r="AE987" s="58"/>
      <c r="AF987" s="58"/>
      <c r="AG987" s="58"/>
      <c r="AH987" s="58"/>
      <c r="AI987" s="58"/>
      <c r="AJ987" s="58"/>
      <c r="AK987" s="58"/>
      <c r="AL987" s="58"/>
      <c r="AM987" s="58"/>
      <c r="AN987" s="58"/>
      <c r="AO987" s="58"/>
      <c r="AP987" s="58"/>
      <c r="AQ987" s="58"/>
      <c r="AR987" s="58"/>
      <c r="AS987" s="58"/>
      <c r="AT987" s="58"/>
      <c r="AU987" s="58"/>
      <c r="AV987" s="58"/>
      <c r="AW987" s="58"/>
      <c r="AX987" s="58"/>
      <c r="AY987" s="58"/>
      <c r="AZ987" s="58"/>
    </row>
    <row r="988" spans="1:52" x14ac:dyDescent="0.25">
      <c r="A988" s="58"/>
      <c r="B988" s="58"/>
      <c r="C988" s="58"/>
      <c r="D988" s="58"/>
      <c r="E988" s="58"/>
      <c r="F988" s="58"/>
      <c r="G988" s="58"/>
      <c r="H988" s="58"/>
      <c r="I988" s="58"/>
      <c r="J988" s="58"/>
      <c r="K988" s="58"/>
      <c r="L988" s="58"/>
      <c r="M988" s="58"/>
      <c r="N988" s="58"/>
      <c r="O988" s="58"/>
      <c r="P988" s="58"/>
      <c r="Q988" s="58"/>
      <c r="R988" s="58"/>
      <c r="S988" s="58"/>
      <c r="T988" s="58"/>
      <c r="U988" s="58"/>
      <c r="V988" s="58"/>
      <c r="W988" s="58"/>
      <c r="X988" s="58"/>
      <c r="Y988" s="58"/>
      <c r="Z988" s="58"/>
      <c r="AA988" s="58"/>
      <c r="AB988" s="58"/>
      <c r="AC988" s="58"/>
      <c r="AD988" s="58"/>
      <c r="AE988" s="58"/>
      <c r="AF988" s="58"/>
      <c r="AG988" s="58"/>
      <c r="AH988" s="58"/>
      <c r="AI988" s="58"/>
      <c r="AJ988" s="58"/>
      <c r="AK988" s="58"/>
      <c r="AL988" s="58"/>
      <c r="AM988" s="58"/>
      <c r="AN988" s="58"/>
      <c r="AO988" s="58"/>
      <c r="AP988" s="58"/>
      <c r="AQ988" s="58"/>
      <c r="AR988" s="58"/>
      <c r="AS988" s="58"/>
      <c r="AT988" s="58"/>
      <c r="AU988" s="58"/>
      <c r="AV988" s="58"/>
      <c r="AW988" s="58"/>
      <c r="AX988" s="58"/>
      <c r="AY988" s="58"/>
      <c r="AZ988" s="58"/>
    </row>
    <row r="989" spans="1:52" x14ac:dyDescent="0.25">
      <c r="A989" s="58"/>
      <c r="B989" s="58"/>
      <c r="C989" s="58"/>
      <c r="D989" s="58"/>
      <c r="E989" s="58"/>
      <c r="F989" s="58"/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58"/>
      <c r="X989" s="58"/>
      <c r="Y989" s="58"/>
      <c r="Z989" s="58"/>
      <c r="AA989" s="58"/>
      <c r="AB989" s="58"/>
      <c r="AC989" s="58"/>
      <c r="AD989" s="58"/>
      <c r="AE989" s="58"/>
      <c r="AF989" s="58"/>
      <c r="AG989" s="58"/>
      <c r="AH989" s="58"/>
      <c r="AI989" s="58"/>
      <c r="AJ989" s="58"/>
      <c r="AK989" s="58"/>
      <c r="AL989" s="58"/>
      <c r="AM989" s="58"/>
      <c r="AN989" s="58"/>
      <c r="AO989" s="58"/>
      <c r="AP989" s="58"/>
      <c r="AQ989" s="58"/>
      <c r="AR989" s="58"/>
      <c r="AS989" s="58"/>
      <c r="AT989" s="58"/>
      <c r="AU989" s="58"/>
      <c r="AV989" s="58"/>
      <c r="AW989" s="58"/>
      <c r="AX989" s="58"/>
      <c r="AY989" s="58"/>
      <c r="AZ989" s="58"/>
    </row>
    <row r="990" spans="1:52" x14ac:dyDescent="0.25">
      <c r="A990" s="58"/>
      <c r="B990" s="58"/>
      <c r="C990" s="58"/>
      <c r="D990" s="58"/>
      <c r="E990" s="58"/>
      <c r="F990" s="58"/>
      <c r="G990" s="58"/>
      <c r="H990" s="58"/>
      <c r="I990" s="58"/>
      <c r="J990" s="58"/>
      <c r="K990" s="58"/>
      <c r="L990" s="58"/>
      <c r="M990" s="58"/>
      <c r="N990" s="58"/>
      <c r="O990" s="58"/>
      <c r="P990" s="58"/>
      <c r="Q990" s="58"/>
      <c r="R990" s="58"/>
      <c r="S990" s="58"/>
      <c r="T990" s="58"/>
      <c r="U990" s="58"/>
      <c r="V990" s="58"/>
      <c r="W990" s="58"/>
      <c r="X990" s="58"/>
      <c r="Y990" s="58"/>
      <c r="Z990" s="58"/>
      <c r="AA990" s="58"/>
      <c r="AB990" s="58"/>
      <c r="AC990" s="58"/>
      <c r="AD990" s="58"/>
      <c r="AE990" s="58"/>
      <c r="AF990" s="58"/>
      <c r="AG990" s="58"/>
      <c r="AH990" s="58"/>
      <c r="AI990" s="58"/>
      <c r="AJ990" s="58"/>
      <c r="AK990" s="58"/>
      <c r="AL990" s="58"/>
      <c r="AM990" s="58"/>
      <c r="AN990" s="58"/>
      <c r="AO990" s="58"/>
      <c r="AP990" s="58"/>
      <c r="AQ990" s="58"/>
      <c r="AR990" s="58"/>
      <c r="AS990" s="58"/>
      <c r="AT990" s="58"/>
      <c r="AU990" s="58"/>
      <c r="AV990" s="58"/>
      <c r="AW990" s="58"/>
      <c r="AX990" s="58"/>
      <c r="AY990" s="58"/>
      <c r="AZ990" s="58"/>
    </row>
    <row r="991" spans="1:52" x14ac:dyDescent="0.25">
      <c r="A991" s="58"/>
      <c r="B991" s="58"/>
      <c r="C991" s="58"/>
      <c r="D991" s="58"/>
      <c r="E991" s="58"/>
      <c r="F991" s="58"/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58"/>
      <c r="X991" s="58"/>
      <c r="Y991" s="58"/>
      <c r="Z991" s="58"/>
      <c r="AA991" s="58"/>
      <c r="AB991" s="58"/>
      <c r="AC991" s="58"/>
      <c r="AD991" s="58"/>
      <c r="AE991" s="58"/>
      <c r="AF991" s="58"/>
      <c r="AG991" s="58"/>
      <c r="AH991" s="58"/>
      <c r="AI991" s="58"/>
      <c r="AJ991" s="58"/>
      <c r="AK991" s="58"/>
      <c r="AL991" s="58"/>
      <c r="AM991" s="58"/>
      <c r="AN991" s="58"/>
      <c r="AO991" s="58"/>
      <c r="AP991" s="58"/>
      <c r="AQ991" s="58"/>
      <c r="AR991" s="58"/>
      <c r="AS991" s="58"/>
      <c r="AT991" s="58"/>
      <c r="AU991" s="58"/>
      <c r="AV991" s="58"/>
      <c r="AW991" s="58"/>
      <c r="AX991" s="58"/>
      <c r="AY991" s="58"/>
      <c r="AZ991" s="58"/>
    </row>
    <row r="992" spans="1:52" x14ac:dyDescent="0.25">
      <c r="A992" s="58"/>
      <c r="B992" s="58"/>
      <c r="C992" s="58"/>
      <c r="D992" s="58"/>
      <c r="E992" s="58"/>
      <c r="F992" s="58"/>
      <c r="G992" s="58"/>
      <c r="H992" s="58"/>
      <c r="I992" s="58"/>
      <c r="J992" s="58"/>
      <c r="K992" s="58"/>
      <c r="L992" s="58"/>
      <c r="M992" s="58"/>
      <c r="N992" s="58"/>
      <c r="O992" s="58"/>
      <c r="P992" s="58"/>
      <c r="Q992" s="58"/>
      <c r="R992" s="58"/>
      <c r="S992" s="58"/>
      <c r="T992" s="58"/>
      <c r="U992" s="58"/>
      <c r="V992" s="58"/>
      <c r="W992" s="58"/>
      <c r="X992" s="58"/>
      <c r="Y992" s="58"/>
      <c r="Z992" s="58"/>
      <c r="AA992" s="58"/>
      <c r="AB992" s="58"/>
      <c r="AC992" s="58"/>
      <c r="AD992" s="58"/>
      <c r="AE992" s="58"/>
      <c r="AF992" s="58"/>
      <c r="AG992" s="58"/>
      <c r="AH992" s="58"/>
      <c r="AI992" s="58"/>
      <c r="AJ992" s="58"/>
      <c r="AK992" s="58"/>
      <c r="AL992" s="58"/>
      <c r="AM992" s="58"/>
      <c r="AN992" s="58"/>
      <c r="AO992" s="58"/>
      <c r="AP992" s="58"/>
      <c r="AQ992" s="58"/>
      <c r="AR992" s="58"/>
      <c r="AS992" s="58"/>
      <c r="AT992" s="58"/>
      <c r="AU992" s="58"/>
      <c r="AV992" s="58"/>
      <c r="AW992" s="58"/>
      <c r="AX992" s="58"/>
      <c r="AY992" s="58"/>
      <c r="AZ992" s="58"/>
    </row>
    <row r="993" spans="1:52" x14ac:dyDescent="0.25">
      <c r="A993" s="58"/>
      <c r="B993" s="58"/>
      <c r="C993" s="58"/>
      <c r="D993" s="58"/>
      <c r="E993" s="58"/>
      <c r="F993" s="58"/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58"/>
      <c r="X993" s="58"/>
      <c r="Y993" s="58"/>
      <c r="Z993" s="58"/>
      <c r="AA993" s="58"/>
      <c r="AB993" s="58"/>
      <c r="AC993" s="58"/>
      <c r="AD993" s="58"/>
      <c r="AE993" s="58"/>
      <c r="AF993" s="58"/>
      <c r="AG993" s="58"/>
      <c r="AH993" s="58"/>
      <c r="AI993" s="58"/>
      <c r="AJ993" s="58"/>
      <c r="AK993" s="58"/>
      <c r="AL993" s="58"/>
      <c r="AM993" s="58"/>
      <c r="AN993" s="58"/>
      <c r="AO993" s="58"/>
      <c r="AP993" s="58"/>
      <c r="AQ993" s="58"/>
      <c r="AR993" s="58"/>
      <c r="AS993" s="58"/>
      <c r="AT993" s="58"/>
      <c r="AU993" s="58"/>
      <c r="AV993" s="58"/>
      <c r="AW993" s="58"/>
      <c r="AX993" s="58"/>
      <c r="AY993" s="58"/>
      <c r="AZ993" s="58"/>
    </row>
    <row r="994" spans="1:52" x14ac:dyDescent="0.25">
      <c r="A994" s="58"/>
      <c r="B994" s="58"/>
      <c r="C994" s="58"/>
      <c r="D994" s="58"/>
      <c r="E994" s="58"/>
      <c r="F994" s="58"/>
      <c r="G994" s="58"/>
      <c r="H994" s="58"/>
      <c r="I994" s="58"/>
      <c r="J994" s="58"/>
      <c r="K994" s="58"/>
      <c r="L994" s="58"/>
      <c r="M994" s="58"/>
      <c r="N994" s="58"/>
      <c r="O994" s="58"/>
      <c r="P994" s="58"/>
      <c r="Q994" s="58"/>
      <c r="R994" s="58"/>
      <c r="S994" s="58"/>
      <c r="T994" s="58"/>
      <c r="U994" s="58"/>
      <c r="V994" s="58"/>
      <c r="W994" s="58"/>
      <c r="X994" s="58"/>
      <c r="Y994" s="58"/>
      <c r="Z994" s="58"/>
      <c r="AA994" s="58"/>
      <c r="AB994" s="58"/>
      <c r="AC994" s="58"/>
      <c r="AD994" s="58"/>
      <c r="AE994" s="58"/>
      <c r="AF994" s="58"/>
      <c r="AG994" s="58"/>
      <c r="AH994" s="58"/>
      <c r="AI994" s="58"/>
      <c r="AJ994" s="58"/>
      <c r="AK994" s="58"/>
      <c r="AL994" s="58"/>
      <c r="AM994" s="58"/>
      <c r="AN994" s="58"/>
      <c r="AO994" s="58"/>
      <c r="AP994" s="58"/>
      <c r="AQ994" s="58"/>
      <c r="AR994" s="58"/>
      <c r="AS994" s="58"/>
      <c r="AT994" s="58"/>
      <c r="AU994" s="58"/>
      <c r="AV994" s="58"/>
      <c r="AW994" s="58"/>
      <c r="AX994" s="58"/>
      <c r="AY994" s="58"/>
      <c r="AZ994" s="58"/>
    </row>
    <row r="995" spans="1:52" x14ac:dyDescent="0.25">
      <c r="A995" s="58"/>
      <c r="B995" s="58"/>
      <c r="C995" s="58"/>
      <c r="D995" s="58"/>
      <c r="E995" s="58"/>
      <c r="F995" s="58"/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58"/>
      <c r="X995" s="58"/>
      <c r="Y995" s="58"/>
      <c r="Z995" s="58"/>
      <c r="AA995" s="58"/>
      <c r="AB995" s="58"/>
      <c r="AC995" s="58"/>
      <c r="AD995" s="58"/>
      <c r="AE995" s="58"/>
      <c r="AF995" s="58"/>
      <c r="AG995" s="58"/>
      <c r="AH995" s="58"/>
      <c r="AI995" s="58"/>
      <c r="AJ995" s="58"/>
      <c r="AK995" s="58"/>
      <c r="AL995" s="58"/>
      <c r="AM995" s="58"/>
      <c r="AN995" s="58"/>
      <c r="AO995" s="58"/>
      <c r="AP995" s="58"/>
      <c r="AQ995" s="58"/>
      <c r="AR995" s="58"/>
      <c r="AS995" s="58"/>
      <c r="AT995" s="58"/>
      <c r="AU995" s="58"/>
      <c r="AV995" s="58"/>
      <c r="AW995" s="58"/>
      <c r="AX995" s="58"/>
      <c r="AY995" s="58"/>
      <c r="AZ995" s="58"/>
    </row>
    <row r="996" spans="1:52" x14ac:dyDescent="0.25">
      <c r="A996" s="58"/>
      <c r="B996" s="58"/>
      <c r="C996" s="58"/>
      <c r="D996" s="58"/>
      <c r="E996" s="58"/>
      <c r="F996" s="58"/>
      <c r="G996" s="58"/>
      <c r="H996" s="58"/>
      <c r="I996" s="58"/>
      <c r="J996" s="58"/>
      <c r="K996" s="58"/>
      <c r="L996" s="58"/>
      <c r="M996" s="58"/>
      <c r="N996" s="58"/>
      <c r="O996" s="58"/>
      <c r="P996" s="58"/>
      <c r="Q996" s="58"/>
      <c r="R996" s="58"/>
      <c r="S996" s="58"/>
      <c r="T996" s="58"/>
      <c r="U996" s="58"/>
      <c r="V996" s="58"/>
      <c r="W996" s="58"/>
      <c r="X996" s="58"/>
      <c r="Y996" s="58"/>
      <c r="Z996" s="58"/>
      <c r="AA996" s="58"/>
      <c r="AB996" s="58"/>
      <c r="AC996" s="58"/>
      <c r="AD996" s="58"/>
      <c r="AE996" s="58"/>
      <c r="AF996" s="58"/>
      <c r="AG996" s="58"/>
      <c r="AH996" s="58"/>
      <c r="AI996" s="58"/>
      <c r="AJ996" s="58"/>
      <c r="AK996" s="58"/>
      <c r="AL996" s="58"/>
      <c r="AM996" s="58"/>
      <c r="AN996" s="58"/>
      <c r="AO996" s="58"/>
      <c r="AP996" s="58"/>
      <c r="AQ996" s="58"/>
      <c r="AR996" s="58"/>
      <c r="AS996" s="58"/>
      <c r="AT996" s="58"/>
      <c r="AU996" s="58"/>
      <c r="AV996" s="58"/>
      <c r="AW996" s="58"/>
      <c r="AX996" s="58"/>
      <c r="AY996" s="58"/>
      <c r="AZ996" s="58"/>
    </row>
    <row r="997" spans="1:52" x14ac:dyDescent="0.25">
      <c r="A997" s="58"/>
      <c r="B997" s="58"/>
      <c r="C997" s="58"/>
      <c r="D997" s="58"/>
      <c r="E997" s="58"/>
      <c r="F997" s="58"/>
      <c r="G997" s="58"/>
      <c r="H997" s="58"/>
      <c r="I997" s="58"/>
      <c r="J997" s="58"/>
      <c r="K997" s="58"/>
      <c r="L997" s="58"/>
      <c r="M997" s="58"/>
      <c r="N997" s="58"/>
      <c r="O997" s="58"/>
      <c r="P997" s="58"/>
      <c r="Q997" s="58"/>
      <c r="R997" s="58"/>
      <c r="S997" s="58"/>
      <c r="T997" s="58"/>
      <c r="U997" s="58"/>
      <c r="V997" s="58"/>
      <c r="W997" s="58"/>
      <c r="X997" s="58"/>
      <c r="Y997" s="58"/>
      <c r="Z997" s="58"/>
      <c r="AA997" s="58"/>
      <c r="AB997" s="58"/>
      <c r="AC997" s="58"/>
      <c r="AD997" s="58"/>
      <c r="AE997" s="58"/>
      <c r="AF997" s="58"/>
      <c r="AG997" s="58"/>
      <c r="AH997" s="58"/>
      <c r="AI997" s="58"/>
      <c r="AJ997" s="58"/>
      <c r="AK997" s="58"/>
      <c r="AL997" s="58"/>
      <c r="AM997" s="58"/>
      <c r="AN997" s="58"/>
      <c r="AO997" s="58"/>
      <c r="AP997" s="58"/>
      <c r="AQ997" s="58"/>
      <c r="AR997" s="58"/>
      <c r="AS997" s="58"/>
      <c r="AT997" s="58"/>
      <c r="AU997" s="58"/>
      <c r="AV997" s="58"/>
      <c r="AW997" s="58"/>
      <c r="AX997" s="58"/>
      <c r="AY997" s="58"/>
      <c r="AZ997" s="58"/>
    </row>
    <row r="998" spans="1:52" x14ac:dyDescent="0.25">
      <c r="A998" s="58"/>
      <c r="B998" s="58"/>
      <c r="C998" s="58"/>
      <c r="D998" s="58"/>
      <c r="E998" s="58"/>
      <c r="F998" s="58"/>
      <c r="G998" s="58"/>
      <c r="H998" s="58"/>
      <c r="I998" s="58"/>
      <c r="J998" s="58"/>
      <c r="K998" s="58"/>
      <c r="L998" s="58"/>
      <c r="M998" s="58"/>
      <c r="N998" s="58"/>
      <c r="O998" s="58"/>
      <c r="P998" s="58"/>
      <c r="Q998" s="58"/>
      <c r="R998" s="58"/>
      <c r="S998" s="58"/>
      <c r="T998" s="58"/>
      <c r="U998" s="58"/>
      <c r="V998" s="58"/>
      <c r="W998" s="58"/>
      <c r="X998" s="58"/>
      <c r="Y998" s="58"/>
      <c r="Z998" s="58"/>
      <c r="AA998" s="58"/>
      <c r="AB998" s="58"/>
      <c r="AC998" s="58"/>
      <c r="AD998" s="58"/>
      <c r="AE998" s="58"/>
      <c r="AF998" s="58"/>
      <c r="AG998" s="58"/>
      <c r="AH998" s="58"/>
      <c r="AI998" s="58"/>
      <c r="AJ998" s="58"/>
      <c r="AK998" s="58"/>
      <c r="AL998" s="58"/>
      <c r="AM998" s="58"/>
      <c r="AN998" s="58"/>
      <c r="AO998" s="58"/>
      <c r="AP998" s="58"/>
      <c r="AQ998" s="58"/>
      <c r="AR998" s="58"/>
      <c r="AS998" s="58"/>
      <c r="AT998" s="58"/>
      <c r="AU998" s="58"/>
      <c r="AV998" s="58"/>
      <c r="AW998" s="58"/>
      <c r="AX998" s="58"/>
      <c r="AY998" s="58"/>
      <c r="AZ998" s="58"/>
    </row>
    <row r="999" spans="1:52" x14ac:dyDescent="0.25">
      <c r="A999" s="58"/>
      <c r="B999" s="58"/>
      <c r="C999" s="58"/>
      <c r="D999" s="58"/>
      <c r="E999" s="58"/>
      <c r="F999" s="58"/>
      <c r="G999" s="58"/>
      <c r="H999" s="58"/>
      <c r="I999" s="58"/>
      <c r="J999" s="58"/>
      <c r="K999" s="58"/>
      <c r="L999" s="58"/>
      <c r="M999" s="58"/>
      <c r="N999" s="58"/>
      <c r="O999" s="58"/>
      <c r="P999" s="58"/>
      <c r="Q999" s="58"/>
      <c r="R999" s="58"/>
      <c r="S999" s="58"/>
      <c r="T999" s="58"/>
      <c r="U999" s="58"/>
      <c r="V999" s="58"/>
      <c r="W999" s="58"/>
      <c r="X999" s="58"/>
      <c r="Y999" s="58"/>
      <c r="Z999" s="58"/>
      <c r="AA999" s="58"/>
      <c r="AB999" s="58"/>
      <c r="AC999" s="58"/>
      <c r="AD999" s="58"/>
      <c r="AE999" s="58"/>
      <c r="AF999" s="58"/>
      <c r="AG999" s="58"/>
      <c r="AH999" s="58"/>
      <c r="AI999" s="58"/>
      <c r="AJ999" s="58"/>
      <c r="AK999" s="58"/>
      <c r="AL999" s="58"/>
      <c r="AM999" s="58"/>
      <c r="AN999" s="58"/>
      <c r="AO999" s="58"/>
      <c r="AP999" s="58"/>
      <c r="AQ999" s="58"/>
      <c r="AR999" s="58"/>
      <c r="AS999" s="58"/>
      <c r="AT999" s="58"/>
      <c r="AU999" s="58"/>
      <c r="AV999" s="58"/>
      <c r="AW999" s="58"/>
      <c r="AX999" s="58"/>
      <c r="AY999" s="58"/>
      <c r="AZ999" s="58"/>
    </row>
    <row r="1000" spans="1:52" x14ac:dyDescent="0.25">
      <c r="A1000" s="58"/>
      <c r="B1000" s="58"/>
      <c r="C1000" s="58"/>
      <c r="D1000" s="58"/>
      <c r="E1000" s="58"/>
      <c r="F1000" s="58"/>
      <c r="G1000" s="58"/>
      <c r="H1000" s="58"/>
      <c r="I1000" s="58"/>
      <c r="J1000" s="58"/>
      <c r="K1000" s="58"/>
      <c r="L1000" s="58"/>
      <c r="M1000" s="58"/>
      <c r="N1000" s="58"/>
      <c r="O1000" s="58"/>
      <c r="P1000" s="58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  <c r="AA1000" s="58"/>
      <c r="AB1000" s="58"/>
      <c r="AC1000" s="58"/>
      <c r="AD1000" s="58"/>
      <c r="AE1000" s="58"/>
      <c r="AF1000" s="58"/>
      <c r="AG1000" s="58"/>
      <c r="AH1000" s="58"/>
      <c r="AI1000" s="58"/>
      <c r="AJ1000" s="58"/>
      <c r="AK1000" s="58"/>
      <c r="AL1000" s="58"/>
      <c r="AM1000" s="58"/>
      <c r="AN1000" s="58"/>
      <c r="AO1000" s="58"/>
      <c r="AP1000" s="58"/>
      <c r="AQ1000" s="58"/>
      <c r="AR1000" s="58"/>
      <c r="AS1000" s="58"/>
      <c r="AT1000" s="58"/>
      <c r="AU1000" s="58"/>
      <c r="AV1000" s="58"/>
      <c r="AW1000" s="58"/>
      <c r="AX1000" s="58"/>
      <c r="AY1000" s="58"/>
      <c r="AZ1000" s="58"/>
    </row>
    <row r="1001" spans="1:52" x14ac:dyDescent="0.25">
      <c r="A1001" s="58"/>
      <c r="B1001" s="58"/>
      <c r="C1001" s="58"/>
      <c r="D1001" s="58"/>
      <c r="E1001" s="58"/>
      <c r="F1001" s="58"/>
      <c r="G1001" s="58"/>
      <c r="H1001" s="58"/>
      <c r="I1001" s="58"/>
      <c r="J1001" s="58"/>
      <c r="K1001" s="58"/>
      <c r="L1001" s="58"/>
      <c r="M1001" s="58"/>
      <c r="N1001" s="58"/>
      <c r="O1001" s="58"/>
      <c r="P1001" s="58"/>
      <c r="Q1001" s="58"/>
      <c r="R1001" s="58"/>
      <c r="S1001" s="58"/>
      <c r="T1001" s="58"/>
      <c r="U1001" s="58"/>
      <c r="V1001" s="58"/>
      <c r="W1001" s="58"/>
      <c r="X1001" s="58"/>
      <c r="Y1001" s="58"/>
      <c r="Z1001" s="58"/>
      <c r="AA1001" s="58"/>
      <c r="AB1001" s="58"/>
      <c r="AC1001" s="58"/>
      <c r="AD1001" s="58"/>
      <c r="AE1001" s="58"/>
      <c r="AF1001" s="58"/>
      <c r="AG1001" s="58"/>
      <c r="AH1001" s="58"/>
      <c r="AI1001" s="58"/>
      <c r="AJ1001" s="58"/>
      <c r="AK1001" s="58"/>
      <c r="AL1001" s="58"/>
      <c r="AM1001" s="58"/>
      <c r="AN1001" s="58"/>
      <c r="AO1001" s="58"/>
      <c r="AP1001" s="58"/>
      <c r="AQ1001" s="58"/>
      <c r="AR1001" s="58"/>
      <c r="AS1001" s="58"/>
      <c r="AT1001" s="58"/>
      <c r="AU1001" s="58"/>
      <c r="AV1001" s="58"/>
      <c r="AW1001" s="58"/>
      <c r="AX1001" s="58"/>
      <c r="AY1001" s="58"/>
      <c r="AZ1001" s="58"/>
    </row>
    <row r="1002" spans="1:52" x14ac:dyDescent="0.25">
      <c r="A1002" s="58"/>
      <c r="B1002" s="58"/>
      <c r="C1002" s="58"/>
      <c r="D1002" s="58"/>
      <c r="E1002" s="58"/>
      <c r="F1002" s="58"/>
      <c r="G1002" s="58"/>
      <c r="H1002" s="58"/>
      <c r="I1002" s="58"/>
      <c r="J1002" s="58"/>
      <c r="K1002" s="58"/>
      <c r="L1002" s="58"/>
      <c r="M1002" s="58"/>
      <c r="N1002" s="58"/>
      <c r="O1002" s="58"/>
      <c r="P1002" s="58"/>
      <c r="Q1002" s="58"/>
      <c r="R1002" s="58"/>
      <c r="S1002" s="58"/>
      <c r="T1002" s="58"/>
      <c r="U1002" s="58"/>
      <c r="V1002" s="58"/>
      <c r="W1002" s="58"/>
      <c r="X1002" s="58"/>
      <c r="Y1002" s="58"/>
      <c r="Z1002" s="58"/>
      <c r="AA1002" s="58"/>
      <c r="AB1002" s="58"/>
      <c r="AC1002" s="58"/>
      <c r="AD1002" s="58"/>
      <c r="AE1002" s="58"/>
      <c r="AF1002" s="58"/>
      <c r="AG1002" s="58"/>
      <c r="AH1002" s="58"/>
      <c r="AI1002" s="58"/>
      <c r="AJ1002" s="58"/>
      <c r="AK1002" s="58"/>
      <c r="AL1002" s="58"/>
      <c r="AM1002" s="58"/>
      <c r="AN1002" s="58"/>
      <c r="AO1002" s="58"/>
      <c r="AP1002" s="58"/>
      <c r="AQ1002" s="58"/>
      <c r="AR1002" s="58"/>
      <c r="AS1002" s="58"/>
      <c r="AT1002" s="58"/>
      <c r="AU1002" s="58"/>
      <c r="AV1002" s="58"/>
      <c r="AW1002" s="58"/>
      <c r="AX1002" s="58"/>
      <c r="AY1002" s="58"/>
      <c r="AZ1002" s="58"/>
    </row>
    <row r="1003" spans="1:52" x14ac:dyDescent="0.25">
      <c r="A1003" s="58"/>
      <c r="B1003" s="58"/>
      <c r="C1003" s="58"/>
      <c r="D1003" s="58"/>
      <c r="E1003" s="58"/>
      <c r="F1003" s="58"/>
      <c r="G1003" s="58"/>
      <c r="H1003" s="58"/>
      <c r="I1003" s="58"/>
      <c r="J1003" s="58"/>
      <c r="K1003" s="58"/>
      <c r="L1003" s="58"/>
      <c r="M1003" s="58"/>
      <c r="N1003" s="58"/>
      <c r="O1003" s="58"/>
      <c r="P1003" s="58"/>
      <c r="Q1003" s="58"/>
      <c r="R1003" s="58"/>
      <c r="S1003" s="58"/>
      <c r="T1003" s="58"/>
      <c r="U1003" s="58"/>
      <c r="V1003" s="58"/>
      <c r="W1003" s="58"/>
      <c r="X1003" s="58"/>
      <c r="Y1003" s="58"/>
      <c r="Z1003" s="58"/>
      <c r="AA1003" s="58"/>
      <c r="AB1003" s="58"/>
      <c r="AC1003" s="58"/>
      <c r="AD1003" s="58"/>
      <c r="AE1003" s="58"/>
      <c r="AF1003" s="58"/>
      <c r="AG1003" s="58"/>
      <c r="AH1003" s="58"/>
      <c r="AI1003" s="58"/>
      <c r="AJ1003" s="58"/>
      <c r="AK1003" s="58"/>
      <c r="AL1003" s="58"/>
      <c r="AM1003" s="58"/>
      <c r="AN1003" s="58"/>
      <c r="AO1003" s="58"/>
      <c r="AP1003" s="58"/>
      <c r="AQ1003" s="58"/>
      <c r="AR1003" s="58"/>
      <c r="AS1003" s="58"/>
      <c r="AT1003" s="58"/>
      <c r="AU1003" s="58"/>
      <c r="AV1003" s="58"/>
      <c r="AW1003" s="58"/>
      <c r="AX1003" s="58"/>
      <c r="AY1003" s="58"/>
      <c r="AZ1003" s="58"/>
    </row>
  </sheetData>
  <pageMargins left="0.75" right="0.75" top="1" bottom="1" header="0.5" footer="0.5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rgb="FF212121"/>
  </sheetPr>
  <dimension ref="A1:AZ998"/>
  <sheetViews>
    <sheetView showGridLines="0" zoomScale="70" zoomScaleNormal="70" workbookViewId="0">
      <selection activeCell="T55" sqref="T55"/>
    </sheetView>
  </sheetViews>
  <sheetFormatPr defaultColWidth="8.88671875" defaultRowHeight="13.8" x14ac:dyDescent="0.25"/>
  <cols>
    <col min="1" max="16384" width="8.88671875" style="59"/>
  </cols>
  <sheetData>
    <row r="1" spans="1:52" ht="14.4" customHeight="1" x14ac:dyDescent="0.25">
      <c r="A1" s="218" t="s">
        <v>3</v>
      </c>
      <c r="B1" s="218"/>
      <c r="C1" s="218"/>
      <c r="D1" s="218"/>
      <c r="E1" s="218"/>
      <c r="F1" s="218"/>
      <c r="G1" s="218"/>
      <c r="H1" s="218"/>
      <c r="I1" s="218"/>
      <c r="J1" s="218"/>
      <c r="K1" s="218"/>
      <c r="L1" s="218"/>
      <c r="M1" s="218"/>
      <c r="N1" s="218"/>
      <c r="O1" s="218"/>
      <c r="P1" s="218"/>
      <c r="Q1" s="21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  <c r="AH1" s="58"/>
      <c r="AI1" s="58"/>
      <c r="AJ1" s="58"/>
      <c r="AK1" s="58"/>
      <c r="AL1" s="58"/>
      <c r="AM1" s="58"/>
      <c r="AN1" s="58"/>
      <c r="AO1" s="58"/>
      <c r="AP1" s="58"/>
      <c r="AQ1" s="58"/>
      <c r="AR1" s="58"/>
      <c r="AS1" s="58"/>
      <c r="AT1" s="58"/>
      <c r="AU1" s="58"/>
      <c r="AV1" s="58"/>
      <c r="AW1" s="58"/>
      <c r="AX1" s="58"/>
      <c r="AY1" s="58"/>
      <c r="AZ1" s="58"/>
    </row>
    <row r="2" spans="1:52" ht="13.8" customHeight="1" x14ac:dyDescent="0.25">
      <c r="A2" s="218"/>
      <c r="B2" s="218"/>
      <c r="C2" s="218"/>
      <c r="D2" s="218"/>
      <c r="E2" s="218"/>
      <c r="F2" s="218"/>
      <c r="G2" s="218"/>
      <c r="H2" s="218"/>
      <c r="I2" s="218"/>
      <c r="J2" s="218"/>
      <c r="K2" s="218"/>
      <c r="L2" s="218"/>
      <c r="M2" s="218"/>
      <c r="N2" s="218"/>
      <c r="O2" s="218"/>
      <c r="P2" s="218"/>
      <c r="Q2" s="218"/>
      <c r="R2" s="58"/>
      <c r="S2" s="58"/>
      <c r="T2" s="58"/>
      <c r="U2" s="58"/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  <c r="AM2" s="58"/>
      <c r="AN2" s="58"/>
      <c r="AO2" s="58"/>
      <c r="AP2" s="58"/>
      <c r="AQ2" s="58"/>
      <c r="AR2" s="58"/>
      <c r="AS2" s="58"/>
      <c r="AT2" s="58"/>
      <c r="AU2" s="58"/>
      <c r="AV2" s="58"/>
      <c r="AW2" s="58"/>
      <c r="AX2" s="58"/>
      <c r="AY2" s="58"/>
      <c r="AZ2" s="58"/>
    </row>
    <row r="3" spans="1:52" ht="13.8" customHeight="1" x14ac:dyDescent="0.25">
      <c r="A3" s="218"/>
      <c r="B3" s="218"/>
      <c r="C3" s="218"/>
      <c r="D3" s="218"/>
      <c r="E3" s="218"/>
      <c r="F3" s="218"/>
      <c r="G3" s="218"/>
      <c r="H3" s="218"/>
      <c r="I3" s="218"/>
      <c r="J3" s="218"/>
      <c r="K3" s="218"/>
      <c r="L3" s="218"/>
      <c r="M3" s="218"/>
      <c r="N3" s="218"/>
      <c r="O3" s="218"/>
      <c r="P3" s="218"/>
      <c r="Q3" s="218"/>
      <c r="R3" s="58"/>
      <c r="S3" s="58"/>
      <c r="T3" s="58"/>
      <c r="U3" s="58"/>
      <c r="V3" s="58"/>
      <c r="W3" s="58"/>
      <c r="X3" s="58"/>
      <c r="Y3" s="58"/>
      <c r="Z3" s="58"/>
      <c r="AA3" s="58"/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8"/>
      <c r="AY3" s="58"/>
      <c r="AZ3" s="58"/>
    </row>
    <row r="4" spans="1:52" ht="13.8" customHeight="1" x14ac:dyDescent="0.25">
      <c r="A4" s="218"/>
      <c r="B4" s="218"/>
      <c r="C4" s="218"/>
      <c r="D4" s="218"/>
      <c r="E4" s="218"/>
      <c r="F4" s="218"/>
      <c r="G4" s="218"/>
      <c r="H4" s="218"/>
      <c r="I4" s="218"/>
      <c r="J4" s="218"/>
      <c r="K4" s="218"/>
      <c r="L4" s="218"/>
      <c r="M4" s="218"/>
      <c r="N4" s="218"/>
      <c r="O4" s="218"/>
      <c r="P4" s="218"/>
      <c r="Q4" s="21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8"/>
      <c r="AK4" s="58"/>
      <c r="AL4" s="58"/>
      <c r="AM4" s="58"/>
      <c r="AN4" s="58"/>
      <c r="AO4" s="58"/>
      <c r="AP4" s="58"/>
      <c r="AQ4" s="58"/>
      <c r="AR4" s="58"/>
      <c r="AS4" s="58"/>
      <c r="AT4" s="58"/>
      <c r="AU4" s="58"/>
      <c r="AV4" s="58"/>
      <c r="AW4" s="58"/>
      <c r="AX4" s="58"/>
      <c r="AY4" s="58"/>
      <c r="AZ4" s="58"/>
    </row>
    <row r="5" spans="1:52" x14ac:dyDescent="0.25">
      <c r="A5" s="218"/>
      <c r="B5" s="218"/>
      <c r="C5" s="218"/>
      <c r="D5" s="218"/>
      <c r="E5" s="218"/>
      <c r="F5" s="218"/>
      <c r="G5" s="218"/>
      <c r="H5" s="218"/>
      <c r="I5" s="218"/>
      <c r="J5" s="218"/>
      <c r="K5" s="218"/>
      <c r="L5" s="218"/>
      <c r="M5" s="218"/>
      <c r="N5" s="218"/>
      <c r="O5" s="218"/>
      <c r="P5" s="218"/>
      <c r="Q5" s="218"/>
      <c r="R5" s="58"/>
      <c r="S5" s="58"/>
      <c r="T5" s="58"/>
      <c r="U5" s="58"/>
      <c r="V5" s="58"/>
      <c r="W5" s="58"/>
      <c r="X5" s="58"/>
      <c r="Y5" s="58"/>
      <c r="Z5" s="58"/>
      <c r="AA5" s="58"/>
      <c r="AB5" s="58"/>
      <c r="AC5" s="58"/>
      <c r="AD5" s="58"/>
      <c r="AE5" s="58"/>
      <c r="AF5" s="58"/>
      <c r="AG5" s="58"/>
      <c r="AH5" s="58"/>
      <c r="AI5" s="58"/>
      <c r="AJ5" s="58"/>
      <c r="AK5" s="58"/>
      <c r="AL5" s="58"/>
      <c r="AM5" s="58"/>
      <c r="AN5" s="58"/>
      <c r="AO5" s="58"/>
      <c r="AP5" s="58"/>
      <c r="AQ5" s="58"/>
      <c r="AR5" s="58"/>
      <c r="AS5" s="58"/>
      <c r="AT5" s="58"/>
      <c r="AU5" s="58"/>
      <c r="AV5" s="58"/>
      <c r="AW5" s="58"/>
      <c r="AX5" s="58"/>
      <c r="AY5" s="58"/>
      <c r="AZ5" s="58"/>
    </row>
    <row r="6" spans="1:52" x14ac:dyDescent="0.25">
      <c r="A6" s="218"/>
      <c r="B6" s="218"/>
      <c r="C6" s="218"/>
      <c r="D6" s="218"/>
      <c r="E6" s="218"/>
      <c r="F6" s="218"/>
      <c r="G6" s="218"/>
      <c r="H6" s="218"/>
      <c r="I6" s="218"/>
      <c r="J6" s="218"/>
      <c r="K6" s="218"/>
      <c r="L6" s="218"/>
      <c r="M6" s="218"/>
      <c r="N6" s="218"/>
      <c r="O6" s="218"/>
      <c r="P6" s="218"/>
      <c r="Q6" s="218"/>
      <c r="R6" s="58"/>
      <c r="S6" s="58"/>
      <c r="T6" s="58"/>
      <c r="U6" s="58"/>
      <c r="V6" s="58"/>
      <c r="W6" s="58"/>
      <c r="X6" s="58"/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58"/>
      <c r="AJ6" s="58"/>
      <c r="AK6" s="58"/>
      <c r="AL6" s="58"/>
      <c r="AM6" s="58"/>
      <c r="AN6" s="58"/>
      <c r="AO6" s="58"/>
      <c r="AP6" s="58"/>
      <c r="AQ6" s="58"/>
      <c r="AR6" s="58"/>
      <c r="AS6" s="58"/>
      <c r="AT6" s="58"/>
      <c r="AU6" s="58"/>
      <c r="AV6" s="58"/>
      <c r="AW6" s="58"/>
      <c r="AX6" s="58"/>
      <c r="AY6" s="58"/>
      <c r="AZ6" s="58"/>
    </row>
    <row r="7" spans="1:52" x14ac:dyDescent="0.25">
      <c r="A7" s="58"/>
      <c r="B7" s="58"/>
      <c r="C7" s="58"/>
      <c r="D7" s="58"/>
      <c r="E7" s="58"/>
      <c r="F7" s="58"/>
      <c r="G7" s="58"/>
      <c r="H7" s="58"/>
      <c r="I7" s="58"/>
      <c r="J7" s="58"/>
      <c r="K7" s="58"/>
      <c r="L7" s="58"/>
      <c r="M7" s="58"/>
      <c r="N7" s="58"/>
      <c r="O7" s="58"/>
      <c r="P7" s="58"/>
      <c r="Q7" s="58"/>
      <c r="R7" s="58"/>
      <c r="S7" s="58"/>
      <c r="T7" s="58"/>
      <c r="U7" s="58"/>
      <c r="V7" s="58"/>
      <c r="W7" s="58"/>
      <c r="X7" s="58"/>
      <c r="Y7" s="58"/>
      <c r="Z7" s="58"/>
      <c r="AA7" s="58"/>
      <c r="AB7" s="58"/>
      <c r="AC7" s="58"/>
      <c r="AD7" s="58"/>
      <c r="AE7" s="58"/>
      <c r="AF7" s="58"/>
      <c r="AG7" s="58"/>
      <c r="AH7" s="58"/>
      <c r="AI7" s="58"/>
      <c r="AJ7" s="58"/>
      <c r="AK7" s="58"/>
      <c r="AL7" s="58"/>
      <c r="AM7" s="58"/>
      <c r="AN7" s="58"/>
      <c r="AO7" s="58"/>
      <c r="AP7" s="58"/>
      <c r="AQ7" s="58"/>
      <c r="AR7" s="58"/>
      <c r="AS7" s="58"/>
      <c r="AT7" s="58"/>
      <c r="AU7" s="58"/>
      <c r="AV7" s="58"/>
      <c r="AW7" s="58"/>
      <c r="AX7" s="58"/>
      <c r="AY7" s="58"/>
      <c r="AZ7" s="58"/>
    </row>
    <row r="8" spans="1:52" x14ac:dyDescent="0.25">
      <c r="A8" s="58"/>
      <c r="B8" s="60" t="s">
        <v>4</v>
      </c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  <c r="AM8" s="58"/>
      <c r="AN8" s="58"/>
      <c r="AO8" s="58"/>
      <c r="AP8" s="58"/>
      <c r="AQ8" s="58"/>
      <c r="AR8" s="58"/>
      <c r="AS8" s="58"/>
      <c r="AT8" s="58"/>
      <c r="AU8" s="58"/>
      <c r="AV8" s="58"/>
      <c r="AW8" s="58"/>
      <c r="AX8" s="58"/>
      <c r="AY8" s="58"/>
      <c r="AZ8" s="58"/>
    </row>
    <row r="9" spans="1:52" x14ac:dyDescent="0.25">
      <c r="A9" s="58"/>
      <c r="B9" s="61" t="s">
        <v>79</v>
      </c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  <c r="P9" s="58"/>
      <c r="Q9" s="58"/>
      <c r="R9" s="58"/>
      <c r="S9" s="58"/>
      <c r="T9" s="58"/>
      <c r="U9" s="58"/>
      <c r="V9" s="58"/>
      <c r="W9" s="58"/>
      <c r="X9" s="58"/>
      <c r="Y9" s="58"/>
      <c r="Z9" s="58"/>
      <c r="AA9" s="58"/>
      <c r="AB9" s="58"/>
      <c r="AC9" s="58"/>
      <c r="AD9" s="58"/>
      <c r="AE9" s="58"/>
      <c r="AF9" s="58"/>
      <c r="AG9" s="58"/>
      <c r="AH9" s="58"/>
      <c r="AI9" s="58"/>
      <c r="AJ9" s="58"/>
      <c r="AK9" s="58"/>
      <c r="AL9" s="58"/>
      <c r="AM9" s="58"/>
      <c r="AN9" s="58"/>
      <c r="AO9" s="58"/>
      <c r="AP9" s="58"/>
      <c r="AQ9" s="58"/>
      <c r="AR9" s="58"/>
      <c r="AS9" s="58"/>
      <c r="AT9" s="58"/>
      <c r="AU9" s="58"/>
      <c r="AV9" s="58"/>
      <c r="AW9" s="58"/>
      <c r="AX9" s="58"/>
      <c r="AY9" s="58"/>
      <c r="AZ9" s="58"/>
    </row>
    <row r="10" spans="1:52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  <c r="AA10" s="58"/>
      <c r="AB10" s="58"/>
      <c r="AC10" s="58"/>
      <c r="AD10" s="58"/>
      <c r="AE10" s="58"/>
      <c r="AF10" s="58"/>
      <c r="AG10" s="58"/>
      <c r="AH10" s="58"/>
      <c r="AI10" s="58"/>
      <c r="AJ10" s="58"/>
      <c r="AK10" s="58"/>
      <c r="AL10" s="58"/>
      <c r="AM10" s="58"/>
      <c r="AN10" s="58"/>
      <c r="AO10" s="58"/>
      <c r="AP10" s="58"/>
      <c r="AQ10" s="58"/>
      <c r="AR10" s="58"/>
      <c r="AS10" s="58"/>
      <c r="AT10" s="58"/>
      <c r="AU10" s="58"/>
      <c r="AV10" s="58"/>
      <c r="AW10" s="58"/>
      <c r="AX10" s="58"/>
      <c r="AY10" s="58"/>
      <c r="AZ10" s="58"/>
    </row>
    <row r="11" spans="1:52" x14ac:dyDescent="0.25">
      <c r="A11" s="58"/>
      <c r="B11" s="60" t="s">
        <v>5</v>
      </c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  <c r="AM11" s="58"/>
      <c r="AN11" s="58"/>
      <c r="AO11" s="58"/>
      <c r="AP11" s="58"/>
      <c r="AQ11" s="58"/>
      <c r="AR11" s="58"/>
      <c r="AS11" s="58"/>
      <c r="AT11" s="58"/>
      <c r="AU11" s="58"/>
      <c r="AV11" s="58"/>
      <c r="AW11" s="58"/>
      <c r="AX11" s="58"/>
      <c r="AY11" s="58"/>
      <c r="AZ11" s="58"/>
    </row>
    <row r="12" spans="1:52" x14ac:dyDescent="0.25">
      <c r="A12" s="58"/>
      <c r="B12" s="61" t="s">
        <v>80</v>
      </c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  <c r="AL12" s="58"/>
      <c r="AM12" s="58"/>
      <c r="AN12" s="58"/>
      <c r="AO12" s="58"/>
      <c r="AP12" s="58"/>
      <c r="AQ12" s="58"/>
      <c r="AR12" s="58"/>
      <c r="AS12" s="58"/>
      <c r="AT12" s="58"/>
      <c r="AU12" s="58"/>
      <c r="AV12" s="58"/>
      <c r="AW12" s="58"/>
      <c r="AX12" s="58"/>
      <c r="AY12" s="58"/>
      <c r="AZ12" s="58"/>
    </row>
    <row r="13" spans="1:52" x14ac:dyDescent="0.25">
      <c r="A13" s="58"/>
      <c r="B13" s="61" t="s">
        <v>81</v>
      </c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  <c r="AA13" s="58"/>
      <c r="AB13" s="58"/>
      <c r="AC13" s="58"/>
      <c r="AD13" s="58"/>
      <c r="AE13" s="58"/>
      <c r="AF13" s="58"/>
      <c r="AG13" s="58"/>
      <c r="AH13" s="58"/>
      <c r="AI13" s="58"/>
      <c r="AJ13" s="58"/>
      <c r="AK13" s="58"/>
      <c r="AL13" s="58"/>
      <c r="AM13" s="58"/>
      <c r="AN13" s="58"/>
      <c r="AO13" s="58"/>
      <c r="AP13" s="58"/>
      <c r="AQ13" s="58"/>
      <c r="AR13" s="58"/>
      <c r="AS13" s="58"/>
      <c r="AT13" s="58"/>
      <c r="AU13" s="58"/>
      <c r="AV13" s="58"/>
      <c r="AW13" s="58"/>
      <c r="AX13" s="58"/>
      <c r="AY13" s="58"/>
      <c r="AZ13" s="58"/>
    </row>
    <row r="14" spans="1:52" x14ac:dyDescent="0.25">
      <c r="A14" s="58"/>
      <c r="B14" s="61" t="s">
        <v>82</v>
      </c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  <c r="AM14" s="58"/>
      <c r="AN14" s="58"/>
      <c r="AO14" s="58"/>
      <c r="AP14" s="58"/>
      <c r="AQ14" s="58"/>
      <c r="AR14" s="58"/>
      <c r="AS14" s="58"/>
      <c r="AT14" s="58"/>
      <c r="AU14" s="58"/>
      <c r="AV14" s="58"/>
      <c r="AW14" s="58"/>
      <c r="AX14" s="58"/>
      <c r="AY14" s="58"/>
      <c r="AZ14" s="58"/>
    </row>
    <row r="15" spans="1:52" x14ac:dyDescent="0.25">
      <c r="A15" s="58"/>
      <c r="B15" s="61" t="s">
        <v>83</v>
      </c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  <c r="AA15" s="58"/>
      <c r="AB15" s="58"/>
      <c r="AC15" s="58"/>
      <c r="AD15" s="58"/>
      <c r="AE15" s="58"/>
      <c r="AF15" s="58"/>
      <c r="AG15" s="58"/>
      <c r="AH15" s="58"/>
      <c r="AI15" s="58"/>
      <c r="AJ15" s="58"/>
      <c r="AK15" s="58"/>
      <c r="AL15" s="58"/>
      <c r="AM15" s="58"/>
      <c r="AN15" s="58"/>
      <c r="AO15" s="58"/>
      <c r="AP15" s="58"/>
      <c r="AQ15" s="58"/>
      <c r="AR15" s="58"/>
      <c r="AS15" s="58"/>
      <c r="AT15" s="58"/>
      <c r="AU15" s="58"/>
      <c r="AV15" s="58"/>
      <c r="AW15" s="58"/>
      <c r="AX15" s="58"/>
      <c r="AY15" s="58"/>
      <c r="AZ15" s="58"/>
    </row>
    <row r="16" spans="1:52" x14ac:dyDescent="0.2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  <c r="AM16" s="58"/>
      <c r="AN16" s="58"/>
      <c r="AO16" s="58"/>
      <c r="AP16" s="58"/>
      <c r="AQ16" s="58"/>
      <c r="AR16" s="58"/>
      <c r="AS16" s="58"/>
      <c r="AT16" s="58"/>
      <c r="AU16" s="58"/>
      <c r="AV16" s="58"/>
      <c r="AW16" s="58"/>
      <c r="AX16" s="58"/>
      <c r="AY16" s="58"/>
      <c r="AZ16" s="58"/>
    </row>
    <row r="17" spans="1:52" x14ac:dyDescent="0.25">
      <c r="A17" s="58"/>
      <c r="B17" s="60" t="s">
        <v>84</v>
      </c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  <c r="AM17" s="58"/>
      <c r="AN17" s="58"/>
      <c r="AO17" s="58"/>
      <c r="AP17" s="58"/>
      <c r="AQ17" s="58"/>
      <c r="AR17" s="58"/>
      <c r="AS17" s="58"/>
      <c r="AT17" s="58"/>
      <c r="AU17" s="58"/>
      <c r="AV17" s="58"/>
      <c r="AW17" s="58"/>
      <c r="AX17" s="58"/>
      <c r="AY17" s="58"/>
      <c r="AZ17" s="58"/>
    </row>
    <row r="18" spans="1:52" x14ac:dyDescent="0.2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  <c r="AM18" s="58"/>
      <c r="AN18" s="58"/>
      <c r="AO18" s="58"/>
      <c r="AP18" s="58"/>
      <c r="AQ18" s="58"/>
      <c r="AR18" s="58"/>
      <c r="AS18" s="58"/>
      <c r="AT18" s="58"/>
      <c r="AU18" s="58"/>
      <c r="AV18" s="58"/>
      <c r="AW18" s="58"/>
      <c r="AX18" s="58"/>
      <c r="AY18" s="58"/>
      <c r="AZ18" s="58"/>
    </row>
    <row r="19" spans="1:52" x14ac:dyDescent="0.2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  <c r="AM19" s="58"/>
      <c r="AN19" s="58"/>
      <c r="AO19" s="58"/>
      <c r="AP19" s="58"/>
      <c r="AQ19" s="58"/>
      <c r="AR19" s="58"/>
      <c r="AS19" s="58"/>
      <c r="AT19" s="58"/>
      <c r="AU19" s="58"/>
      <c r="AV19" s="58"/>
      <c r="AW19" s="58"/>
      <c r="AX19" s="58"/>
      <c r="AY19" s="58"/>
      <c r="AZ19" s="58"/>
    </row>
    <row r="20" spans="1:52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  <c r="AQ20" s="58"/>
      <c r="AR20" s="58"/>
      <c r="AS20" s="58"/>
      <c r="AT20" s="58"/>
      <c r="AU20" s="58"/>
      <c r="AV20" s="58"/>
      <c r="AW20" s="58"/>
      <c r="AX20" s="58"/>
      <c r="AY20" s="58"/>
      <c r="AZ20" s="58"/>
    </row>
    <row r="21" spans="1:52" x14ac:dyDescent="0.2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  <c r="AM21" s="58"/>
      <c r="AN21" s="58"/>
      <c r="AO21" s="58"/>
      <c r="AP21" s="58"/>
      <c r="AQ21" s="58"/>
      <c r="AR21" s="58"/>
      <c r="AS21" s="58"/>
      <c r="AT21" s="58"/>
      <c r="AU21" s="58"/>
      <c r="AV21" s="58"/>
      <c r="AW21" s="58"/>
      <c r="AX21" s="58"/>
      <c r="AY21" s="58"/>
      <c r="AZ21" s="58"/>
    </row>
    <row r="22" spans="1:52" x14ac:dyDescent="0.2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58"/>
      <c r="AJ22" s="58"/>
      <c r="AK22" s="58"/>
      <c r="AL22" s="58"/>
      <c r="AM22" s="58"/>
      <c r="AN22" s="58"/>
      <c r="AO22" s="58"/>
      <c r="AP22" s="58"/>
      <c r="AQ22" s="58"/>
      <c r="AR22" s="58"/>
      <c r="AS22" s="58"/>
      <c r="AT22" s="58"/>
      <c r="AU22" s="58"/>
      <c r="AV22" s="58"/>
      <c r="AW22" s="58"/>
      <c r="AX22" s="58"/>
      <c r="AY22" s="58"/>
      <c r="AZ22" s="58"/>
    </row>
    <row r="23" spans="1:52" x14ac:dyDescent="0.2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  <c r="AM23" s="58"/>
      <c r="AN23" s="58"/>
      <c r="AO23" s="58"/>
      <c r="AP23" s="58"/>
      <c r="AQ23" s="58"/>
      <c r="AR23" s="58"/>
      <c r="AS23" s="58"/>
      <c r="AT23" s="58"/>
      <c r="AU23" s="58"/>
      <c r="AV23" s="58"/>
      <c r="AW23" s="58"/>
      <c r="AX23" s="58"/>
      <c r="AY23" s="58"/>
      <c r="AZ23" s="58"/>
    </row>
    <row r="24" spans="1:52" x14ac:dyDescent="0.25">
      <c r="A24" s="58"/>
      <c r="B24" s="58"/>
      <c r="C24" s="58"/>
      <c r="D24" s="58"/>
      <c r="E24" s="58"/>
      <c r="F24" s="58"/>
      <c r="G24" s="58"/>
      <c r="H24" s="58"/>
      <c r="I24" s="58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  <c r="AM24" s="58"/>
      <c r="AN24" s="58"/>
      <c r="AO24" s="58"/>
      <c r="AP24" s="58"/>
      <c r="AQ24" s="58"/>
      <c r="AR24" s="58"/>
      <c r="AS24" s="58"/>
      <c r="AT24" s="58"/>
      <c r="AU24" s="58"/>
      <c r="AV24" s="58"/>
      <c r="AW24" s="58"/>
      <c r="AX24" s="58"/>
      <c r="AY24" s="58"/>
      <c r="AZ24" s="58"/>
    </row>
    <row r="25" spans="1:52" ht="14.4" x14ac:dyDescent="0.3">
      <c r="A25" s="58"/>
      <c r="B25" s="58"/>
      <c r="C25" s="58"/>
      <c r="D25" s="58"/>
      <c r="E25" s="58"/>
      <c r="F25" s="58"/>
      <c r="G25" s="58"/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/>
      <c r="U25" s="58"/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8"/>
      <c r="AN25" s="58"/>
      <c r="AO25" s="58"/>
      <c r="AP25" s="58"/>
      <c r="AQ25" s="58"/>
      <c r="AR25" s="58"/>
      <c r="AS25" s="58"/>
      <c r="AT25" s="58"/>
      <c r="AU25" s="58"/>
      <c r="AV25" s="58"/>
      <c r="AW25" s="58"/>
      <c r="AX25" s="58"/>
      <c r="AY25" s="58"/>
      <c r="AZ25" s="58"/>
    </row>
    <row r="26" spans="1:52" x14ac:dyDescent="0.25">
      <c r="A26" s="58"/>
      <c r="B26" s="58"/>
      <c r="C26" s="58"/>
      <c r="D26" s="58"/>
      <c r="E26" s="58"/>
      <c r="F26" s="58"/>
      <c r="G26" s="58"/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8"/>
      <c r="AN26" s="58"/>
      <c r="AO26" s="58"/>
      <c r="AP26" s="58"/>
      <c r="AQ26" s="58"/>
      <c r="AR26" s="58"/>
      <c r="AS26" s="58"/>
      <c r="AT26" s="58"/>
      <c r="AU26" s="58"/>
      <c r="AV26" s="58"/>
      <c r="AW26" s="58"/>
      <c r="AX26" s="58"/>
      <c r="AY26" s="58"/>
      <c r="AZ26" s="58"/>
    </row>
    <row r="27" spans="1:52" x14ac:dyDescent="0.25">
      <c r="A27" s="58"/>
      <c r="B27" s="58"/>
      <c r="C27" s="58"/>
      <c r="D27" s="58"/>
      <c r="E27" s="58"/>
      <c r="F27" s="58"/>
      <c r="G27" s="58"/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  <c r="AM27" s="58"/>
      <c r="AN27" s="58"/>
      <c r="AO27" s="58"/>
      <c r="AP27" s="58"/>
      <c r="AQ27" s="58"/>
      <c r="AR27" s="58"/>
      <c r="AS27" s="58"/>
      <c r="AT27" s="58"/>
      <c r="AU27" s="58"/>
      <c r="AV27" s="58"/>
      <c r="AW27" s="58"/>
      <c r="AX27" s="58"/>
      <c r="AY27" s="58"/>
      <c r="AZ27" s="58"/>
    </row>
    <row r="28" spans="1:52" x14ac:dyDescent="0.25">
      <c r="A28" s="58"/>
      <c r="B28" s="58"/>
      <c r="C28" s="58"/>
      <c r="D28" s="58"/>
      <c r="E28" s="58"/>
      <c r="F28" s="58"/>
      <c r="G28" s="58"/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</row>
    <row r="29" spans="1:52" x14ac:dyDescent="0.25">
      <c r="A29" s="58"/>
      <c r="B29" s="58"/>
      <c r="C29" s="58"/>
      <c r="D29" s="58"/>
      <c r="E29" s="58"/>
      <c r="F29" s="58"/>
      <c r="G29" s="58"/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  <c r="AM29" s="58"/>
      <c r="AN29" s="58"/>
      <c r="AO29" s="58"/>
      <c r="AP29" s="58"/>
      <c r="AQ29" s="58"/>
      <c r="AR29" s="58"/>
      <c r="AS29" s="58"/>
      <c r="AT29" s="58"/>
      <c r="AU29" s="58"/>
      <c r="AV29" s="58"/>
      <c r="AW29" s="58"/>
      <c r="AX29" s="58"/>
      <c r="AY29" s="58"/>
      <c r="AZ29" s="58"/>
    </row>
    <row r="30" spans="1:52" x14ac:dyDescent="0.25">
      <c r="A30" s="58"/>
      <c r="B30" s="58"/>
      <c r="C30" s="58"/>
      <c r="D30" s="58"/>
      <c r="E30" s="58"/>
      <c r="F30" s="58"/>
      <c r="G30" s="58"/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  <c r="AM30" s="58"/>
      <c r="AN30" s="58"/>
      <c r="AO30" s="58"/>
      <c r="AP30" s="58"/>
      <c r="AQ30" s="58"/>
      <c r="AR30" s="58"/>
      <c r="AS30" s="58"/>
      <c r="AT30" s="58"/>
      <c r="AU30" s="58"/>
      <c r="AV30" s="58"/>
      <c r="AW30" s="58"/>
      <c r="AX30" s="58"/>
      <c r="AY30" s="58"/>
      <c r="AZ30" s="58"/>
    </row>
    <row r="31" spans="1:52" x14ac:dyDescent="0.25">
      <c r="A31" s="58"/>
      <c r="B31" s="58"/>
      <c r="C31" s="58"/>
      <c r="D31" s="58"/>
      <c r="E31" s="58"/>
      <c r="F31" s="58"/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  <c r="AM31" s="58"/>
      <c r="AN31" s="58"/>
      <c r="AO31" s="58"/>
      <c r="AP31" s="58"/>
      <c r="AQ31" s="58"/>
      <c r="AR31" s="58"/>
      <c r="AS31" s="58"/>
      <c r="AT31" s="58"/>
      <c r="AU31" s="58"/>
      <c r="AV31" s="58"/>
      <c r="AW31" s="58"/>
      <c r="AX31" s="58"/>
      <c r="AY31" s="58"/>
      <c r="AZ31" s="58"/>
    </row>
    <row r="32" spans="1:52" x14ac:dyDescent="0.25">
      <c r="A32" s="58"/>
      <c r="B32" s="58"/>
      <c r="C32" s="58"/>
      <c r="D32" s="58"/>
      <c r="E32" s="58"/>
      <c r="F32" s="58"/>
      <c r="G32" s="58"/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  <c r="AM32" s="58"/>
      <c r="AN32" s="58"/>
      <c r="AO32" s="58"/>
      <c r="AP32" s="58"/>
      <c r="AQ32" s="58"/>
      <c r="AR32" s="58"/>
      <c r="AS32" s="58"/>
      <c r="AT32" s="58"/>
      <c r="AU32" s="58"/>
      <c r="AV32" s="58"/>
      <c r="AW32" s="58"/>
      <c r="AX32" s="58"/>
      <c r="AY32" s="58"/>
      <c r="AZ32" s="58"/>
    </row>
    <row r="33" spans="1:52" x14ac:dyDescent="0.25">
      <c r="A33" s="58"/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  <c r="AM33" s="58"/>
      <c r="AN33" s="58"/>
      <c r="AO33" s="58"/>
      <c r="AP33" s="58"/>
      <c r="AQ33" s="58"/>
      <c r="AR33" s="58"/>
      <c r="AS33" s="58"/>
      <c r="AT33" s="58"/>
      <c r="AU33" s="58"/>
      <c r="AV33" s="58"/>
      <c r="AW33" s="58"/>
      <c r="AX33" s="58"/>
      <c r="AY33" s="58"/>
      <c r="AZ33" s="58"/>
    </row>
    <row r="34" spans="1:52" x14ac:dyDescent="0.25">
      <c r="A34" s="58"/>
      <c r="B34" s="58"/>
      <c r="C34" s="58"/>
      <c r="D34" s="58"/>
      <c r="E34" s="58"/>
      <c r="F34" s="58"/>
      <c r="G34" s="5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8"/>
      <c r="AN34" s="58"/>
      <c r="AO34" s="58"/>
      <c r="AP34" s="58"/>
      <c r="AQ34" s="58"/>
      <c r="AR34" s="58"/>
      <c r="AS34" s="58"/>
      <c r="AT34" s="58"/>
      <c r="AU34" s="58"/>
      <c r="AV34" s="58"/>
      <c r="AW34" s="58"/>
      <c r="AX34" s="58"/>
      <c r="AY34" s="58"/>
      <c r="AZ34" s="58"/>
    </row>
    <row r="35" spans="1:52" x14ac:dyDescent="0.25">
      <c r="A35" s="58"/>
      <c r="B35" s="58"/>
      <c r="C35" s="58"/>
      <c r="D35" s="58"/>
      <c r="E35" s="58"/>
      <c r="F35" s="58"/>
      <c r="G35" s="58"/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8"/>
      <c r="AN35" s="58"/>
      <c r="AO35" s="58"/>
      <c r="AP35" s="58"/>
      <c r="AQ35" s="58"/>
      <c r="AR35" s="58"/>
      <c r="AS35" s="58"/>
      <c r="AT35" s="58"/>
      <c r="AU35" s="58"/>
      <c r="AV35" s="58"/>
      <c r="AW35" s="58"/>
      <c r="AX35" s="58"/>
      <c r="AY35" s="58"/>
      <c r="AZ35" s="58"/>
    </row>
    <row r="36" spans="1:52" x14ac:dyDescent="0.25">
      <c r="A36" s="58"/>
      <c r="B36" s="58"/>
      <c r="C36" s="58"/>
      <c r="D36" s="58"/>
      <c r="E36" s="58"/>
      <c r="F36" s="58"/>
      <c r="G36" s="58"/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8"/>
      <c r="AN36" s="58"/>
      <c r="AO36" s="58"/>
      <c r="AP36" s="58"/>
      <c r="AQ36" s="58"/>
      <c r="AR36" s="58"/>
      <c r="AS36" s="58"/>
      <c r="AT36" s="58"/>
      <c r="AU36" s="58"/>
      <c r="AV36" s="58"/>
      <c r="AW36" s="58"/>
      <c r="AX36" s="58"/>
      <c r="AY36" s="58"/>
      <c r="AZ36" s="58"/>
    </row>
    <row r="37" spans="1:52" x14ac:dyDescent="0.25">
      <c r="A37" s="58"/>
      <c r="B37" s="58"/>
      <c r="C37" s="58"/>
      <c r="D37" s="58"/>
      <c r="E37" s="58"/>
      <c r="F37" s="58"/>
      <c r="G37" s="58"/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8"/>
      <c r="AN37" s="58"/>
      <c r="AO37" s="58"/>
      <c r="AP37" s="58"/>
      <c r="AQ37" s="58"/>
      <c r="AR37" s="58"/>
      <c r="AS37" s="58"/>
      <c r="AT37" s="58"/>
      <c r="AU37" s="58"/>
      <c r="AV37" s="58"/>
      <c r="AW37" s="58"/>
      <c r="AX37" s="58"/>
      <c r="AY37" s="58"/>
      <c r="AZ37" s="58"/>
    </row>
    <row r="38" spans="1:52" x14ac:dyDescent="0.25">
      <c r="A38" s="58"/>
      <c r="B38" s="58"/>
      <c r="C38" s="58"/>
      <c r="D38" s="58"/>
      <c r="E38" s="58"/>
      <c r="F38" s="58"/>
      <c r="G38" s="58"/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  <c r="AN38" s="58"/>
      <c r="AO38" s="58"/>
      <c r="AP38" s="58"/>
      <c r="AQ38" s="58"/>
      <c r="AR38" s="58"/>
      <c r="AS38" s="58"/>
      <c r="AT38" s="58"/>
      <c r="AU38" s="58"/>
      <c r="AV38" s="58"/>
      <c r="AW38" s="58"/>
      <c r="AX38" s="58"/>
      <c r="AY38" s="58"/>
      <c r="AZ38" s="58"/>
    </row>
    <row r="39" spans="1:52" x14ac:dyDescent="0.25">
      <c r="A39" s="58"/>
      <c r="B39" s="58"/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8"/>
      <c r="AN39" s="58"/>
      <c r="AO39" s="58"/>
      <c r="AP39" s="58"/>
      <c r="AQ39" s="58"/>
      <c r="AR39" s="58"/>
      <c r="AS39" s="58"/>
      <c r="AT39" s="58"/>
      <c r="AU39" s="58"/>
      <c r="AV39" s="58"/>
      <c r="AW39" s="58"/>
      <c r="AX39" s="58"/>
      <c r="AY39" s="58"/>
      <c r="AZ39" s="58"/>
    </row>
    <row r="40" spans="1:52" x14ac:dyDescent="0.25">
      <c r="A40" s="58"/>
      <c r="B40" s="58"/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  <c r="AU40" s="58"/>
      <c r="AV40" s="58"/>
      <c r="AW40" s="58"/>
      <c r="AX40" s="58"/>
      <c r="AY40" s="58"/>
      <c r="AZ40" s="58"/>
    </row>
    <row r="41" spans="1:52" x14ac:dyDescent="0.25">
      <c r="A41" s="58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8"/>
      <c r="AU41" s="58"/>
      <c r="AV41" s="58"/>
      <c r="AW41" s="58"/>
      <c r="AX41" s="58"/>
      <c r="AY41" s="58"/>
      <c r="AZ41" s="58"/>
    </row>
    <row r="42" spans="1:52" x14ac:dyDescent="0.25">
      <c r="A42" s="58"/>
      <c r="B42" s="58"/>
      <c r="C42" s="58"/>
      <c r="D42" s="58"/>
      <c r="E42" s="58"/>
      <c r="F42" s="58"/>
      <c r="G42" s="58"/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  <c r="AM42" s="58"/>
      <c r="AN42" s="58"/>
      <c r="AO42" s="58"/>
      <c r="AP42" s="58"/>
      <c r="AQ42" s="58"/>
      <c r="AR42" s="58"/>
      <c r="AS42" s="58"/>
      <c r="AT42" s="58"/>
      <c r="AU42" s="58"/>
      <c r="AV42" s="58"/>
      <c r="AW42" s="58"/>
      <c r="AX42" s="58"/>
      <c r="AY42" s="58"/>
      <c r="AZ42" s="58"/>
    </row>
    <row r="43" spans="1:52" x14ac:dyDescent="0.25">
      <c r="A43" s="58"/>
      <c r="B43" s="58"/>
      <c r="C43" s="58"/>
      <c r="D43" s="58"/>
      <c r="E43" s="58"/>
      <c r="F43" s="58"/>
      <c r="G43" s="58"/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  <c r="AM43" s="58"/>
      <c r="AN43" s="58"/>
      <c r="AO43" s="58"/>
      <c r="AP43" s="58"/>
      <c r="AQ43" s="58"/>
      <c r="AR43" s="58"/>
      <c r="AS43" s="58"/>
      <c r="AT43" s="58"/>
      <c r="AU43" s="58"/>
      <c r="AV43" s="58"/>
      <c r="AW43" s="58"/>
      <c r="AX43" s="58"/>
      <c r="AY43" s="58"/>
      <c r="AZ43" s="58"/>
    </row>
    <row r="44" spans="1:52" x14ac:dyDescent="0.25">
      <c r="A44" s="58"/>
      <c r="B44" s="58"/>
      <c r="C44" s="58"/>
      <c r="D44" s="58"/>
      <c r="E44" s="58"/>
      <c r="F44" s="58"/>
      <c r="G44" s="58"/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  <c r="AM44" s="58"/>
      <c r="AN44" s="58"/>
      <c r="AO44" s="58"/>
      <c r="AP44" s="58"/>
      <c r="AQ44" s="58"/>
      <c r="AR44" s="58"/>
      <c r="AS44" s="58"/>
      <c r="AT44" s="58"/>
      <c r="AU44" s="58"/>
      <c r="AV44" s="58"/>
      <c r="AW44" s="58"/>
      <c r="AX44" s="58"/>
      <c r="AY44" s="58"/>
      <c r="AZ44" s="58"/>
    </row>
    <row r="45" spans="1:52" x14ac:dyDescent="0.25">
      <c r="A45" s="58"/>
      <c r="B45" s="58"/>
      <c r="C45" s="58"/>
      <c r="D45" s="58"/>
      <c r="E45" s="58"/>
      <c r="F45" s="58"/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  <c r="AM45" s="58"/>
      <c r="AN45" s="58"/>
      <c r="AO45" s="58"/>
      <c r="AP45" s="58"/>
      <c r="AQ45" s="58"/>
      <c r="AR45" s="58"/>
      <c r="AS45" s="58"/>
      <c r="AT45" s="58"/>
      <c r="AU45" s="58"/>
      <c r="AV45" s="58"/>
      <c r="AW45" s="58"/>
      <c r="AX45" s="58"/>
      <c r="AY45" s="58"/>
      <c r="AZ45" s="58"/>
    </row>
    <row r="46" spans="1:52" x14ac:dyDescent="0.25">
      <c r="A46" s="58"/>
      <c r="B46" s="58"/>
      <c r="C46" s="58"/>
      <c r="D46" s="58"/>
      <c r="E46" s="58"/>
      <c r="F46" s="58"/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  <c r="AA46" s="58"/>
      <c r="AB46" s="58"/>
      <c r="AC46" s="58"/>
      <c r="AD46" s="58"/>
      <c r="AE46" s="58"/>
      <c r="AF46" s="58"/>
      <c r="AG46" s="58"/>
      <c r="AH46" s="58"/>
      <c r="AI46" s="58"/>
      <c r="AJ46" s="58"/>
      <c r="AK46" s="58"/>
      <c r="AL46" s="58"/>
      <c r="AM46" s="58"/>
      <c r="AN46" s="58"/>
      <c r="AO46" s="58"/>
      <c r="AP46" s="58"/>
      <c r="AQ46" s="58"/>
      <c r="AR46" s="58"/>
      <c r="AS46" s="58"/>
      <c r="AT46" s="58"/>
      <c r="AU46" s="58"/>
      <c r="AV46" s="58"/>
      <c r="AW46" s="58"/>
      <c r="AX46" s="58"/>
      <c r="AY46" s="58"/>
      <c r="AZ46" s="58"/>
    </row>
    <row r="47" spans="1:52" x14ac:dyDescent="0.25">
      <c r="A47" s="58"/>
      <c r="B47" s="58"/>
      <c r="C47" s="58"/>
      <c r="D47" s="58"/>
      <c r="E47" s="58"/>
      <c r="F47" s="58"/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  <c r="AA47" s="58"/>
      <c r="AB47" s="58"/>
      <c r="AC47" s="58"/>
      <c r="AD47" s="58"/>
      <c r="AE47" s="58"/>
      <c r="AF47" s="58"/>
      <c r="AG47" s="58"/>
      <c r="AH47" s="58"/>
      <c r="AI47" s="58"/>
      <c r="AJ47" s="58"/>
      <c r="AK47" s="58"/>
      <c r="AL47" s="58"/>
      <c r="AM47" s="58"/>
      <c r="AN47" s="58"/>
      <c r="AO47" s="58"/>
      <c r="AP47" s="58"/>
      <c r="AQ47" s="58"/>
      <c r="AR47" s="58"/>
      <c r="AS47" s="58"/>
      <c r="AT47" s="58"/>
      <c r="AU47" s="58"/>
      <c r="AV47" s="58"/>
      <c r="AW47" s="58"/>
      <c r="AX47" s="58"/>
      <c r="AY47" s="58"/>
      <c r="AZ47" s="58"/>
    </row>
    <row r="48" spans="1:52" x14ac:dyDescent="0.25">
      <c r="A48" s="58"/>
      <c r="B48" s="58"/>
      <c r="C48" s="58"/>
      <c r="D48" s="58"/>
      <c r="E48" s="58"/>
      <c r="F48" s="58"/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  <c r="AA48" s="58"/>
      <c r="AB48" s="58"/>
      <c r="AC48" s="58"/>
      <c r="AD48" s="58"/>
      <c r="AE48" s="58"/>
      <c r="AF48" s="58"/>
      <c r="AG48" s="58"/>
      <c r="AH48" s="58"/>
      <c r="AI48" s="58"/>
      <c r="AJ48" s="58"/>
      <c r="AK48" s="58"/>
      <c r="AL48" s="58"/>
      <c r="AM48" s="58"/>
      <c r="AN48" s="58"/>
      <c r="AO48" s="58"/>
      <c r="AP48" s="58"/>
      <c r="AQ48" s="58"/>
      <c r="AR48" s="58"/>
      <c r="AS48" s="58"/>
      <c r="AT48" s="58"/>
      <c r="AU48" s="58"/>
      <c r="AV48" s="58"/>
      <c r="AW48" s="58"/>
      <c r="AX48" s="58"/>
      <c r="AY48" s="58"/>
      <c r="AZ48" s="58"/>
    </row>
    <row r="49" spans="1:52" x14ac:dyDescent="0.25">
      <c r="A49" s="58"/>
      <c r="B49" s="58"/>
      <c r="C49" s="58"/>
      <c r="D49" s="58"/>
      <c r="E49" s="58"/>
      <c r="F49" s="58"/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  <c r="AA49" s="58"/>
      <c r="AB49" s="58"/>
      <c r="AC49" s="58"/>
      <c r="AD49" s="58"/>
      <c r="AE49" s="58"/>
      <c r="AF49" s="58"/>
      <c r="AG49" s="58"/>
      <c r="AH49" s="58"/>
      <c r="AI49" s="58"/>
      <c r="AJ49" s="58"/>
      <c r="AK49" s="58"/>
      <c r="AL49" s="58"/>
      <c r="AM49" s="58"/>
      <c r="AN49" s="58"/>
      <c r="AO49" s="58"/>
      <c r="AP49" s="58"/>
      <c r="AQ49" s="58"/>
      <c r="AR49" s="58"/>
      <c r="AS49" s="58"/>
      <c r="AT49" s="58"/>
      <c r="AU49" s="58"/>
      <c r="AV49" s="58"/>
      <c r="AW49" s="58"/>
      <c r="AX49" s="58"/>
      <c r="AY49" s="58"/>
      <c r="AZ49" s="58"/>
    </row>
    <row r="50" spans="1:52" x14ac:dyDescent="0.25">
      <c r="A50" s="58"/>
      <c r="B50" s="58"/>
      <c r="C50" s="58"/>
      <c r="D50" s="58"/>
      <c r="E50" s="58"/>
      <c r="F50" s="58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  <c r="AA50" s="58"/>
      <c r="AB50" s="58"/>
      <c r="AC50" s="58"/>
      <c r="AD50" s="58"/>
      <c r="AE50" s="58"/>
      <c r="AF50" s="58"/>
      <c r="AG50" s="58"/>
      <c r="AH50" s="58"/>
      <c r="AI50" s="58"/>
      <c r="AJ50" s="58"/>
      <c r="AK50" s="58"/>
      <c r="AL50" s="58"/>
      <c r="AM50" s="58"/>
      <c r="AN50" s="58"/>
      <c r="AO50" s="58"/>
      <c r="AP50" s="58"/>
      <c r="AQ50" s="58"/>
      <c r="AR50" s="58"/>
      <c r="AS50" s="58"/>
      <c r="AT50" s="58"/>
      <c r="AU50" s="58"/>
      <c r="AV50" s="58"/>
      <c r="AW50" s="58"/>
      <c r="AX50" s="58"/>
      <c r="AY50" s="58"/>
      <c r="AZ50" s="58"/>
    </row>
    <row r="51" spans="1:52" x14ac:dyDescent="0.25">
      <c r="A51" s="58"/>
      <c r="B51" s="58"/>
      <c r="C51" s="58"/>
      <c r="D51" s="58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  <c r="AB51" s="58"/>
      <c r="AC51" s="58"/>
      <c r="AD51" s="58"/>
      <c r="AE51" s="58"/>
      <c r="AF51" s="58"/>
      <c r="AG51" s="58"/>
      <c r="AH51" s="58"/>
      <c r="AI51" s="58"/>
      <c r="AJ51" s="58"/>
      <c r="AK51" s="58"/>
      <c r="AL51" s="58"/>
      <c r="AM51" s="58"/>
      <c r="AN51" s="58"/>
      <c r="AO51" s="58"/>
      <c r="AP51" s="58"/>
      <c r="AQ51" s="58"/>
      <c r="AR51" s="58"/>
      <c r="AS51" s="58"/>
      <c r="AT51" s="58"/>
      <c r="AU51" s="58"/>
      <c r="AV51" s="58"/>
      <c r="AW51" s="58"/>
      <c r="AX51" s="58"/>
      <c r="AY51" s="58"/>
      <c r="AZ51" s="58"/>
    </row>
    <row r="52" spans="1:52" x14ac:dyDescent="0.25">
      <c r="A52" s="58"/>
      <c r="B52" s="58"/>
      <c r="C52" s="58"/>
      <c r="D52" s="58"/>
      <c r="E52" s="58"/>
      <c r="F52" s="58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  <c r="AC52" s="58"/>
      <c r="AD52" s="58"/>
      <c r="AE52" s="58"/>
      <c r="AF52" s="58"/>
      <c r="AG52" s="58"/>
      <c r="AH52" s="58"/>
      <c r="AI52" s="58"/>
      <c r="AJ52" s="58"/>
      <c r="AK52" s="58"/>
      <c r="AL52" s="58"/>
      <c r="AM52" s="58"/>
      <c r="AN52" s="58"/>
      <c r="AO52" s="58"/>
      <c r="AP52" s="58"/>
      <c r="AQ52" s="58"/>
      <c r="AR52" s="58"/>
      <c r="AS52" s="58"/>
      <c r="AT52" s="58"/>
      <c r="AU52" s="58"/>
      <c r="AV52" s="58"/>
      <c r="AW52" s="58"/>
      <c r="AX52" s="58"/>
      <c r="AY52" s="58"/>
      <c r="AZ52" s="58"/>
    </row>
    <row r="53" spans="1:52" x14ac:dyDescent="0.25">
      <c r="A53" s="58"/>
      <c r="B53" s="58"/>
      <c r="C53" s="58"/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  <c r="AJ53" s="58"/>
      <c r="AK53" s="58"/>
      <c r="AL53" s="58"/>
      <c r="AM53" s="58"/>
      <c r="AN53" s="58"/>
      <c r="AO53" s="58"/>
      <c r="AP53" s="58"/>
      <c r="AQ53" s="58"/>
      <c r="AR53" s="58"/>
      <c r="AS53" s="58"/>
      <c r="AT53" s="58"/>
      <c r="AU53" s="58"/>
      <c r="AV53" s="58"/>
      <c r="AW53" s="58"/>
      <c r="AX53" s="58"/>
      <c r="AY53" s="58"/>
      <c r="AZ53" s="58"/>
    </row>
    <row r="54" spans="1:52" x14ac:dyDescent="0.25">
      <c r="A54" s="58"/>
      <c r="B54" s="58"/>
      <c r="C54" s="58"/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58"/>
      <c r="AE54" s="58"/>
      <c r="AF54" s="58"/>
      <c r="AG54" s="58"/>
      <c r="AH54" s="58"/>
      <c r="AI54" s="58"/>
      <c r="AJ54" s="58"/>
      <c r="AK54" s="58"/>
      <c r="AL54" s="58"/>
      <c r="AM54" s="58"/>
      <c r="AN54" s="58"/>
      <c r="AO54" s="58"/>
      <c r="AP54" s="58"/>
      <c r="AQ54" s="58"/>
      <c r="AR54" s="58"/>
      <c r="AS54" s="58"/>
      <c r="AT54" s="58"/>
      <c r="AU54" s="58"/>
      <c r="AV54" s="58"/>
      <c r="AW54" s="58"/>
      <c r="AX54" s="58"/>
      <c r="AY54" s="58"/>
      <c r="AZ54" s="58"/>
    </row>
    <row r="55" spans="1:52" x14ac:dyDescent="0.25">
      <c r="A55" s="58"/>
      <c r="B55" s="58"/>
      <c r="C55" s="58"/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58"/>
      <c r="AE55" s="58"/>
      <c r="AF55" s="58"/>
      <c r="AG55" s="58"/>
      <c r="AH55" s="58"/>
      <c r="AI55" s="58"/>
      <c r="AJ55" s="58"/>
      <c r="AK55" s="58"/>
      <c r="AL55" s="58"/>
      <c r="AM55" s="58"/>
      <c r="AN55" s="58"/>
      <c r="AO55" s="58"/>
      <c r="AP55" s="58"/>
      <c r="AQ55" s="58"/>
      <c r="AR55" s="58"/>
      <c r="AS55" s="58"/>
      <c r="AT55" s="58"/>
      <c r="AU55" s="58"/>
      <c r="AV55" s="58"/>
      <c r="AW55" s="58"/>
      <c r="AX55" s="58"/>
      <c r="AY55" s="58"/>
      <c r="AZ55" s="58"/>
    </row>
    <row r="56" spans="1:52" x14ac:dyDescent="0.25">
      <c r="A56" s="58"/>
      <c r="B56" s="58"/>
      <c r="C56" s="58"/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58"/>
      <c r="AE56" s="58"/>
      <c r="AF56" s="58"/>
      <c r="AG56" s="58"/>
      <c r="AH56" s="58"/>
      <c r="AI56" s="58"/>
      <c r="AJ56" s="58"/>
      <c r="AK56" s="58"/>
      <c r="AL56" s="58"/>
      <c r="AM56" s="58"/>
      <c r="AN56" s="58"/>
      <c r="AO56" s="58"/>
      <c r="AP56" s="58"/>
      <c r="AQ56" s="58"/>
      <c r="AR56" s="58"/>
      <c r="AS56" s="58"/>
      <c r="AT56" s="58"/>
      <c r="AU56" s="58"/>
      <c r="AV56" s="58"/>
      <c r="AW56" s="58"/>
      <c r="AX56" s="58"/>
      <c r="AY56" s="58"/>
      <c r="AZ56" s="58"/>
    </row>
    <row r="57" spans="1:52" x14ac:dyDescent="0.25">
      <c r="A57" s="58"/>
      <c r="B57" s="58"/>
      <c r="C57" s="58"/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  <c r="AC57" s="58"/>
      <c r="AD57" s="58"/>
      <c r="AE57" s="58"/>
      <c r="AF57" s="58"/>
      <c r="AG57" s="58"/>
      <c r="AH57" s="58"/>
      <c r="AI57" s="58"/>
      <c r="AJ57" s="58"/>
      <c r="AK57" s="58"/>
      <c r="AL57" s="58"/>
      <c r="AM57" s="58"/>
      <c r="AN57" s="58"/>
      <c r="AO57" s="58"/>
      <c r="AP57" s="58"/>
      <c r="AQ57" s="58"/>
      <c r="AR57" s="58"/>
      <c r="AS57" s="58"/>
      <c r="AT57" s="58"/>
      <c r="AU57" s="58"/>
      <c r="AV57" s="58"/>
      <c r="AW57" s="58"/>
      <c r="AX57" s="58"/>
      <c r="AY57" s="58"/>
      <c r="AZ57" s="58"/>
    </row>
    <row r="58" spans="1:52" x14ac:dyDescent="0.25">
      <c r="A58" s="58"/>
      <c r="B58" s="58"/>
      <c r="C58" s="58"/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  <c r="AC58" s="58"/>
      <c r="AD58" s="58"/>
      <c r="AE58" s="58"/>
      <c r="AF58" s="58"/>
      <c r="AG58" s="58"/>
      <c r="AH58" s="58"/>
      <c r="AI58" s="58"/>
      <c r="AJ58" s="58"/>
      <c r="AK58" s="58"/>
      <c r="AL58" s="58"/>
      <c r="AM58" s="58"/>
      <c r="AN58" s="58"/>
      <c r="AO58" s="58"/>
      <c r="AP58" s="58"/>
      <c r="AQ58" s="58"/>
      <c r="AR58" s="58"/>
      <c r="AS58" s="58"/>
      <c r="AT58" s="58"/>
      <c r="AU58" s="58"/>
      <c r="AV58" s="58"/>
      <c r="AW58" s="58"/>
      <c r="AX58" s="58"/>
      <c r="AY58" s="58"/>
      <c r="AZ58" s="58"/>
    </row>
    <row r="59" spans="1:52" x14ac:dyDescent="0.25">
      <c r="A59" s="58"/>
      <c r="B59" s="58"/>
      <c r="C59" s="58"/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  <c r="AC59" s="58"/>
      <c r="AD59" s="58"/>
      <c r="AE59" s="58"/>
      <c r="AF59" s="58"/>
      <c r="AG59" s="58"/>
      <c r="AH59" s="58"/>
      <c r="AI59" s="58"/>
      <c r="AJ59" s="58"/>
      <c r="AK59" s="58"/>
      <c r="AL59" s="58"/>
      <c r="AM59" s="58"/>
      <c r="AN59" s="58"/>
      <c r="AO59" s="58"/>
      <c r="AP59" s="58"/>
      <c r="AQ59" s="58"/>
      <c r="AR59" s="58"/>
      <c r="AS59" s="58"/>
      <c r="AT59" s="58"/>
      <c r="AU59" s="58"/>
      <c r="AV59" s="58"/>
      <c r="AW59" s="58"/>
      <c r="AX59" s="58"/>
      <c r="AY59" s="58"/>
      <c r="AZ59" s="58"/>
    </row>
    <row r="60" spans="1:52" x14ac:dyDescent="0.25">
      <c r="A60" s="58"/>
      <c r="B60" s="58"/>
      <c r="C60" s="58"/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  <c r="AC60" s="58"/>
      <c r="AD60" s="58"/>
      <c r="AE60" s="58"/>
      <c r="AF60" s="58"/>
      <c r="AG60" s="58"/>
      <c r="AH60" s="58"/>
      <c r="AI60" s="58"/>
      <c r="AJ60" s="58"/>
      <c r="AK60" s="58"/>
      <c r="AL60" s="58"/>
      <c r="AM60" s="58"/>
      <c r="AN60" s="58"/>
      <c r="AO60" s="58"/>
      <c r="AP60" s="58"/>
      <c r="AQ60" s="58"/>
      <c r="AR60" s="58"/>
      <c r="AS60" s="58"/>
      <c r="AT60" s="58"/>
      <c r="AU60" s="58"/>
      <c r="AV60" s="58"/>
      <c r="AW60" s="58"/>
      <c r="AX60" s="58"/>
      <c r="AY60" s="58"/>
      <c r="AZ60" s="58"/>
    </row>
    <row r="61" spans="1:52" x14ac:dyDescent="0.25">
      <c r="A61" s="58"/>
      <c r="B61" s="58"/>
      <c r="C61" s="58"/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  <c r="AC61" s="58"/>
      <c r="AD61" s="58"/>
      <c r="AE61" s="58"/>
      <c r="AF61" s="58"/>
      <c r="AG61" s="58"/>
      <c r="AH61" s="58"/>
      <c r="AI61" s="58"/>
      <c r="AJ61" s="58"/>
      <c r="AK61" s="58"/>
      <c r="AL61" s="58"/>
      <c r="AM61" s="58"/>
      <c r="AN61" s="58"/>
      <c r="AO61" s="58"/>
      <c r="AP61" s="58"/>
      <c r="AQ61" s="58"/>
      <c r="AR61" s="58"/>
      <c r="AS61" s="58"/>
      <c r="AT61" s="58"/>
      <c r="AU61" s="58"/>
      <c r="AV61" s="58"/>
      <c r="AW61" s="58"/>
      <c r="AX61" s="58"/>
      <c r="AY61" s="58"/>
      <c r="AZ61" s="58"/>
    </row>
    <row r="62" spans="1:52" x14ac:dyDescent="0.25">
      <c r="A62" s="58"/>
      <c r="B62" s="58"/>
      <c r="C62" s="58"/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  <c r="AC62" s="58"/>
      <c r="AD62" s="58"/>
      <c r="AE62" s="58"/>
      <c r="AF62" s="58"/>
      <c r="AG62" s="58"/>
      <c r="AH62" s="58"/>
      <c r="AI62" s="58"/>
      <c r="AJ62" s="58"/>
      <c r="AK62" s="58"/>
      <c r="AL62" s="58"/>
      <c r="AM62" s="58"/>
      <c r="AN62" s="58"/>
      <c r="AO62" s="58"/>
      <c r="AP62" s="58"/>
      <c r="AQ62" s="58"/>
      <c r="AR62" s="58"/>
      <c r="AS62" s="58"/>
      <c r="AT62" s="58"/>
      <c r="AU62" s="58"/>
      <c r="AV62" s="58"/>
      <c r="AW62" s="58"/>
      <c r="AX62" s="58"/>
      <c r="AY62" s="58"/>
      <c r="AZ62" s="58"/>
    </row>
    <row r="63" spans="1:52" x14ac:dyDescent="0.25">
      <c r="A63" s="58"/>
      <c r="B63" s="58"/>
      <c r="C63" s="58"/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  <c r="AC63" s="58"/>
      <c r="AD63" s="58"/>
      <c r="AE63" s="58"/>
      <c r="AF63" s="58"/>
      <c r="AG63" s="58"/>
      <c r="AH63" s="58"/>
      <c r="AI63" s="58"/>
      <c r="AJ63" s="58"/>
      <c r="AK63" s="58"/>
      <c r="AL63" s="58"/>
      <c r="AM63" s="58"/>
      <c r="AN63" s="58"/>
      <c r="AO63" s="58"/>
      <c r="AP63" s="58"/>
      <c r="AQ63" s="58"/>
      <c r="AR63" s="58"/>
      <c r="AS63" s="58"/>
      <c r="AT63" s="58"/>
      <c r="AU63" s="58"/>
      <c r="AV63" s="58"/>
      <c r="AW63" s="58"/>
      <c r="AX63" s="58"/>
      <c r="AY63" s="58"/>
      <c r="AZ63" s="58"/>
    </row>
    <row r="64" spans="1:52" x14ac:dyDescent="0.25">
      <c r="A64" s="58"/>
      <c r="B64" s="58"/>
      <c r="C64" s="58"/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  <c r="AD64" s="58"/>
      <c r="AE64" s="58"/>
      <c r="AF64" s="58"/>
      <c r="AG64" s="58"/>
      <c r="AH64" s="58"/>
      <c r="AI64" s="58"/>
      <c r="AJ64" s="58"/>
      <c r="AK64" s="58"/>
      <c r="AL64" s="58"/>
      <c r="AM64" s="58"/>
      <c r="AN64" s="58"/>
      <c r="AO64" s="58"/>
      <c r="AP64" s="58"/>
      <c r="AQ64" s="58"/>
      <c r="AR64" s="58"/>
      <c r="AS64" s="58"/>
      <c r="AT64" s="58"/>
      <c r="AU64" s="58"/>
      <c r="AV64" s="58"/>
      <c r="AW64" s="58"/>
      <c r="AX64" s="58"/>
      <c r="AY64" s="58"/>
      <c r="AZ64" s="58"/>
    </row>
    <row r="65" spans="1:52" x14ac:dyDescent="0.25">
      <c r="A65" s="58"/>
      <c r="B65" s="58"/>
      <c r="C65" s="58"/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  <c r="AC65" s="58"/>
      <c r="AD65" s="58"/>
      <c r="AE65" s="58"/>
      <c r="AF65" s="58"/>
      <c r="AG65" s="58"/>
      <c r="AH65" s="58"/>
      <c r="AI65" s="58"/>
      <c r="AJ65" s="58"/>
      <c r="AK65" s="58"/>
      <c r="AL65" s="58"/>
      <c r="AM65" s="58"/>
      <c r="AN65" s="58"/>
      <c r="AO65" s="58"/>
      <c r="AP65" s="58"/>
      <c r="AQ65" s="58"/>
      <c r="AR65" s="58"/>
      <c r="AS65" s="58"/>
      <c r="AT65" s="58"/>
      <c r="AU65" s="58"/>
      <c r="AV65" s="58"/>
      <c r="AW65" s="58"/>
      <c r="AX65" s="58"/>
      <c r="AY65" s="58"/>
      <c r="AZ65" s="58"/>
    </row>
    <row r="66" spans="1:52" x14ac:dyDescent="0.25">
      <c r="A66" s="58"/>
      <c r="B66" s="58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  <c r="AC66" s="58"/>
      <c r="AD66" s="58"/>
      <c r="AE66" s="58"/>
      <c r="AF66" s="58"/>
      <c r="AG66" s="58"/>
      <c r="AH66" s="58"/>
      <c r="AI66" s="58"/>
      <c r="AJ66" s="58"/>
      <c r="AK66" s="58"/>
      <c r="AL66" s="58"/>
      <c r="AM66" s="58"/>
      <c r="AN66" s="58"/>
      <c r="AO66" s="58"/>
      <c r="AP66" s="58"/>
      <c r="AQ66" s="58"/>
      <c r="AR66" s="58"/>
      <c r="AS66" s="58"/>
      <c r="AT66" s="58"/>
      <c r="AU66" s="58"/>
      <c r="AV66" s="58"/>
      <c r="AW66" s="58"/>
      <c r="AX66" s="58"/>
      <c r="AY66" s="58"/>
      <c r="AZ66" s="58"/>
    </row>
    <row r="67" spans="1:52" x14ac:dyDescent="0.25">
      <c r="A67" s="58"/>
      <c r="B67" s="58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  <c r="AB67" s="58"/>
      <c r="AC67" s="58"/>
      <c r="AD67" s="58"/>
      <c r="AE67" s="58"/>
      <c r="AF67" s="58"/>
      <c r="AG67" s="58"/>
      <c r="AH67" s="58"/>
      <c r="AI67" s="58"/>
      <c r="AJ67" s="58"/>
      <c r="AK67" s="58"/>
      <c r="AL67" s="58"/>
      <c r="AM67" s="58"/>
      <c r="AN67" s="58"/>
      <c r="AO67" s="58"/>
      <c r="AP67" s="58"/>
      <c r="AQ67" s="58"/>
      <c r="AR67" s="58"/>
      <c r="AS67" s="58"/>
      <c r="AT67" s="58"/>
      <c r="AU67" s="58"/>
      <c r="AV67" s="58"/>
      <c r="AW67" s="58"/>
      <c r="AX67" s="58"/>
      <c r="AY67" s="58"/>
      <c r="AZ67" s="58"/>
    </row>
    <row r="68" spans="1:52" x14ac:dyDescent="0.25">
      <c r="A68" s="58"/>
      <c r="B68" s="58"/>
      <c r="C68" s="58"/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58"/>
      <c r="AE68" s="58"/>
      <c r="AF68" s="58"/>
      <c r="AG68" s="58"/>
      <c r="AH68" s="58"/>
      <c r="AI68" s="58"/>
      <c r="AJ68" s="58"/>
      <c r="AK68" s="58"/>
      <c r="AL68" s="58"/>
      <c r="AM68" s="58"/>
      <c r="AN68" s="58"/>
      <c r="AO68" s="58"/>
      <c r="AP68" s="58"/>
      <c r="AQ68" s="58"/>
      <c r="AR68" s="58"/>
      <c r="AS68" s="58"/>
      <c r="AT68" s="58"/>
      <c r="AU68" s="58"/>
      <c r="AV68" s="58"/>
      <c r="AW68" s="58"/>
      <c r="AX68" s="58"/>
      <c r="AY68" s="58"/>
      <c r="AZ68" s="58"/>
    </row>
    <row r="69" spans="1:52" x14ac:dyDescent="0.25">
      <c r="A69" s="58"/>
      <c r="B69" s="58"/>
      <c r="C69" s="58"/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58"/>
      <c r="AC69" s="58"/>
      <c r="AD69" s="58"/>
      <c r="AE69" s="58"/>
      <c r="AF69" s="58"/>
      <c r="AG69" s="58"/>
      <c r="AH69" s="58"/>
      <c r="AI69" s="58"/>
      <c r="AJ69" s="58"/>
      <c r="AK69" s="58"/>
      <c r="AL69" s="58"/>
      <c r="AM69" s="58"/>
      <c r="AN69" s="58"/>
      <c r="AO69" s="58"/>
      <c r="AP69" s="58"/>
      <c r="AQ69" s="58"/>
      <c r="AR69" s="58"/>
      <c r="AS69" s="58"/>
      <c r="AT69" s="58"/>
      <c r="AU69" s="58"/>
      <c r="AV69" s="58"/>
      <c r="AW69" s="58"/>
      <c r="AX69" s="58"/>
      <c r="AY69" s="58"/>
      <c r="AZ69" s="58"/>
    </row>
    <row r="70" spans="1:52" x14ac:dyDescent="0.25">
      <c r="A70" s="58"/>
      <c r="B70" s="58"/>
      <c r="C70" s="58"/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58"/>
      <c r="AC70" s="58"/>
      <c r="AD70" s="58"/>
      <c r="AE70" s="58"/>
      <c r="AF70" s="58"/>
      <c r="AG70" s="58"/>
      <c r="AH70" s="58"/>
      <c r="AI70" s="58"/>
      <c r="AJ70" s="58"/>
      <c r="AK70" s="58"/>
      <c r="AL70" s="58"/>
      <c r="AM70" s="58"/>
      <c r="AN70" s="58"/>
      <c r="AO70" s="58"/>
      <c r="AP70" s="58"/>
      <c r="AQ70" s="58"/>
      <c r="AR70" s="58"/>
      <c r="AS70" s="58"/>
      <c r="AT70" s="58"/>
      <c r="AU70" s="58"/>
      <c r="AV70" s="58"/>
      <c r="AW70" s="58"/>
      <c r="AX70" s="58"/>
      <c r="AY70" s="58"/>
      <c r="AZ70" s="58"/>
    </row>
    <row r="71" spans="1:52" x14ac:dyDescent="0.25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  <c r="AD71" s="58"/>
      <c r="AE71" s="58"/>
      <c r="AF71" s="58"/>
      <c r="AG71" s="58"/>
      <c r="AH71" s="58"/>
      <c r="AI71" s="58"/>
      <c r="AJ71" s="58"/>
      <c r="AK71" s="58"/>
      <c r="AL71" s="58"/>
      <c r="AM71" s="58"/>
      <c r="AN71" s="58"/>
      <c r="AO71" s="58"/>
      <c r="AP71" s="58"/>
      <c r="AQ71" s="58"/>
      <c r="AR71" s="58"/>
      <c r="AS71" s="58"/>
      <c r="AT71" s="58"/>
      <c r="AU71" s="58"/>
      <c r="AV71" s="58"/>
      <c r="AW71" s="58"/>
      <c r="AX71" s="58"/>
      <c r="AY71" s="58"/>
      <c r="AZ71" s="58"/>
    </row>
    <row r="72" spans="1:52" x14ac:dyDescent="0.25">
      <c r="A72" s="58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  <c r="AD72" s="58"/>
      <c r="AE72" s="58"/>
      <c r="AF72" s="58"/>
      <c r="AG72" s="58"/>
      <c r="AH72" s="58"/>
      <c r="AI72" s="58"/>
      <c r="AJ72" s="58"/>
      <c r="AK72" s="58"/>
      <c r="AL72" s="58"/>
      <c r="AM72" s="58"/>
      <c r="AN72" s="58"/>
      <c r="AO72" s="58"/>
      <c r="AP72" s="58"/>
      <c r="AQ72" s="58"/>
      <c r="AR72" s="58"/>
      <c r="AS72" s="58"/>
      <c r="AT72" s="58"/>
      <c r="AU72" s="58"/>
      <c r="AV72" s="58"/>
      <c r="AW72" s="58"/>
      <c r="AX72" s="58"/>
      <c r="AY72" s="58"/>
      <c r="AZ72" s="58"/>
    </row>
    <row r="73" spans="1:52" x14ac:dyDescent="0.25">
      <c r="A73" s="58"/>
      <c r="B73" s="58"/>
      <c r="C73" s="58"/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  <c r="AD73" s="58"/>
      <c r="AE73" s="58"/>
      <c r="AF73" s="58"/>
      <c r="AG73" s="58"/>
      <c r="AH73" s="58"/>
      <c r="AI73" s="58"/>
      <c r="AJ73" s="58"/>
      <c r="AK73" s="58"/>
      <c r="AL73" s="58"/>
      <c r="AM73" s="58"/>
      <c r="AN73" s="58"/>
      <c r="AO73" s="58"/>
      <c r="AP73" s="58"/>
      <c r="AQ73" s="58"/>
      <c r="AR73" s="58"/>
      <c r="AS73" s="58"/>
      <c r="AT73" s="58"/>
      <c r="AU73" s="58"/>
      <c r="AV73" s="58"/>
      <c r="AW73" s="58"/>
      <c r="AX73" s="58"/>
      <c r="AY73" s="58"/>
      <c r="AZ73" s="58"/>
    </row>
    <row r="74" spans="1:52" x14ac:dyDescent="0.25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  <c r="AJ74" s="58"/>
      <c r="AK74" s="58"/>
      <c r="AL74" s="58"/>
      <c r="AM74" s="58"/>
      <c r="AN74" s="58"/>
      <c r="AO74" s="58"/>
      <c r="AP74" s="58"/>
      <c r="AQ74" s="58"/>
      <c r="AR74" s="58"/>
      <c r="AS74" s="58"/>
      <c r="AT74" s="58"/>
      <c r="AU74" s="58"/>
      <c r="AV74" s="58"/>
      <c r="AW74" s="58"/>
      <c r="AX74" s="58"/>
      <c r="AY74" s="58"/>
      <c r="AZ74" s="58"/>
    </row>
    <row r="75" spans="1:52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58"/>
      <c r="AM75" s="58"/>
      <c r="AN75" s="58"/>
      <c r="AO75" s="58"/>
      <c r="AP75" s="58"/>
      <c r="AQ75" s="58"/>
      <c r="AR75" s="58"/>
      <c r="AS75" s="58"/>
      <c r="AT75" s="58"/>
      <c r="AU75" s="58"/>
      <c r="AV75" s="58"/>
      <c r="AW75" s="58"/>
      <c r="AX75" s="58"/>
      <c r="AY75" s="58"/>
      <c r="AZ75" s="58"/>
    </row>
    <row r="76" spans="1:52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58"/>
      <c r="AM76" s="58"/>
      <c r="AN76" s="58"/>
      <c r="AO76" s="58"/>
      <c r="AP76" s="58"/>
      <c r="AQ76" s="58"/>
      <c r="AR76" s="58"/>
      <c r="AS76" s="58"/>
      <c r="AT76" s="58"/>
      <c r="AU76" s="58"/>
      <c r="AV76" s="58"/>
      <c r="AW76" s="58"/>
      <c r="AX76" s="58"/>
      <c r="AY76" s="58"/>
      <c r="AZ76" s="58"/>
    </row>
    <row r="77" spans="1:52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  <c r="AJ77" s="58"/>
      <c r="AK77" s="58"/>
      <c r="AL77" s="58"/>
      <c r="AM77" s="58"/>
      <c r="AN77" s="58"/>
      <c r="AO77" s="58"/>
      <c r="AP77" s="58"/>
      <c r="AQ77" s="58"/>
      <c r="AR77" s="58"/>
      <c r="AS77" s="58"/>
      <c r="AT77" s="58"/>
      <c r="AU77" s="58"/>
      <c r="AV77" s="58"/>
      <c r="AW77" s="58"/>
      <c r="AX77" s="58"/>
      <c r="AY77" s="58"/>
      <c r="AZ77" s="58"/>
    </row>
    <row r="78" spans="1:52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58"/>
      <c r="AM78" s="58"/>
      <c r="AN78" s="58"/>
      <c r="AO78" s="58"/>
      <c r="AP78" s="58"/>
      <c r="AQ78" s="58"/>
      <c r="AR78" s="58"/>
      <c r="AS78" s="58"/>
      <c r="AT78" s="58"/>
      <c r="AU78" s="58"/>
      <c r="AV78" s="58"/>
      <c r="AW78" s="58"/>
      <c r="AX78" s="58"/>
      <c r="AY78" s="58"/>
      <c r="AZ78" s="58"/>
    </row>
    <row r="79" spans="1:52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  <c r="AJ79" s="58"/>
      <c r="AK79" s="58"/>
      <c r="AL79" s="58"/>
      <c r="AM79" s="58"/>
      <c r="AN79" s="58"/>
      <c r="AO79" s="58"/>
      <c r="AP79" s="58"/>
      <c r="AQ79" s="58"/>
      <c r="AR79" s="58"/>
      <c r="AS79" s="58"/>
      <c r="AT79" s="58"/>
      <c r="AU79" s="58"/>
      <c r="AV79" s="58"/>
      <c r="AW79" s="58"/>
      <c r="AX79" s="58"/>
      <c r="AY79" s="58"/>
      <c r="AZ79" s="58"/>
    </row>
    <row r="80" spans="1:52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58"/>
      <c r="AH80" s="58"/>
      <c r="AI80" s="58"/>
      <c r="AJ80" s="58"/>
      <c r="AK80" s="58"/>
      <c r="AL80" s="58"/>
      <c r="AM80" s="58"/>
      <c r="AN80" s="58"/>
      <c r="AO80" s="58"/>
      <c r="AP80" s="58"/>
      <c r="AQ80" s="58"/>
      <c r="AR80" s="58"/>
      <c r="AS80" s="58"/>
      <c r="AT80" s="58"/>
      <c r="AU80" s="58"/>
      <c r="AV80" s="58"/>
      <c r="AW80" s="58"/>
      <c r="AX80" s="58"/>
      <c r="AY80" s="58"/>
      <c r="AZ80" s="58"/>
    </row>
    <row r="81" spans="1:52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58"/>
      <c r="AH81" s="58"/>
      <c r="AI81" s="58"/>
      <c r="AJ81" s="58"/>
      <c r="AK81" s="58"/>
      <c r="AL81" s="58"/>
      <c r="AM81" s="58"/>
      <c r="AN81" s="58"/>
      <c r="AO81" s="58"/>
      <c r="AP81" s="58"/>
      <c r="AQ81" s="58"/>
      <c r="AR81" s="58"/>
      <c r="AS81" s="58"/>
      <c r="AT81" s="58"/>
      <c r="AU81" s="58"/>
      <c r="AV81" s="58"/>
      <c r="AW81" s="58"/>
      <c r="AX81" s="58"/>
      <c r="AY81" s="58"/>
      <c r="AZ81" s="58"/>
    </row>
    <row r="82" spans="1:52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58"/>
      <c r="AM82" s="58"/>
      <c r="AN82" s="58"/>
      <c r="AO82" s="58"/>
      <c r="AP82" s="58"/>
      <c r="AQ82" s="58"/>
      <c r="AR82" s="58"/>
      <c r="AS82" s="58"/>
      <c r="AT82" s="58"/>
      <c r="AU82" s="58"/>
      <c r="AV82" s="58"/>
      <c r="AW82" s="58"/>
      <c r="AX82" s="58"/>
      <c r="AY82" s="58"/>
      <c r="AZ82" s="58"/>
    </row>
    <row r="83" spans="1:52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58"/>
      <c r="AM83" s="58"/>
      <c r="AN83" s="58"/>
      <c r="AO83" s="58"/>
      <c r="AP83" s="58"/>
      <c r="AQ83" s="58"/>
      <c r="AR83" s="58"/>
      <c r="AS83" s="58"/>
      <c r="AT83" s="58"/>
      <c r="AU83" s="58"/>
      <c r="AV83" s="58"/>
      <c r="AW83" s="58"/>
      <c r="AX83" s="58"/>
      <c r="AY83" s="58"/>
      <c r="AZ83" s="58"/>
    </row>
    <row r="84" spans="1:52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  <c r="AC84" s="58"/>
      <c r="AD84" s="58"/>
      <c r="AE84" s="58"/>
      <c r="AF84" s="58"/>
      <c r="AG84" s="58"/>
      <c r="AH84" s="58"/>
      <c r="AI84" s="58"/>
      <c r="AJ84" s="58"/>
      <c r="AK84" s="58"/>
      <c r="AL84" s="58"/>
      <c r="AM84" s="58"/>
      <c r="AN84" s="58"/>
      <c r="AO84" s="58"/>
      <c r="AP84" s="58"/>
      <c r="AQ84" s="58"/>
      <c r="AR84" s="58"/>
      <c r="AS84" s="58"/>
      <c r="AT84" s="58"/>
      <c r="AU84" s="58"/>
      <c r="AV84" s="58"/>
      <c r="AW84" s="58"/>
      <c r="AX84" s="58"/>
      <c r="AY84" s="58"/>
      <c r="AZ84" s="58"/>
    </row>
    <row r="85" spans="1:52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H85" s="58"/>
      <c r="AI85" s="58"/>
      <c r="AJ85" s="58"/>
      <c r="AK85" s="58"/>
      <c r="AL85" s="58"/>
      <c r="AM85" s="58"/>
      <c r="AN85" s="58"/>
      <c r="AO85" s="58"/>
      <c r="AP85" s="58"/>
      <c r="AQ85" s="58"/>
      <c r="AR85" s="58"/>
      <c r="AS85" s="58"/>
      <c r="AT85" s="58"/>
      <c r="AU85" s="58"/>
      <c r="AV85" s="58"/>
      <c r="AW85" s="58"/>
      <c r="AX85" s="58"/>
      <c r="AY85" s="58"/>
      <c r="AZ85" s="58"/>
    </row>
    <row r="86" spans="1:52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  <c r="AM86" s="58"/>
      <c r="AN86" s="58"/>
      <c r="AO86" s="58"/>
      <c r="AP86" s="58"/>
      <c r="AQ86" s="58"/>
      <c r="AR86" s="58"/>
      <c r="AS86" s="58"/>
      <c r="AT86" s="58"/>
      <c r="AU86" s="58"/>
      <c r="AV86" s="58"/>
      <c r="AW86" s="58"/>
      <c r="AX86" s="58"/>
      <c r="AY86" s="58"/>
      <c r="AZ86" s="58"/>
    </row>
    <row r="87" spans="1:52" x14ac:dyDescent="0.25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  <c r="AM87" s="58"/>
      <c r="AN87" s="58"/>
      <c r="AO87" s="58"/>
      <c r="AP87" s="58"/>
      <c r="AQ87" s="58"/>
      <c r="AR87" s="58"/>
      <c r="AS87" s="58"/>
      <c r="AT87" s="58"/>
      <c r="AU87" s="58"/>
      <c r="AV87" s="58"/>
      <c r="AW87" s="58"/>
      <c r="AX87" s="58"/>
      <c r="AY87" s="58"/>
      <c r="AZ87" s="58"/>
    </row>
    <row r="88" spans="1:52" x14ac:dyDescent="0.25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  <c r="AI88" s="58"/>
      <c r="AJ88" s="58"/>
      <c r="AK88" s="58"/>
      <c r="AL88" s="58"/>
      <c r="AM88" s="58"/>
      <c r="AN88" s="58"/>
      <c r="AO88" s="58"/>
      <c r="AP88" s="58"/>
      <c r="AQ88" s="58"/>
      <c r="AR88" s="58"/>
      <c r="AS88" s="58"/>
      <c r="AT88" s="58"/>
      <c r="AU88" s="58"/>
      <c r="AV88" s="58"/>
      <c r="AW88" s="58"/>
      <c r="AX88" s="58"/>
      <c r="AY88" s="58"/>
      <c r="AZ88" s="58"/>
    </row>
    <row r="89" spans="1:52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  <c r="AJ89" s="58"/>
      <c r="AK89" s="58"/>
      <c r="AL89" s="58"/>
      <c r="AM89" s="58"/>
      <c r="AN89" s="58"/>
      <c r="AO89" s="58"/>
      <c r="AP89" s="58"/>
      <c r="AQ89" s="58"/>
      <c r="AR89" s="58"/>
      <c r="AS89" s="58"/>
      <c r="AT89" s="58"/>
      <c r="AU89" s="58"/>
      <c r="AV89" s="58"/>
      <c r="AW89" s="58"/>
      <c r="AX89" s="58"/>
      <c r="AY89" s="58"/>
      <c r="AZ89" s="58"/>
    </row>
    <row r="90" spans="1:52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  <c r="AJ90" s="58"/>
      <c r="AK90" s="58"/>
      <c r="AL90" s="58"/>
      <c r="AM90" s="58"/>
      <c r="AN90" s="58"/>
      <c r="AO90" s="58"/>
      <c r="AP90" s="58"/>
      <c r="AQ90" s="58"/>
      <c r="AR90" s="58"/>
      <c r="AS90" s="58"/>
      <c r="AT90" s="58"/>
      <c r="AU90" s="58"/>
      <c r="AV90" s="58"/>
      <c r="AW90" s="58"/>
      <c r="AX90" s="58"/>
      <c r="AY90" s="58"/>
      <c r="AZ90" s="58"/>
    </row>
    <row r="91" spans="1:52" x14ac:dyDescent="0.25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  <c r="AJ91" s="58"/>
      <c r="AK91" s="58"/>
      <c r="AL91" s="58"/>
      <c r="AM91" s="58"/>
      <c r="AN91" s="58"/>
      <c r="AO91" s="58"/>
      <c r="AP91" s="58"/>
      <c r="AQ91" s="58"/>
      <c r="AR91" s="58"/>
      <c r="AS91" s="58"/>
      <c r="AT91" s="58"/>
      <c r="AU91" s="58"/>
      <c r="AV91" s="58"/>
      <c r="AW91" s="58"/>
      <c r="AX91" s="58"/>
      <c r="AY91" s="58"/>
      <c r="AZ91" s="58"/>
    </row>
    <row r="92" spans="1:52" x14ac:dyDescent="0.25">
      <c r="A92" s="58"/>
      <c r="B92" s="58"/>
      <c r="C92" s="58"/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  <c r="AJ92" s="58"/>
      <c r="AK92" s="58"/>
      <c r="AL92" s="58"/>
      <c r="AM92" s="58"/>
      <c r="AN92" s="58"/>
      <c r="AO92" s="58"/>
      <c r="AP92" s="58"/>
      <c r="AQ92" s="58"/>
      <c r="AR92" s="58"/>
      <c r="AS92" s="58"/>
      <c r="AT92" s="58"/>
      <c r="AU92" s="58"/>
      <c r="AV92" s="58"/>
      <c r="AW92" s="58"/>
      <c r="AX92" s="58"/>
      <c r="AY92" s="58"/>
      <c r="AZ92" s="58"/>
    </row>
    <row r="93" spans="1:52" x14ac:dyDescent="0.25">
      <c r="A93" s="58"/>
      <c r="B93" s="58"/>
      <c r="C93" s="58"/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58"/>
      <c r="AM93" s="58"/>
      <c r="AN93" s="58"/>
      <c r="AO93" s="58"/>
      <c r="AP93" s="58"/>
      <c r="AQ93" s="58"/>
      <c r="AR93" s="58"/>
      <c r="AS93" s="58"/>
      <c r="AT93" s="58"/>
      <c r="AU93" s="58"/>
      <c r="AV93" s="58"/>
      <c r="AW93" s="58"/>
      <c r="AX93" s="58"/>
      <c r="AY93" s="58"/>
      <c r="AZ93" s="58"/>
    </row>
    <row r="94" spans="1:52" x14ac:dyDescent="0.25">
      <c r="A94" s="58"/>
      <c r="B94" s="58"/>
      <c r="C94" s="58"/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  <c r="AJ94" s="58"/>
      <c r="AK94" s="58"/>
      <c r="AL94" s="58"/>
      <c r="AM94" s="58"/>
      <c r="AN94" s="58"/>
      <c r="AO94" s="58"/>
      <c r="AP94" s="58"/>
      <c r="AQ94" s="58"/>
      <c r="AR94" s="58"/>
      <c r="AS94" s="58"/>
      <c r="AT94" s="58"/>
      <c r="AU94" s="58"/>
      <c r="AV94" s="58"/>
      <c r="AW94" s="58"/>
      <c r="AX94" s="58"/>
      <c r="AY94" s="58"/>
      <c r="AZ94" s="58"/>
    </row>
    <row r="95" spans="1:52" x14ac:dyDescent="0.25">
      <c r="A95" s="58"/>
      <c r="B95" s="58"/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  <c r="AJ95" s="58"/>
      <c r="AK95" s="58"/>
      <c r="AL95" s="58"/>
      <c r="AM95" s="58"/>
      <c r="AN95" s="58"/>
      <c r="AO95" s="58"/>
      <c r="AP95" s="58"/>
      <c r="AQ95" s="58"/>
      <c r="AR95" s="58"/>
      <c r="AS95" s="58"/>
      <c r="AT95" s="58"/>
      <c r="AU95" s="58"/>
      <c r="AV95" s="58"/>
      <c r="AW95" s="58"/>
      <c r="AX95" s="58"/>
      <c r="AY95" s="58"/>
      <c r="AZ95" s="58"/>
    </row>
    <row r="96" spans="1:52" x14ac:dyDescent="0.25">
      <c r="A96" s="58"/>
      <c r="B96" s="58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  <c r="AJ96" s="58"/>
      <c r="AK96" s="58"/>
      <c r="AL96" s="58"/>
      <c r="AM96" s="58"/>
      <c r="AN96" s="58"/>
      <c r="AO96" s="58"/>
      <c r="AP96" s="58"/>
      <c r="AQ96" s="58"/>
      <c r="AR96" s="58"/>
      <c r="AS96" s="58"/>
      <c r="AT96" s="58"/>
      <c r="AU96" s="58"/>
      <c r="AV96" s="58"/>
      <c r="AW96" s="58"/>
      <c r="AX96" s="58"/>
      <c r="AY96" s="58"/>
      <c r="AZ96" s="58"/>
    </row>
    <row r="97" spans="1:52" x14ac:dyDescent="0.25">
      <c r="A97" s="58"/>
      <c r="B97" s="58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  <c r="AJ97" s="58"/>
      <c r="AK97" s="58"/>
      <c r="AL97" s="58"/>
      <c r="AM97" s="58"/>
      <c r="AN97" s="58"/>
      <c r="AO97" s="58"/>
      <c r="AP97" s="58"/>
      <c r="AQ97" s="58"/>
      <c r="AR97" s="58"/>
      <c r="AS97" s="58"/>
      <c r="AT97" s="58"/>
      <c r="AU97" s="58"/>
      <c r="AV97" s="58"/>
      <c r="AW97" s="58"/>
      <c r="AX97" s="58"/>
      <c r="AY97" s="58"/>
      <c r="AZ97" s="58"/>
    </row>
    <row r="98" spans="1:52" x14ac:dyDescent="0.25">
      <c r="A98" s="58"/>
      <c r="B98" s="58"/>
      <c r="C98" s="58"/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  <c r="AJ98" s="58"/>
      <c r="AK98" s="58"/>
      <c r="AL98" s="58"/>
      <c r="AM98" s="58"/>
      <c r="AN98" s="58"/>
      <c r="AO98" s="58"/>
      <c r="AP98" s="58"/>
      <c r="AQ98" s="58"/>
      <c r="AR98" s="58"/>
      <c r="AS98" s="58"/>
      <c r="AT98" s="58"/>
      <c r="AU98" s="58"/>
      <c r="AV98" s="58"/>
      <c r="AW98" s="58"/>
      <c r="AX98" s="58"/>
      <c r="AY98" s="58"/>
      <c r="AZ98" s="58"/>
    </row>
    <row r="99" spans="1:52" x14ac:dyDescent="0.25">
      <c r="A99" s="58"/>
      <c r="B99" s="58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  <c r="AJ99" s="58"/>
      <c r="AK99" s="58"/>
      <c r="AL99" s="58"/>
      <c r="AM99" s="58"/>
      <c r="AN99" s="58"/>
      <c r="AO99" s="58"/>
      <c r="AP99" s="58"/>
      <c r="AQ99" s="58"/>
      <c r="AR99" s="58"/>
      <c r="AS99" s="58"/>
      <c r="AT99" s="58"/>
      <c r="AU99" s="58"/>
      <c r="AV99" s="58"/>
      <c r="AW99" s="58"/>
      <c r="AX99" s="58"/>
      <c r="AY99" s="58"/>
      <c r="AZ99" s="58"/>
    </row>
    <row r="100" spans="1:52" x14ac:dyDescent="0.25">
      <c r="A100" s="58"/>
      <c r="B100" s="58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  <c r="AJ100" s="58"/>
      <c r="AK100" s="58"/>
      <c r="AL100" s="58"/>
      <c r="AM100" s="58"/>
      <c r="AN100" s="58"/>
      <c r="AO100" s="58"/>
      <c r="AP100" s="58"/>
      <c r="AQ100" s="58"/>
      <c r="AR100" s="58"/>
      <c r="AS100" s="58"/>
      <c r="AT100" s="58"/>
      <c r="AU100" s="58"/>
      <c r="AV100" s="58"/>
      <c r="AW100" s="58"/>
      <c r="AX100" s="58"/>
      <c r="AY100" s="58"/>
      <c r="AZ100" s="58"/>
    </row>
    <row r="101" spans="1:52" x14ac:dyDescent="0.25">
      <c r="A101" s="58"/>
      <c r="B101" s="58"/>
      <c r="C101" s="58"/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  <c r="AJ101" s="58"/>
      <c r="AK101" s="58"/>
      <c r="AL101" s="58"/>
      <c r="AM101" s="58"/>
      <c r="AN101" s="58"/>
      <c r="AO101" s="58"/>
      <c r="AP101" s="58"/>
      <c r="AQ101" s="58"/>
      <c r="AR101" s="58"/>
      <c r="AS101" s="58"/>
      <c r="AT101" s="58"/>
      <c r="AU101" s="58"/>
      <c r="AV101" s="58"/>
      <c r="AW101" s="58"/>
      <c r="AX101" s="58"/>
      <c r="AY101" s="58"/>
      <c r="AZ101" s="58"/>
    </row>
    <row r="102" spans="1:52" x14ac:dyDescent="0.25">
      <c r="A102" s="58"/>
      <c r="B102" s="58"/>
      <c r="C102" s="58"/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  <c r="AJ102" s="58"/>
      <c r="AK102" s="58"/>
      <c r="AL102" s="58"/>
      <c r="AM102" s="58"/>
      <c r="AN102" s="58"/>
      <c r="AO102" s="58"/>
      <c r="AP102" s="58"/>
      <c r="AQ102" s="58"/>
      <c r="AR102" s="58"/>
      <c r="AS102" s="58"/>
      <c r="AT102" s="58"/>
      <c r="AU102" s="58"/>
      <c r="AV102" s="58"/>
      <c r="AW102" s="58"/>
      <c r="AX102" s="58"/>
      <c r="AY102" s="58"/>
      <c r="AZ102" s="58"/>
    </row>
    <row r="103" spans="1:52" x14ac:dyDescent="0.25">
      <c r="A103" s="58"/>
      <c r="B103" s="58"/>
      <c r="C103" s="58"/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  <c r="AJ103" s="58"/>
      <c r="AK103" s="58"/>
      <c r="AL103" s="58"/>
      <c r="AM103" s="58"/>
      <c r="AN103" s="58"/>
      <c r="AO103" s="58"/>
      <c r="AP103" s="58"/>
      <c r="AQ103" s="58"/>
      <c r="AR103" s="58"/>
      <c r="AS103" s="58"/>
      <c r="AT103" s="58"/>
      <c r="AU103" s="58"/>
      <c r="AV103" s="58"/>
      <c r="AW103" s="58"/>
      <c r="AX103" s="58"/>
      <c r="AY103" s="58"/>
      <c r="AZ103" s="58"/>
    </row>
    <row r="104" spans="1:52" x14ac:dyDescent="0.25">
      <c r="A104" s="58"/>
      <c r="B104" s="58"/>
      <c r="C104" s="58"/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  <c r="AJ104" s="58"/>
      <c r="AK104" s="58"/>
      <c r="AL104" s="58"/>
      <c r="AM104" s="58"/>
      <c r="AN104" s="58"/>
      <c r="AO104" s="58"/>
      <c r="AP104" s="58"/>
      <c r="AQ104" s="58"/>
      <c r="AR104" s="58"/>
      <c r="AS104" s="58"/>
      <c r="AT104" s="58"/>
      <c r="AU104" s="58"/>
      <c r="AV104" s="58"/>
      <c r="AW104" s="58"/>
      <c r="AX104" s="58"/>
      <c r="AY104" s="58"/>
      <c r="AZ104" s="58"/>
    </row>
    <row r="105" spans="1:52" x14ac:dyDescent="0.25">
      <c r="A105" s="58"/>
      <c r="B105" s="58"/>
      <c r="C105" s="58"/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58"/>
      <c r="AM105" s="58"/>
      <c r="AN105" s="58"/>
      <c r="AO105" s="58"/>
      <c r="AP105" s="58"/>
      <c r="AQ105" s="58"/>
      <c r="AR105" s="58"/>
      <c r="AS105" s="58"/>
      <c r="AT105" s="58"/>
      <c r="AU105" s="58"/>
      <c r="AV105" s="58"/>
      <c r="AW105" s="58"/>
      <c r="AX105" s="58"/>
      <c r="AY105" s="58"/>
      <c r="AZ105" s="58"/>
    </row>
    <row r="106" spans="1:52" x14ac:dyDescent="0.25">
      <c r="A106" s="58"/>
      <c r="B106" s="58"/>
      <c r="C106" s="58"/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  <c r="AJ106" s="58"/>
      <c r="AK106" s="58"/>
      <c r="AL106" s="58"/>
      <c r="AM106" s="58"/>
      <c r="AN106" s="58"/>
      <c r="AO106" s="58"/>
      <c r="AP106" s="58"/>
      <c r="AQ106" s="58"/>
      <c r="AR106" s="58"/>
      <c r="AS106" s="58"/>
      <c r="AT106" s="58"/>
      <c r="AU106" s="58"/>
      <c r="AV106" s="58"/>
      <c r="AW106" s="58"/>
      <c r="AX106" s="58"/>
      <c r="AY106" s="58"/>
      <c r="AZ106" s="58"/>
    </row>
    <row r="107" spans="1:52" x14ac:dyDescent="0.25">
      <c r="A107" s="58"/>
      <c r="B107" s="58"/>
      <c r="C107" s="58"/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  <c r="AJ107" s="58"/>
      <c r="AK107" s="58"/>
      <c r="AL107" s="58"/>
      <c r="AM107" s="58"/>
      <c r="AN107" s="58"/>
      <c r="AO107" s="58"/>
      <c r="AP107" s="58"/>
      <c r="AQ107" s="58"/>
      <c r="AR107" s="58"/>
      <c r="AS107" s="58"/>
      <c r="AT107" s="58"/>
      <c r="AU107" s="58"/>
      <c r="AV107" s="58"/>
      <c r="AW107" s="58"/>
      <c r="AX107" s="58"/>
      <c r="AY107" s="58"/>
      <c r="AZ107" s="58"/>
    </row>
    <row r="108" spans="1:52" x14ac:dyDescent="0.25">
      <c r="A108" s="58"/>
      <c r="B108" s="58"/>
      <c r="C108" s="58"/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  <c r="AJ108" s="58"/>
      <c r="AK108" s="58"/>
      <c r="AL108" s="58"/>
      <c r="AM108" s="58"/>
      <c r="AN108" s="58"/>
      <c r="AO108" s="58"/>
      <c r="AP108" s="58"/>
      <c r="AQ108" s="58"/>
      <c r="AR108" s="58"/>
      <c r="AS108" s="58"/>
      <c r="AT108" s="58"/>
      <c r="AU108" s="58"/>
      <c r="AV108" s="58"/>
      <c r="AW108" s="58"/>
      <c r="AX108" s="58"/>
      <c r="AY108" s="58"/>
      <c r="AZ108" s="58"/>
    </row>
    <row r="109" spans="1:52" x14ac:dyDescent="0.25">
      <c r="A109" s="58"/>
      <c r="B109" s="58"/>
      <c r="C109" s="58"/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  <c r="AJ109" s="58"/>
      <c r="AK109" s="58"/>
      <c r="AL109" s="58"/>
      <c r="AM109" s="58"/>
      <c r="AN109" s="58"/>
      <c r="AO109" s="58"/>
      <c r="AP109" s="58"/>
      <c r="AQ109" s="58"/>
      <c r="AR109" s="58"/>
      <c r="AS109" s="58"/>
      <c r="AT109" s="58"/>
      <c r="AU109" s="58"/>
      <c r="AV109" s="58"/>
      <c r="AW109" s="58"/>
      <c r="AX109" s="58"/>
      <c r="AY109" s="58"/>
      <c r="AZ109" s="58"/>
    </row>
    <row r="110" spans="1:52" x14ac:dyDescent="0.25">
      <c r="A110" s="58"/>
      <c r="B110" s="58"/>
      <c r="C110" s="58"/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  <c r="AJ110" s="58"/>
      <c r="AK110" s="58"/>
      <c r="AL110" s="58"/>
      <c r="AM110" s="58"/>
      <c r="AN110" s="58"/>
      <c r="AO110" s="58"/>
      <c r="AP110" s="58"/>
      <c r="AQ110" s="58"/>
      <c r="AR110" s="58"/>
      <c r="AS110" s="58"/>
      <c r="AT110" s="58"/>
      <c r="AU110" s="58"/>
      <c r="AV110" s="58"/>
      <c r="AW110" s="58"/>
      <c r="AX110" s="58"/>
      <c r="AY110" s="58"/>
      <c r="AZ110" s="58"/>
    </row>
    <row r="111" spans="1:52" x14ac:dyDescent="0.25">
      <c r="A111" s="58"/>
      <c r="B111" s="58"/>
      <c r="C111" s="58"/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  <c r="AJ111" s="58"/>
      <c r="AK111" s="58"/>
      <c r="AL111" s="58"/>
      <c r="AM111" s="58"/>
      <c r="AN111" s="58"/>
      <c r="AO111" s="58"/>
      <c r="AP111" s="58"/>
      <c r="AQ111" s="58"/>
      <c r="AR111" s="58"/>
      <c r="AS111" s="58"/>
      <c r="AT111" s="58"/>
      <c r="AU111" s="58"/>
      <c r="AV111" s="58"/>
      <c r="AW111" s="58"/>
      <c r="AX111" s="58"/>
      <c r="AY111" s="58"/>
      <c r="AZ111" s="58"/>
    </row>
    <row r="112" spans="1:52" x14ac:dyDescent="0.25">
      <c r="A112" s="58"/>
      <c r="B112" s="58"/>
      <c r="C112" s="58"/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  <c r="AN112" s="58"/>
      <c r="AO112" s="58"/>
      <c r="AP112" s="58"/>
      <c r="AQ112" s="58"/>
      <c r="AR112" s="58"/>
      <c r="AS112" s="58"/>
      <c r="AT112" s="58"/>
      <c r="AU112" s="58"/>
      <c r="AV112" s="58"/>
      <c r="AW112" s="58"/>
      <c r="AX112" s="58"/>
      <c r="AY112" s="58"/>
      <c r="AZ112" s="58"/>
    </row>
    <row r="113" spans="1:52" x14ac:dyDescent="0.25">
      <c r="A113" s="58"/>
      <c r="B113" s="58"/>
      <c r="C113" s="58"/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  <c r="AN113" s="58"/>
      <c r="AO113" s="58"/>
      <c r="AP113" s="58"/>
      <c r="AQ113" s="58"/>
      <c r="AR113" s="58"/>
      <c r="AS113" s="58"/>
      <c r="AT113" s="58"/>
      <c r="AU113" s="58"/>
      <c r="AV113" s="58"/>
      <c r="AW113" s="58"/>
      <c r="AX113" s="58"/>
      <c r="AY113" s="58"/>
      <c r="AZ113" s="58"/>
    </row>
    <row r="114" spans="1:52" x14ac:dyDescent="0.25">
      <c r="A114" s="58"/>
      <c r="B114" s="58"/>
      <c r="C114" s="58"/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58"/>
      <c r="AK114" s="58"/>
      <c r="AL114" s="58"/>
      <c r="AM114" s="58"/>
      <c r="AN114" s="58"/>
      <c r="AO114" s="58"/>
      <c r="AP114" s="58"/>
      <c r="AQ114" s="58"/>
      <c r="AR114" s="58"/>
      <c r="AS114" s="58"/>
      <c r="AT114" s="58"/>
      <c r="AU114" s="58"/>
      <c r="AV114" s="58"/>
      <c r="AW114" s="58"/>
      <c r="AX114" s="58"/>
      <c r="AY114" s="58"/>
      <c r="AZ114" s="58"/>
    </row>
    <row r="115" spans="1:52" x14ac:dyDescent="0.25">
      <c r="A115" s="58"/>
      <c r="B115" s="58"/>
      <c r="C115" s="58"/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  <c r="AN115" s="58"/>
      <c r="AO115" s="58"/>
      <c r="AP115" s="58"/>
      <c r="AQ115" s="58"/>
      <c r="AR115" s="58"/>
      <c r="AS115" s="58"/>
      <c r="AT115" s="58"/>
      <c r="AU115" s="58"/>
      <c r="AV115" s="58"/>
      <c r="AW115" s="58"/>
      <c r="AX115" s="58"/>
      <c r="AY115" s="58"/>
      <c r="AZ115" s="58"/>
    </row>
    <row r="116" spans="1:52" x14ac:dyDescent="0.25">
      <c r="A116" s="58"/>
      <c r="B116" s="58"/>
      <c r="C116" s="58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58"/>
      <c r="AM116" s="58"/>
      <c r="AN116" s="58"/>
      <c r="AO116" s="58"/>
      <c r="AP116" s="58"/>
      <c r="AQ116" s="58"/>
      <c r="AR116" s="58"/>
      <c r="AS116" s="58"/>
      <c r="AT116" s="58"/>
      <c r="AU116" s="58"/>
      <c r="AV116" s="58"/>
      <c r="AW116" s="58"/>
      <c r="AX116" s="58"/>
      <c r="AY116" s="58"/>
      <c r="AZ116" s="58"/>
    </row>
    <row r="117" spans="1:52" x14ac:dyDescent="0.25">
      <c r="A117" s="58"/>
      <c r="B117" s="58"/>
      <c r="C117" s="58"/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58"/>
      <c r="AM117" s="58"/>
      <c r="AN117" s="58"/>
      <c r="AO117" s="58"/>
      <c r="AP117" s="58"/>
      <c r="AQ117" s="58"/>
      <c r="AR117" s="58"/>
      <c r="AS117" s="58"/>
      <c r="AT117" s="58"/>
      <c r="AU117" s="58"/>
      <c r="AV117" s="58"/>
      <c r="AW117" s="58"/>
      <c r="AX117" s="58"/>
      <c r="AY117" s="58"/>
      <c r="AZ117" s="58"/>
    </row>
    <row r="118" spans="1:52" x14ac:dyDescent="0.25">
      <c r="A118" s="58"/>
      <c r="B118" s="58"/>
      <c r="C118" s="58"/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58"/>
      <c r="AM118" s="58"/>
      <c r="AN118" s="58"/>
      <c r="AO118" s="58"/>
      <c r="AP118" s="58"/>
      <c r="AQ118" s="58"/>
      <c r="AR118" s="58"/>
      <c r="AS118" s="58"/>
      <c r="AT118" s="58"/>
      <c r="AU118" s="58"/>
      <c r="AV118" s="58"/>
      <c r="AW118" s="58"/>
      <c r="AX118" s="58"/>
      <c r="AY118" s="58"/>
      <c r="AZ118" s="58"/>
    </row>
    <row r="119" spans="1:52" x14ac:dyDescent="0.25">
      <c r="A119" s="58"/>
      <c r="B119" s="58"/>
      <c r="C119" s="58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  <c r="AJ119" s="58"/>
      <c r="AK119" s="58"/>
      <c r="AL119" s="58"/>
      <c r="AM119" s="58"/>
      <c r="AN119" s="58"/>
      <c r="AO119" s="58"/>
      <c r="AP119" s="58"/>
      <c r="AQ119" s="58"/>
      <c r="AR119" s="58"/>
      <c r="AS119" s="58"/>
      <c r="AT119" s="58"/>
      <c r="AU119" s="58"/>
      <c r="AV119" s="58"/>
      <c r="AW119" s="58"/>
      <c r="AX119" s="58"/>
      <c r="AY119" s="58"/>
      <c r="AZ119" s="58"/>
    </row>
    <row r="120" spans="1:52" x14ac:dyDescent="0.25">
      <c r="A120" s="58"/>
      <c r="B120" s="58"/>
      <c r="C120" s="58"/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  <c r="AJ120" s="58"/>
      <c r="AK120" s="58"/>
      <c r="AL120" s="58"/>
      <c r="AM120" s="58"/>
      <c r="AN120" s="58"/>
      <c r="AO120" s="58"/>
      <c r="AP120" s="58"/>
      <c r="AQ120" s="58"/>
      <c r="AR120" s="58"/>
      <c r="AS120" s="58"/>
      <c r="AT120" s="58"/>
      <c r="AU120" s="58"/>
      <c r="AV120" s="58"/>
      <c r="AW120" s="58"/>
      <c r="AX120" s="58"/>
      <c r="AY120" s="58"/>
      <c r="AZ120" s="58"/>
    </row>
    <row r="121" spans="1:52" x14ac:dyDescent="0.25">
      <c r="A121" s="58"/>
      <c r="B121" s="58"/>
      <c r="C121" s="58"/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  <c r="AJ121" s="58"/>
      <c r="AK121" s="58"/>
      <c r="AL121" s="58"/>
      <c r="AM121" s="58"/>
      <c r="AN121" s="58"/>
      <c r="AO121" s="58"/>
      <c r="AP121" s="58"/>
      <c r="AQ121" s="58"/>
      <c r="AR121" s="58"/>
      <c r="AS121" s="58"/>
      <c r="AT121" s="58"/>
      <c r="AU121" s="58"/>
      <c r="AV121" s="58"/>
      <c r="AW121" s="58"/>
      <c r="AX121" s="58"/>
      <c r="AY121" s="58"/>
      <c r="AZ121" s="58"/>
    </row>
    <row r="122" spans="1:52" x14ac:dyDescent="0.25">
      <c r="A122" s="58"/>
      <c r="B122" s="58"/>
      <c r="C122" s="58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  <c r="AJ122" s="58"/>
      <c r="AK122" s="58"/>
      <c r="AL122" s="58"/>
      <c r="AM122" s="58"/>
      <c r="AN122" s="58"/>
      <c r="AO122" s="58"/>
      <c r="AP122" s="58"/>
      <c r="AQ122" s="58"/>
      <c r="AR122" s="58"/>
      <c r="AS122" s="58"/>
      <c r="AT122" s="58"/>
      <c r="AU122" s="58"/>
      <c r="AV122" s="58"/>
      <c r="AW122" s="58"/>
      <c r="AX122" s="58"/>
      <c r="AY122" s="58"/>
      <c r="AZ122" s="58"/>
    </row>
    <row r="123" spans="1:52" x14ac:dyDescent="0.25">
      <c r="A123" s="58"/>
      <c r="B123" s="58"/>
      <c r="C123" s="58"/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  <c r="AJ123" s="58"/>
      <c r="AK123" s="58"/>
      <c r="AL123" s="58"/>
      <c r="AM123" s="58"/>
      <c r="AN123" s="58"/>
      <c r="AO123" s="58"/>
      <c r="AP123" s="58"/>
      <c r="AQ123" s="58"/>
      <c r="AR123" s="58"/>
      <c r="AS123" s="58"/>
      <c r="AT123" s="58"/>
      <c r="AU123" s="58"/>
      <c r="AV123" s="58"/>
      <c r="AW123" s="58"/>
      <c r="AX123" s="58"/>
      <c r="AY123" s="58"/>
      <c r="AZ123" s="58"/>
    </row>
    <row r="124" spans="1:52" x14ac:dyDescent="0.25">
      <c r="A124" s="58"/>
      <c r="B124" s="58"/>
      <c r="C124" s="58"/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  <c r="AJ124" s="58"/>
      <c r="AK124" s="58"/>
      <c r="AL124" s="58"/>
      <c r="AM124" s="58"/>
      <c r="AN124" s="58"/>
      <c r="AO124" s="58"/>
      <c r="AP124" s="58"/>
      <c r="AQ124" s="58"/>
      <c r="AR124" s="58"/>
      <c r="AS124" s="58"/>
      <c r="AT124" s="58"/>
      <c r="AU124" s="58"/>
      <c r="AV124" s="58"/>
      <c r="AW124" s="58"/>
      <c r="AX124" s="58"/>
      <c r="AY124" s="58"/>
      <c r="AZ124" s="58"/>
    </row>
    <row r="125" spans="1:52" x14ac:dyDescent="0.25">
      <c r="A125" s="58"/>
      <c r="B125" s="58"/>
      <c r="C125" s="58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  <c r="AJ125" s="58"/>
      <c r="AK125" s="58"/>
      <c r="AL125" s="58"/>
      <c r="AM125" s="58"/>
      <c r="AN125" s="58"/>
      <c r="AO125" s="58"/>
      <c r="AP125" s="58"/>
      <c r="AQ125" s="58"/>
      <c r="AR125" s="58"/>
      <c r="AS125" s="58"/>
      <c r="AT125" s="58"/>
      <c r="AU125" s="58"/>
      <c r="AV125" s="58"/>
      <c r="AW125" s="58"/>
      <c r="AX125" s="58"/>
      <c r="AY125" s="58"/>
      <c r="AZ125" s="58"/>
    </row>
    <row r="126" spans="1:52" x14ac:dyDescent="0.25">
      <c r="A126" s="58"/>
      <c r="B126" s="58"/>
      <c r="C126" s="58"/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  <c r="AJ126" s="58"/>
      <c r="AK126" s="58"/>
      <c r="AL126" s="58"/>
      <c r="AM126" s="58"/>
      <c r="AN126" s="58"/>
      <c r="AO126" s="58"/>
      <c r="AP126" s="58"/>
      <c r="AQ126" s="58"/>
      <c r="AR126" s="58"/>
      <c r="AS126" s="58"/>
      <c r="AT126" s="58"/>
      <c r="AU126" s="58"/>
      <c r="AV126" s="58"/>
      <c r="AW126" s="58"/>
      <c r="AX126" s="58"/>
      <c r="AY126" s="58"/>
      <c r="AZ126" s="58"/>
    </row>
    <row r="127" spans="1:52" x14ac:dyDescent="0.25">
      <c r="A127" s="58"/>
      <c r="B127" s="58"/>
      <c r="C127" s="58"/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  <c r="AJ127" s="58"/>
      <c r="AK127" s="58"/>
      <c r="AL127" s="58"/>
      <c r="AM127" s="58"/>
      <c r="AN127" s="58"/>
      <c r="AO127" s="58"/>
      <c r="AP127" s="58"/>
      <c r="AQ127" s="58"/>
      <c r="AR127" s="58"/>
      <c r="AS127" s="58"/>
      <c r="AT127" s="58"/>
      <c r="AU127" s="58"/>
      <c r="AV127" s="58"/>
      <c r="AW127" s="58"/>
      <c r="AX127" s="58"/>
      <c r="AY127" s="58"/>
      <c r="AZ127" s="58"/>
    </row>
    <row r="128" spans="1:52" x14ac:dyDescent="0.25">
      <c r="A128" s="58"/>
      <c r="B128" s="58"/>
      <c r="C128" s="58"/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  <c r="AJ128" s="58"/>
      <c r="AK128" s="58"/>
      <c r="AL128" s="58"/>
      <c r="AM128" s="58"/>
      <c r="AN128" s="58"/>
      <c r="AO128" s="58"/>
      <c r="AP128" s="58"/>
      <c r="AQ128" s="58"/>
      <c r="AR128" s="58"/>
      <c r="AS128" s="58"/>
      <c r="AT128" s="58"/>
      <c r="AU128" s="58"/>
      <c r="AV128" s="58"/>
      <c r="AW128" s="58"/>
      <c r="AX128" s="58"/>
      <c r="AY128" s="58"/>
      <c r="AZ128" s="58"/>
    </row>
    <row r="129" spans="1:52" x14ac:dyDescent="0.25">
      <c r="A129" s="58"/>
      <c r="B129" s="58"/>
      <c r="C129" s="58"/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  <c r="AM129" s="58"/>
      <c r="AN129" s="58"/>
      <c r="AO129" s="58"/>
      <c r="AP129" s="58"/>
      <c r="AQ129" s="58"/>
      <c r="AR129" s="58"/>
      <c r="AS129" s="58"/>
      <c r="AT129" s="58"/>
      <c r="AU129" s="58"/>
      <c r="AV129" s="58"/>
      <c r="AW129" s="58"/>
      <c r="AX129" s="58"/>
      <c r="AY129" s="58"/>
      <c r="AZ129" s="58"/>
    </row>
    <row r="130" spans="1:52" x14ac:dyDescent="0.25">
      <c r="A130" s="58"/>
      <c r="B130" s="58"/>
      <c r="C130" s="58"/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  <c r="AC130" s="58"/>
      <c r="AD130" s="58"/>
      <c r="AE130" s="58"/>
      <c r="AF130" s="58"/>
      <c r="AG130" s="58"/>
      <c r="AH130" s="58"/>
      <c r="AI130" s="58"/>
      <c r="AJ130" s="58"/>
      <c r="AK130" s="58"/>
      <c r="AL130" s="58"/>
      <c r="AM130" s="58"/>
      <c r="AN130" s="58"/>
      <c r="AO130" s="58"/>
      <c r="AP130" s="58"/>
      <c r="AQ130" s="58"/>
      <c r="AR130" s="58"/>
      <c r="AS130" s="58"/>
      <c r="AT130" s="58"/>
      <c r="AU130" s="58"/>
      <c r="AV130" s="58"/>
      <c r="AW130" s="58"/>
      <c r="AX130" s="58"/>
      <c r="AY130" s="58"/>
      <c r="AZ130" s="58"/>
    </row>
    <row r="131" spans="1:52" x14ac:dyDescent="0.25">
      <c r="A131" s="58"/>
      <c r="B131" s="58"/>
      <c r="C131" s="58"/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  <c r="AC131" s="58"/>
      <c r="AD131" s="58"/>
      <c r="AE131" s="58"/>
      <c r="AF131" s="58"/>
      <c r="AG131" s="58"/>
      <c r="AH131" s="58"/>
      <c r="AI131" s="58"/>
      <c r="AJ131" s="58"/>
      <c r="AK131" s="58"/>
      <c r="AL131" s="58"/>
      <c r="AM131" s="58"/>
      <c r="AN131" s="58"/>
      <c r="AO131" s="58"/>
      <c r="AP131" s="58"/>
      <c r="AQ131" s="58"/>
      <c r="AR131" s="58"/>
      <c r="AS131" s="58"/>
      <c r="AT131" s="58"/>
      <c r="AU131" s="58"/>
      <c r="AV131" s="58"/>
      <c r="AW131" s="58"/>
      <c r="AX131" s="58"/>
      <c r="AY131" s="58"/>
      <c r="AZ131" s="58"/>
    </row>
    <row r="132" spans="1:52" x14ac:dyDescent="0.25">
      <c r="A132" s="58"/>
      <c r="B132" s="58"/>
      <c r="C132" s="58"/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  <c r="AC132" s="58"/>
      <c r="AD132" s="58"/>
      <c r="AE132" s="58"/>
      <c r="AF132" s="58"/>
      <c r="AG132" s="58"/>
      <c r="AH132" s="58"/>
      <c r="AI132" s="58"/>
      <c r="AJ132" s="58"/>
      <c r="AK132" s="58"/>
      <c r="AL132" s="58"/>
      <c r="AM132" s="58"/>
      <c r="AN132" s="58"/>
      <c r="AO132" s="58"/>
      <c r="AP132" s="58"/>
      <c r="AQ132" s="58"/>
      <c r="AR132" s="58"/>
      <c r="AS132" s="58"/>
      <c r="AT132" s="58"/>
      <c r="AU132" s="58"/>
      <c r="AV132" s="58"/>
      <c r="AW132" s="58"/>
      <c r="AX132" s="58"/>
      <c r="AY132" s="58"/>
      <c r="AZ132" s="58"/>
    </row>
    <row r="133" spans="1:52" x14ac:dyDescent="0.25">
      <c r="A133" s="58"/>
      <c r="B133" s="58"/>
      <c r="C133" s="58"/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  <c r="AC133" s="58"/>
      <c r="AD133" s="58"/>
      <c r="AE133" s="58"/>
      <c r="AF133" s="58"/>
      <c r="AG133" s="58"/>
      <c r="AH133" s="58"/>
      <c r="AI133" s="58"/>
      <c r="AJ133" s="58"/>
      <c r="AK133" s="58"/>
      <c r="AL133" s="58"/>
      <c r="AM133" s="58"/>
      <c r="AN133" s="58"/>
      <c r="AO133" s="58"/>
      <c r="AP133" s="58"/>
      <c r="AQ133" s="58"/>
      <c r="AR133" s="58"/>
      <c r="AS133" s="58"/>
      <c r="AT133" s="58"/>
      <c r="AU133" s="58"/>
      <c r="AV133" s="58"/>
      <c r="AW133" s="58"/>
      <c r="AX133" s="58"/>
      <c r="AY133" s="58"/>
      <c r="AZ133" s="58"/>
    </row>
    <row r="134" spans="1:52" x14ac:dyDescent="0.25">
      <c r="A134" s="58"/>
      <c r="B134" s="58"/>
      <c r="C134" s="58"/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  <c r="AC134" s="58"/>
      <c r="AD134" s="58"/>
      <c r="AE134" s="58"/>
      <c r="AF134" s="58"/>
      <c r="AG134" s="58"/>
      <c r="AH134" s="58"/>
      <c r="AI134" s="58"/>
      <c r="AJ134" s="58"/>
      <c r="AK134" s="58"/>
      <c r="AL134" s="58"/>
      <c r="AM134" s="58"/>
      <c r="AN134" s="58"/>
      <c r="AO134" s="58"/>
      <c r="AP134" s="58"/>
      <c r="AQ134" s="58"/>
      <c r="AR134" s="58"/>
      <c r="AS134" s="58"/>
      <c r="AT134" s="58"/>
      <c r="AU134" s="58"/>
      <c r="AV134" s="58"/>
      <c r="AW134" s="58"/>
      <c r="AX134" s="58"/>
      <c r="AY134" s="58"/>
      <c r="AZ134" s="58"/>
    </row>
    <row r="135" spans="1:52" x14ac:dyDescent="0.25">
      <c r="A135" s="58"/>
      <c r="B135" s="58"/>
      <c r="C135" s="58"/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  <c r="AC135" s="58"/>
      <c r="AD135" s="58"/>
      <c r="AE135" s="58"/>
      <c r="AF135" s="58"/>
      <c r="AG135" s="58"/>
      <c r="AH135" s="58"/>
      <c r="AI135" s="58"/>
      <c r="AJ135" s="58"/>
      <c r="AK135" s="58"/>
      <c r="AL135" s="58"/>
      <c r="AM135" s="58"/>
      <c r="AN135" s="58"/>
      <c r="AO135" s="58"/>
      <c r="AP135" s="58"/>
      <c r="AQ135" s="58"/>
      <c r="AR135" s="58"/>
      <c r="AS135" s="58"/>
      <c r="AT135" s="58"/>
      <c r="AU135" s="58"/>
      <c r="AV135" s="58"/>
      <c r="AW135" s="58"/>
      <c r="AX135" s="58"/>
      <c r="AY135" s="58"/>
      <c r="AZ135" s="58"/>
    </row>
    <row r="136" spans="1:52" x14ac:dyDescent="0.25">
      <c r="A136" s="58"/>
      <c r="B136" s="58"/>
      <c r="C136" s="58"/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  <c r="AC136" s="58"/>
      <c r="AD136" s="58"/>
      <c r="AE136" s="58"/>
      <c r="AF136" s="58"/>
      <c r="AG136" s="58"/>
      <c r="AH136" s="58"/>
      <c r="AI136" s="58"/>
      <c r="AJ136" s="58"/>
      <c r="AK136" s="58"/>
      <c r="AL136" s="58"/>
      <c r="AM136" s="58"/>
      <c r="AN136" s="58"/>
      <c r="AO136" s="58"/>
      <c r="AP136" s="58"/>
      <c r="AQ136" s="58"/>
      <c r="AR136" s="58"/>
      <c r="AS136" s="58"/>
      <c r="AT136" s="58"/>
      <c r="AU136" s="58"/>
      <c r="AV136" s="58"/>
      <c r="AW136" s="58"/>
      <c r="AX136" s="58"/>
      <c r="AY136" s="58"/>
      <c r="AZ136" s="58"/>
    </row>
    <row r="137" spans="1:52" x14ac:dyDescent="0.25">
      <c r="A137" s="58"/>
      <c r="B137" s="58"/>
      <c r="C137" s="58"/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  <c r="AC137" s="58"/>
      <c r="AD137" s="58"/>
      <c r="AE137" s="58"/>
      <c r="AF137" s="58"/>
      <c r="AG137" s="58"/>
      <c r="AH137" s="58"/>
      <c r="AI137" s="58"/>
      <c r="AJ137" s="58"/>
      <c r="AK137" s="58"/>
      <c r="AL137" s="58"/>
      <c r="AM137" s="58"/>
      <c r="AN137" s="58"/>
      <c r="AO137" s="58"/>
      <c r="AP137" s="58"/>
      <c r="AQ137" s="58"/>
      <c r="AR137" s="58"/>
      <c r="AS137" s="58"/>
      <c r="AT137" s="58"/>
      <c r="AU137" s="58"/>
      <c r="AV137" s="58"/>
      <c r="AW137" s="58"/>
      <c r="AX137" s="58"/>
      <c r="AY137" s="58"/>
      <c r="AZ137" s="58"/>
    </row>
    <row r="138" spans="1:52" x14ac:dyDescent="0.25">
      <c r="A138" s="58"/>
      <c r="B138" s="58"/>
      <c r="C138" s="58"/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  <c r="AC138" s="58"/>
      <c r="AD138" s="58"/>
      <c r="AE138" s="58"/>
      <c r="AF138" s="58"/>
      <c r="AG138" s="58"/>
      <c r="AH138" s="58"/>
      <c r="AI138" s="58"/>
      <c r="AJ138" s="58"/>
      <c r="AK138" s="58"/>
      <c r="AL138" s="58"/>
      <c r="AM138" s="58"/>
      <c r="AN138" s="58"/>
      <c r="AO138" s="58"/>
      <c r="AP138" s="58"/>
      <c r="AQ138" s="58"/>
      <c r="AR138" s="58"/>
      <c r="AS138" s="58"/>
      <c r="AT138" s="58"/>
      <c r="AU138" s="58"/>
      <c r="AV138" s="58"/>
      <c r="AW138" s="58"/>
      <c r="AX138" s="58"/>
      <c r="AY138" s="58"/>
      <c r="AZ138" s="58"/>
    </row>
    <row r="139" spans="1:52" x14ac:dyDescent="0.25">
      <c r="A139" s="58"/>
      <c r="B139" s="58"/>
      <c r="C139" s="58"/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  <c r="AC139" s="58"/>
      <c r="AD139" s="58"/>
      <c r="AE139" s="58"/>
      <c r="AF139" s="58"/>
      <c r="AG139" s="58"/>
      <c r="AH139" s="58"/>
      <c r="AI139" s="58"/>
      <c r="AJ139" s="58"/>
      <c r="AK139" s="58"/>
      <c r="AL139" s="58"/>
      <c r="AM139" s="58"/>
      <c r="AN139" s="58"/>
      <c r="AO139" s="58"/>
      <c r="AP139" s="58"/>
      <c r="AQ139" s="58"/>
      <c r="AR139" s="58"/>
      <c r="AS139" s="58"/>
      <c r="AT139" s="58"/>
      <c r="AU139" s="58"/>
      <c r="AV139" s="58"/>
      <c r="AW139" s="58"/>
      <c r="AX139" s="58"/>
      <c r="AY139" s="58"/>
      <c r="AZ139" s="58"/>
    </row>
    <row r="140" spans="1:52" x14ac:dyDescent="0.25">
      <c r="A140" s="58"/>
      <c r="B140" s="58"/>
      <c r="C140" s="58"/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  <c r="AC140" s="58"/>
      <c r="AD140" s="58"/>
      <c r="AE140" s="58"/>
      <c r="AF140" s="58"/>
      <c r="AG140" s="58"/>
      <c r="AH140" s="58"/>
      <c r="AI140" s="58"/>
      <c r="AJ140" s="58"/>
      <c r="AK140" s="58"/>
      <c r="AL140" s="58"/>
      <c r="AM140" s="58"/>
      <c r="AN140" s="58"/>
      <c r="AO140" s="58"/>
      <c r="AP140" s="58"/>
      <c r="AQ140" s="58"/>
      <c r="AR140" s="58"/>
      <c r="AS140" s="58"/>
      <c r="AT140" s="58"/>
      <c r="AU140" s="58"/>
      <c r="AV140" s="58"/>
      <c r="AW140" s="58"/>
      <c r="AX140" s="58"/>
      <c r="AY140" s="58"/>
      <c r="AZ140" s="58"/>
    </row>
    <row r="141" spans="1:52" x14ac:dyDescent="0.25">
      <c r="A141" s="58"/>
      <c r="B141" s="58"/>
      <c r="C141" s="58"/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  <c r="AC141" s="58"/>
      <c r="AD141" s="58"/>
      <c r="AE141" s="58"/>
      <c r="AF141" s="58"/>
      <c r="AG141" s="58"/>
      <c r="AH141" s="58"/>
      <c r="AI141" s="58"/>
      <c r="AJ141" s="58"/>
      <c r="AK141" s="58"/>
      <c r="AL141" s="58"/>
      <c r="AM141" s="58"/>
      <c r="AN141" s="58"/>
      <c r="AO141" s="58"/>
      <c r="AP141" s="58"/>
      <c r="AQ141" s="58"/>
      <c r="AR141" s="58"/>
      <c r="AS141" s="58"/>
      <c r="AT141" s="58"/>
      <c r="AU141" s="58"/>
      <c r="AV141" s="58"/>
      <c r="AW141" s="58"/>
      <c r="AX141" s="58"/>
      <c r="AY141" s="58"/>
      <c r="AZ141" s="58"/>
    </row>
    <row r="142" spans="1:52" x14ac:dyDescent="0.25">
      <c r="A142" s="58"/>
      <c r="B142" s="58"/>
      <c r="C142" s="58"/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  <c r="AC142" s="58"/>
      <c r="AD142" s="58"/>
      <c r="AE142" s="58"/>
      <c r="AF142" s="58"/>
      <c r="AG142" s="58"/>
      <c r="AH142" s="58"/>
      <c r="AI142" s="58"/>
      <c r="AJ142" s="58"/>
      <c r="AK142" s="58"/>
      <c r="AL142" s="58"/>
      <c r="AM142" s="58"/>
      <c r="AN142" s="58"/>
      <c r="AO142" s="58"/>
      <c r="AP142" s="58"/>
      <c r="AQ142" s="58"/>
      <c r="AR142" s="58"/>
      <c r="AS142" s="58"/>
      <c r="AT142" s="58"/>
      <c r="AU142" s="58"/>
      <c r="AV142" s="58"/>
      <c r="AW142" s="58"/>
      <c r="AX142" s="58"/>
      <c r="AY142" s="58"/>
      <c r="AZ142" s="58"/>
    </row>
    <row r="143" spans="1:52" x14ac:dyDescent="0.25">
      <c r="A143" s="58"/>
      <c r="B143" s="58"/>
      <c r="C143" s="58"/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  <c r="AC143" s="58"/>
      <c r="AD143" s="58"/>
      <c r="AE143" s="58"/>
      <c r="AF143" s="58"/>
      <c r="AG143" s="58"/>
      <c r="AH143" s="58"/>
      <c r="AI143" s="58"/>
      <c r="AJ143" s="58"/>
      <c r="AK143" s="58"/>
      <c r="AL143" s="58"/>
      <c r="AM143" s="58"/>
      <c r="AN143" s="58"/>
      <c r="AO143" s="58"/>
      <c r="AP143" s="58"/>
      <c r="AQ143" s="58"/>
      <c r="AR143" s="58"/>
      <c r="AS143" s="58"/>
      <c r="AT143" s="58"/>
      <c r="AU143" s="58"/>
      <c r="AV143" s="58"/>
      <c r="AW143" s="58"/>
      <c r="AX143" s="58"/>
      <c r="AY143" s="58"/>
      <c r="AZ143" s="58"/>
    </row>
    <row r="144" spans="1:52" x14ac:dyDescent="0.25">
      <c r="A144" s="58"/>
      <c r="B144" s="58"/>
      <c r="C144" s="58"/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  <c r="AC144" s="58"/>
      <c r="AD144" s="58"/>
      <c r="AE144" s="58"/>
      <c r="AF144" s="58"/>
      <c r="AG144" s="58"/>
      <c r="AH144" s="58"/>
      <c r="AI144" s="58"/>
      <c r="AJ144" s="58"/>
      <c r="AK144" s="58"/>
      <c r="AL144" s="58"/>
      <c r="AM144" s="58"/>
      <c r="AN144" s="58"/>
      <c r="AO144" s="58"/>
      <c r="AP144" s="58"/>
      <c r="AQ144" s="58"/>
      <c r="AR144" s="58"/>
      <c r="AS144" s="58"/>
      <c r="AT144" s="58"/>
      <c r="AU144" s="58"/>
      <c r="AV144" s="58"/>
      <c r="AW144" s="58"/>
      <c r="AX144" s="58"/>
      <c r="AY144" s="58"/>
      <c r="AZ144" s="58"/>
    </row>
    <row r="145" spans="1:52" x14ac:dyDescent="0.25">
      <c r="A145" s="58"/>
      <c r="B145" s="58"/>
      <c r="C145" s="58"/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  <c r="AC145" s="58"/>
      <c r="AD145" s="58"/>
      <c r="AE145" s="58"/>
      <c r="AF145" s="58"/>
      <c r="AG145" s="58"/>
      <c r="AH145" s="58"/>
      <c r="AI145" s="58"/>
      <c r="AJ145" s="58"/>
      <c r="AK145" s="58"/>
      <c r="AL145" s="58"/>
      <c r="AM145" s="58"/>
      <c r="AN145" s="58"/>
      <c r="AO145" s="58"/>
      <c r="AP145" s="58"/>
      <c r="AQ145" s="58"/>
      <c r="AR145" s="58"/>
      <c r="AS145" s="58"/>
      <c r="AT145" s="58"/>
      <c r="AU145" s="58"/>
      <c r="AV145" s="58"/>
      <c r="AW145" s="58"/>
      <c r="AX145" s="58"/>
      <c r="AY145" s="58"/>
      <c r="AZ145" s="58"/>
    </row>
    <row r="146" spans="1:52" x14ac:dyDescent="0.25">
      <c r="A146" s="58"/>
      <c r="B146" s="58"/>
      <c r="C146" s="58"/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  <c r="AC146" s="58"/>
      <c r="AD146" s="58"/>
      <c r="AE146" s="58"/>
      <c r="AF146" s="58"/>
      <c r="AG146" s="58"/>
      <c r="AH146" s="58"/>
      <c r="AI146" s="58"/>
      <c r="AJ146" s="58"/>
      <c r="AK146" s="58"/>
      <c r="AL146" s="58"/>
      <c r="AM146" s="58"/>
      <c r="AN146" s="58"/>
      <c r="AO146" s="58"/>
      <c r="AP146" s="58"/>
      <c r="AQ146" s="58"/>
      <c r="AR146" s="58"/>
      <c r="AS146" s="58"/>
      <c r="AT146" s="58"/>
      <c r="AU146" s="58"/>
      <c r="AV146" s="58"/>
      <c r="AW146" s="58"/>
      <c r="AX146" s="58"/>
      <c r="AY146" s="58"/>
      <c r="AZ146" s="58"/>
    </row>
    <row r="147" spans="1:52" x14ac:dyDescent="0.25">
      <c r="A147" s="58"/>
      <c r="B147" s="58"/>
      <c r="C147" s="58"/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  <c r="AC147" s="58"/>
      <c r="AD147" s="58"/>
      <c r="AE147" s="58"/>
      <c r="AF147" s="58"/>
      <c r="AG147" s="58"/>
      <c r="AH147" s="58"/>
      <c r="AI147" s="58"/>
      <c r="AJ147" s="58"/>
      <c r="AK147" s="58"/>
      <c r="AL147" s="58"/>
      <c r="AM147" s="58"/>
      <c r="AN147" s="58"/>
      <c r="AO147" s="58"/>
      <c r="AP147" s="58"/>
      <c r="AQ147" s="58"/>
      <c r="AR147" s="58"/>
      <c r="AS147" s="58"/>
      <c r="AT147" s="58"/>
      <c r="AU147" s="58"/>
      <c r="AV147" s="58"/>
      <c r="AW147" s="58"/>
      <c r="AX147" s="58"/>
      <c r="AY147" s="58"/>
      <c r="AZ147" s="58"/>
    </row>
    <row r="148" spans="1:52" x14ac:dyDescent="0.25">
      <c r="A148" s="58"/>
      <c r="B148" s="58"/>
      <c r="C148" s="58"/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  <c r="AC148" s="58"/>
      <c r="AD148" s="58"/>
      <c r="AE148" s="58"/>
      <c r="AF148" s="58"/>
      <c r="AG148" s="58"/>
      <c r="AH148" s="58"/>
      <c r="AI148" s="58"/>
      <c r="AJ148" s="58"/>
      <c r="AK148" s="58"/>
      <c r="AL148" s="58"/>
      <c r="AM148" s="58"/>
      <c r="AN148" s="58"/>
      <c r="AO148" s="58"/>
      <c r="AP148" s="58"/>
      <c r="AQ148" s="58"/>
      <c r="AR148" s="58"/>
      <c r="AS148" s="58"/>
      <c r="AT148" s="58"/>
      <c r="AU148" s="58"/>
      <c r="AV148" s="58"/>
      <c r="AW148" s="58"/>
      <c r="AX148" s="58"/>
      <c r="AY148" s="58"/>
      <c r="AZ148" s="58"/>
    </row>
    <row r="149" spans="1:52" x14ac:dyDescent="0.25">
      <c r="A149" s="58"/>
      <c r="B149" s="58"/>
      <c r="C149" s="58"/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8"/>
      <c r="AH149" s="58"/>
      <c r="AI149" s="58"/>
      <c r="AJ149" s="58"/>
      <c r="AK149" s="58"/>
      <c r="AL149" s="58"/>
      <c r="AM149" s="58"/>
      <c r="AN149" s="58"/>
      <c r="AO149" s="58"/>
      <c r="AP149" s="58"/>
      <c r="AQ149" s="58"/>
      <c r="AR149" s="58"/>
      <c r="AS149" s="58"/>
      <c r="AT149" s="58"/>
      <c r="AU149" s="58"/>
      <c r="AV149" s="58"/>
      <c r="AW149" s="58"/>
      <c r="AX149" s="58"/>
      <c r="AY149" s="58"/>
      <c r="AZ149" s="58"/>
    </row>
    <row r="150" spans="1:52" x14ac:dyDescent="0.25">
      <c r="A150" s="58"/>
      <c r="B150" s="58"/>
      <c r="C150" s="58"/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  <c r="AC150" s="58"/>
      <c r="AD150" s="58"/>
      <c r="AE150" s="58"/>
      <c r="AF150" s="58"/>
      <c r="AG150" s="58"/>
      <c r="AH150" s="58"/>
      <c r="AI150" s="58"/>
      <c r="AJ150" s="58"/>
      <c r="AK150" s="58"/>
      <c r="AL150" s="58"/>
      <c r="AM150" s="58"/>
      <c r="AN150" s="58"/>
      <c r="AO150" s="58"/>
      <c r="AP150" s="58"/>
      <c r="AQ150" s="58"/>
      <c r="AR150" s="58"/>
      <c r="AS150" s="58"/>
      <c r="AT150" s="58"/>
      <c r="AU150" s="58"/>
      <c r="AV150" s="58"/>
      <c r="AW150" s="58"/>
      <c r="AX150" s="58"/>
      <c r="AY150" s="58"/>
      <c r="AZ150" s="58"/>
    </row>
    <row r="151" spans="1:52" x14ac:dyDescent="0.25">
      <c r="A151" s="58"/>
      <c r="B151" s="58"/>
      <c r="C151" s="58"/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  <c r="AC151" s="58"/>
      <c r="AD151" s="58"/>
      <c r="AE151" s="58"/>
      <c r="AF151" s="58"/>
      <c r="AG151" s="58"/>
      <c r="AH151" s="58"/>
      <c r="AI151" s="58"/>
      <c r="AJ151" s="58"/>
      <c r="AK151" s="58"/>
      <c r="AL151" s="58"/>
      <c r="AM151" s="58"/>
      <c r="AN151" s="58"/>
      <c r="AO151" s="58"/>
      <c r="AP151" s="58"/>
      <c r="AQ151" s="58"/>
      <c r="AR151" s="58"/>
      <c r="AS151" s="58"/>
      <c r="AT151" s="58"/>
      <c r="AU151" s="58"/>
      <c r="AV151" s="58"/>
      <c r="AW151" s="58"/>
      <c r="AX151" s="58"/>
      <c r="AY151" s="58"/>
      <c r="AZ151" s="58"/>
    </row>
    <row r="152" spans="1:52" x14ac:dyDescent="0.25">
      <c r="A152" s="58"/>
      <c r="B152" s="58"/>
      <c r="C152" s="58"/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58"/>
      <c r="AJ152" s="58"/>
      <c r="AK152" s="58"/>
      <c r="AL152" s="58"/>
      <c r="AM152" s="58"/>
      <c r="AN152" s="58"/>
      <c r="AO152" s="58"/>
      <c r="AP152" s="58"/>
      <c r="AQ152" s="58"/>
      <c r="AR152" s="58"/>
      <c r="AS152" s="58"/>
      <c r="AT152" s="58"/>
      <c r="AU152" s="58"/>
      <c r="AV152" s="58"/>
      <c r="AW152" s="58"/>
      <c r="AX152" s="58"/>
      <c r="AY152" s="58"/>
      <c r="AZ152" s="58"/>
    </row>
    <row r="153" spans="1:52" x14ac:dyDescent="0.25">
      <c r="A153" s="58"/>
      <c r="B153" s="58"/>
      <c r="C153" s="58"/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58"/>
      <c r="AJ153" s="58"/>
      <c r="AK153" s="58"/>
      <c r="AL153" s="58"/>
      <c r="AM153" s="58"/>
      <c r="AN153" s="58"/>
      <c r="AO153" s="58"/>
      <c r="AP153" s="58"/>
      <c r="AQ153" s="58"/>
      <c r="AR153" s="58"/>
      <c r="AS153" s="58"/>
      <c r="AT153" s="58"/>
      <c r="AU153" s="58"/>
      <c r="AV153" s="58"/>
      <c r="AW153" s="58"/>
      <c r="AX153" s="58"/>
      <c r="AY153" s="58"/>
      <c r="AZ153" s="58"/>
    </row>
    <row r="154" spans="1:52" x14ac:dyDescent="0.25">
      <c r="A154" s="58"/>
      <c r="B154" s="58"/>
      <c r="C154" s="58"/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58"/>
      <c r="AJ154" s="58"/>
      <c r="AK154" s="58"/>
      <c r="AL154" s="58"/>
      <c r="AM154" s="58"/>
      <c r="AN154" s="58"/>
      <c r="AO154" s="58"/>
      <c r="AP154" s="58"/>
      <c r="AQ154" s="58"/>
      <c r="AR154" s="58"/>
      <c r="AS154" s="58"/>
      <c r="AT154" s="58"/>
      <c r="AU154" s="58"/>
      <c r="AV154" s="58"/>
      <c r="AW154" s="58"/>
      <c r="AX154" s="58"/>
      <c r="AY154" s="58"/>
      <c r="AZ154" s="58"/>
    </row>
    <row r="155" spans="1:52" x14ac:dyDescent="0.25">
      <c r="A155" s="58"/>
      <c r="B155" s="58"/>
      <c r="C155" s="58"/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58"/>
      <c r="AJ155" s="58"/>
      <c r="AK155" s="58"/>
      <c r="AL155" s="58"/>
      <c r="AM155" s="58"/>
      <c r="AN155" s="58"/>
      <c r="AO155" s="58"/>
      <c r="AP155" s="58"/>
      <c r="AQ155" s="58"/>
      <c r="AR155" s="58"/>
      <c r="AS155" s="58"/>
      <c r="AT155" s="58"/>
      <c r="AU155" s="58"/>
      <c r="AV155" s="58"/>
      <c r="AW155" s="58"/>
      <c r="AX155" s="58"/>
      <c r="AY155" s="58"/>
      <c r="AZ155" s="58"/>
    </row>
    <row r="156" spans="1:52" x14ac:dyDescent="0.25">
      <c r="A156" s="58"/>
      <c r="B156" s="58"/>
      <c r="C156" s="58"/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58"/>
      <c r="AJ156" s="58"/>
      <c r="AK156" s="58"/>
      <c r="AL156" s="58"/>
      <c r="AM156" s="58"/>
      <c r="AN156" s="58"/>
      <c r="AO156" s="58"/>
      <c r="AP156" s="58"/>
      <c r="AQ156" s="58"/>
      <c r="AR156" s="58"/>
      <c r="AS156" s="58"/>
      <c r="AT156" s="58"/>
      <c r="AU156" s="58"/>
      <c r="AV156" s="58"/>
      <c r="AW156" s="58"/>
      <c r="AX156" s="58"/>
      <c r="AY156" s="58"/>
      <c r="AZ156" s="58"/>
    </row>
    <row r="157" spans="1:52" x14ac:dyDescent="0.25">
      <c r="A157" s="58"/>
      <c r="B157" s="58"/>
      <c r="C157" s="58"/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58"/>
      <c r="AJ157" s="58"/>
      <c r="AK157" s="58"/>
      <c r="AL157" s="58"/>
      <c r="AM157" s="58"/>
      <c r="AN157" s="58"/>
      <c r="AO157" s="58"/>
      <c r="AP157" s="58"/>
      <c r="AQ157" s="58"/>
      <c r="AR157" s="58"/>
      <c r="AS157" s="58"/>
      <c r="AT157" s="58"/>
      <c r="AU157" s="58"/>
      <c r="AV157" s="58"/>
      <c r="AW157" s="58"/>
      <c r="AX157" s="58"/>
      <c r="AY157" s="58"/>
      <c r="AZ157" s="58"/>
    </row>
    <row r="158" spans="1:52" x14ac:dyDescent="0.25">
      <c r="A158" s="58"/>
      <c r="B158" s="58"/>
      <c r="C158" s="58"/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  <c r="AC158" s="58"/>
      <c r="AD158" s="58"/>
      <c r="AE158" s="58"/>
      <c r="AF158" s="58"/>
      <c r="AG158" s="58"/>
      <c r="AH158" s="58"/>
      <c r="AI158" s="58"/>
      <c r="AJ158" s="58"/>
      <c r="AK158" s="58"/>
      <c r="AL158" s="58"/>
      <c r="AM158" s="58"/>
      <c r="AN158" s="58"/>
      <c r="AO158" s="58"/>
      <c r="AP158" s="58"/>
      <c r="AQ158" s="58"/>
      <c r="AR158" s="58"/>
      <c r="AS158" s="58"/>
      <c r="AT158" s="58"/>
      <c r="AU158" s="58"/>
      <c r="AV158" s="58"/>
      <c r="AW158" s="58"/>
      <c r="AX158" s="58"/>
      <c r="AY158" s="58"/>
      <c r="AZ158" s="58"/>
    </row>
    <row r="159" spans="1:52" x14ac:dyDescent="0.25">
      <c r="A159" s="58"/>
      <c r="B159" s="58"/>
      <c r="C159" s="58"/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  <c r="AC159" s="58"/>
      <c r="AD159" s="58"/>
      <c r="AE159" s="58"/>
      <c r="AF159" s="58"/>
      <c r="AG159" s="58"/>
      <c r="AH159" s="58"/>
      <c r="AI159" s="58"/>
      <c r="AJ159" s="58"/>
      <c r="AK159" s="58"/>
      <c r="AL159" s="58"/>
      <c r="AM159" s="58"/>
      <c r="AN159" s="58"/>
      <c r="AO159" s="58"/>
      <c r="AP159" s="58"/>
      <c r="AQ159" s="58"/>
      <c r="AR159" s="58"/>
      <c r="AS159" s="58"/>
      <c r="AT159" s="58"/>
      <c r="AU159" s="58"/>
      <c r="AV159" s="58"/>
      <c r="AW159" s="58"/>
      <c r="AX159" s="58"/>
      <c r="AY159" s="58"/>
      <c r="AZ159" s="58"/>
    </row>
    <row r="160" spans="1:52" x14ac:dyDescent="0.25">
      <c r="A160" s="58"/>
      <c r="B160" s="58"/>
      <c r="C160" s="58"/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  <c r="AC160" s="58"/>
      <c r="AD160" s="58"/>
      <c r="AE160" s="58"/>
      <c r="AF160" s="58"/>
      <c r="AG160" s="58"/>
      <c r="AH160" s="58"/>
      <c r="AI160" s="58"/>
      <c r="AJ160" s="58"/>
      <c r="AK160" s="58"/>
      <c r="AL160" s="58"/>
      <c r="AM160" s="58"/>
      <c r="AN160" s="58"/>
      <c r="AO160" s="58"/>
      <c r="AP160" s="58"/>
      <c r="AQ160" s="58"/>
      <c r="AR160" s="58"/>
      <c r="AS160" s="58"/>
      <c r="AT160" s="58"/>
      <c r="AU160" s="58"/>
      <c r="AV160" s="58"/>
      <c r="AW160" s="58"/>
      <c r="AX160" s="58"/>
      <c r="AY160" s="58"/>
      <c r="AZ160" s="58"/>
    </row>
    <row r="161" spans="1:52" x14ac:dyDescent="0.25">
      <c r="A161" s="58"/>
      <c r="B161" s="58"/>
      <c r="C161" s="58"/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  <c r="AC161" s="58"/>
      <c r="AD161" s="58"/>
      <c r="AE161" s="58"/>
      <c r="AF161" s="58"/>
      <c r="AG161" s="58"/>
      <c r="AH161" s="58"/>
      <c r="AI161" s="58"/>
      <c r="AJ161" s="58"/>
      <c r="AK161" s="58"/>
      <c r="AL161" s="58"/>
      <c r="AM161" s="58"/>
      <c r="AN161" s="58"/>
      <c r="AO161" s="58"/>
      <c r="AP161" s="58"/>
      <c r="AQ161" s="58"/>
      <c r="AR161" s="58"/>
      <c r="AS161" s="58"/>
      <c r="AT161" s="58"/>
      <c r="AU161" s="58"/>
      <c r="AV161" s="58"/>
      <c r="AW161" s="58"/>
      <c r="AX161" s="58"/>
      <c r="AY161" s="58"/>
      <c r="AZ161" s="58"/>
    </row>
    <row r="162" spans="1:52" x14ac:dyDescent="0.25">
      <c r="A162" s="58"/>
      <c r="B162" s="58"/>
      <c r="C162" s="58"/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  <c r="AC162" s="58"/>
      <c r="AD162" s="58"/>
      <c r="AE162" s="58"/>
      <c r="AF162" s="58"/>
      <c r="AG162" s="58"/>
      <c r="AH162" s="58"/>
      <c r="AI162" s="58"/>
      <c r="AJ162" s="58"/>
      <c r="AK162" s="58"/>
      <c r="AL162" s="58"/>
      <c r="AM162" s="58"/>
      <c r="AN162" s="58"/>
      <c r="AO162" s="58"/>
      <c r="AP162" s="58"/>
      <c r="AQ162" s="58"/>
      <c r="AR162" s="58"/>
      <c r="AS162" s="58"/>
      <c r="AT162" s="58"/>
      <c r="AU162" s="58"/>
      <c r="AV162" s="58"/>
      <c r="AW162" s="58"/>
      <c r="AX162" s="58"/>
      <c r="AY162" s="58"/>
      <c r="AZ162" s="58"/>
    </row>
    <row r="163" spans="1:52" x14ac:dyDescent="0.25">
      <c r="A163" s="58"/>
      <c r="B163" s="58"/>
      <c r="C163" s="58"/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  <c r="AC163" s="58"/>
      <c r="AD163" s="58"/>
      <c r="AE163" s="58"/>
      <c r="AF163" s="58"/>
      <c r="AG163" s="58"/>
      <c r="AH163" s="58"/>
      <c r="AI163" s="58"/>
      <c r="AJ163" s="58"/>
      <c r="AK163" s="58"/>
      <c r="AL163" s="58"/>
      <c r="AM163" s="58"/>
      <c r="AN163" s="58"/>
      <c r="AO163" s="58"/>
      <c r="AP163" s="58"/>
      <c r="AQ163" s="58"/>
      <c r="AR163" s="58"/>
      <c r="AS163" s="58"/>
      <c r="AT163" s="58"/>
      <c r="AU163" s="58"/>
      <c r="AV163" s="58"/>
      <c r="AW163" s="58"/>
      <c r="AX163" s="58"/>
      <c r="AY163" s="58"/>
      <c r="AZ163" s="58"/>
    </row>
    <row r="164" spans="1:52" x14ac:dyDescent="0.25">
      <c r="A164" s="58"/>
      <c r="B164" s="58"/>
      <c r="C164" s="58"/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  <c r="AC164" s="58"/>
      <c r="AD164" s="58"/>
      <c r="AE164" s="58"/>
      <c r="AF164" s="58"/>
      <c r="AG164" s="58"/>
      <c r="AH164" s="58"/>
      <c r="AI164" s="58"/>
      <c r="AJ164" s="58"/>
      <c r="AK164" s="58"/>
      <c r="AL164" s="58"/>
      <c r="AM164" s="58"/>
      <c r="AN164" s="58"/>
      <c r="AO164" s="58"/>
      <c r="AP164" s="58"/>
      <c r="AQ164" s="58"/>
      <c r="AR164" s="58"/>
      <c r="AS164" s="58"/>
      <c r="AT164" s="58"/>
      <c r="AU164" s="58"/>
      <c r="AV164" s="58"/>
      <c r="AW164" s="58"/>
      <c r="AX164" s="58"/>
      <c r="AY164" s="58"/>
      <c r="AZ164" s="58"/>
    </row>
    <row r="165" spans="1:52" x14ac:dyDescent="0.25">
      <c r="A165" s="58"/>
      <c r="B165" s="58"/>
      <c r="C165" s="58"/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  <c r="AC165" s="58"/>
      <c r="AD165" s="58"/>
      <c r="AE165" s="58"/>
      <c r="AF165" s="58"/>
      <c r="AG165" s="58"/>
      <c r="AH165" s="58"/>
      <c r="AI165" s="58"/>
      <c r="AJ165" s="58"/>
      <c r="AK165" s="58"/>
      <c r="AL165" s="58"/>
      <c r="AM165" s="58"/>
      <c r="AN165" s="58"/>
      <c r="AO165" s="58"/>
      <c r="AP165" s="58"/>
      <c r="AQ165" s="58"/>
      <c r="AR165" s="58"/>
      <c r="AS165" s="58"/>
      <c r="AT165" s="58"/>
      <c r="AU165" s="58"/>
      <c r="AV165" s="58"/>
      <c r="AW165" s="58"/>
      <c r="AX165" s="58"/>
      <c r="AY165" s="58"/>
      <c r="AZ165" s="58"/>
    </row>
    <row r="166" spans="1:52" x14ac:dyDescent="0.25">
      <c r="A166" s="58"/>
      <c r="B166" s="58"/>
      <c r="C166" s="58"/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  <c r="AC166" s="58"/>
      <c r="AD166" s="58"/>
      <c r="AE166" s="58"/>
      <c r="AF166" s="58"/>
      <c r="AG166" s="58"/>
      <c r="AH166" s="58"/>
      <c r="AI166" s="58"/>
      <c r="AJ166" s="58"/>
      <c r="AK166" s="58"/>
      <c r="AL166" s="58"/>
      <c r="AM166" s="58"/>
      <c r="AN166" s="58"/>
      <c r="AO166" s="58"/>
      <c r="AP166" s="58"/>
      <c r="AQ166" s="58"/>
      <c r="AR166" s="58"/>
      <c r="AS166" s="58"/>
      <c r="AT166" s="58"/>
      <c r="AU166" s="58"/>
      <c r="AV166" s="58"/>
      <c r="AW166" s="58"/>
      <c r="AX166" s="58"/>
      <c r="AY166" s="58"/>
      <c r="AZ166" s="58"/>
    </row>
    <row r="167" spans="1:52" x14ac:dyDescent="0.25">
      <c r="A167" s="58"/>
      <c r="B167" s="58"/>
      <c r="C167" s="58"/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  <c r="AC167" s="58"/>
      <c r="AD167" s="58"/>
      <c r="AE167" s="58"/>
      <c r="AF167" s="58"/>
      <c r="AG167" s="58"/>
      <c r="AH167" s="58"/>
      <c r="AI167" s="58"/>
      <c r="AJ167" s="58"/>
      <c r="AK167" s="58"/>
      <c r="AL167" s="58"/>
      <c r="AM167" s="58"/>
      <c r="AN167" s="58"/>
      <c r="AO167" s="58"/>
      <c r="AP167" s="58"/>
      <c r="AQ167" s="58"/>
      <c r="AR167" s="58"/>
      <c r="AS167" s="58"/>
      <c r="AT167" s="58"/>
      <c r="AU167" s="58"/>
      <c r="AV167" s="58"/>
      <c r="AW167" s="58"/>
      <c r="AX167" s="58"/>
      <c r="AY167" s="58"/>
      <c r="AZ167" s="58"/>
    </row>
    <row r="168" spans="1:52" x14ac:dyDescent="0.25">
      <c r="A168" s="58"/>
      <c r="B168" s="58"/>
      <c r="C168" s="58"/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  <c r="AC168" s="58"/>
      <c r="AD168" s="58"/>
      <c r="AE168" s="58"/>
      <c r="AF168" s="58"/>
      <c r="AG168" s="58"/>
      <c r="AH168" s="58"/>
      <c r="AI168" s="58"/>
      <c r="AJ168" s="58"/>
      <c r="AK168" s="58"/>
      <c r="AL168" s="58"/>
      <c r="AM168" s="58"/>
      <c r="AN168" s="58"/>
      <c r="AO168" s="58"/>
      <c r="AP168" s="58"/>
      <c r="AQ168" s="58"/>
      <c r="AR168" s="58"/>
      <c r="AS168" s="58"/>
      <c r="AT168" s="58"/>
      <c r="AU168" s="58"/>
      <c r="AV168" s="58"/>
      <c r="AW168" s="58"/>
      <c r="AX168" s="58"/>
      <c r="AY168" s="58"/>
      <c r="AZ168" s="58"/>
    </row>
    <row r="169" spans="1:52" x14ac:dyDescent="0.25">
      <c r="A169" s="58"/>
      <c r="B169" s="58"/>
      <c r="C169" s="58"/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  <c r="AC169" s="58"/>
      <c r="AD169" s="58"/>
      <c r="AE169" s="58"/>
      <c r="AF169" s="58"/>
      <c r="AG169" s="58"/>
      <c r="AH169" s="58"/>
      <c r="AI169" s="58"/>
      <c r="AJ169" s="58"/>
      <c r="AK169" s="58"/>
      <c r="AL169" s="58"/>
      <c r="AM169" s="58"/>
      <c r="AN169" s="58"/>
      <c r="AO169" s="58"/>
      <c r="AP169" s="58"/>
      <c r="AQ169" s="58"/>
      <c r="AR169" s="58"/>
      <c r="AS169" s="58"/>
      <c r="AT169" s="58"/>
      <c r="AU169" s="58"/>
      <c r="AV169" s="58"/>
      <c r="AW169" s="58"/>
      <c r="AX169" s="58"/>
      <c r="AY169" s="58"/>
      <c r="AZ169" s="58"/>
    </row>
    <row r="170" spans="1:52" x14ac:dyDescent="0.25">
      <c r="A170" s="58"/>
      <c r="B170" s="58"/>
      <c r="C170" s="58"/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  <c r="AC170" s="58"/>
      <c r="AD170" s="58"/>
      <c r="AE170" s="58"/>
      <c r="AF170" s="58"/>
      <c r="AG170" s="58"/>
      <c r="AH170" s="58"/>
      <c r="AI170" s="58"/>
      <c r="AJ170" s="58"/>
      <c r="AK170" s="58"/>
      <c r="AL170" s="58"/>
      <c r="AM170" s="58"/>
      <c r="AN170" s="58"/>
      <c r="AO170" s="58"/>
      <c r="AP170" s="58"/>
      <c r="AQ170" s="58"/>
      <c r="AR170" s="58"/>
      <c r="AS170" s="58"/>
      <c r="AT170" s="58"/>
      <c r="AU170" s="58"/>
      <c r="AV170" s="58"/>
      <c r="AW170" s="58"/>
      <c r="AX170" s="58"/>
      <c r="AY170" s="58"/>
      <c r="AZ170" s="58"/>
    </row>
    <row r="171" spans="1:52" x14ac:dyDescent="0.25">
      <c r="A171" s="58"/>
      <c r="B171" s="58"/>
      <c r="C171" s="58"/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  <c r="AC171" s="58"/>
      <c r="AD171" s="58"/>
      <c r="AE171" s="58"/>
      <c r="AF171" s="58"/>
      <c r="AG171" s="58"/>
      <c r="AH171" s="58"/>
      <c r="AI171" s="58"/>
      <c r="AJ171" s="58"/>
      <c r="AK171" s="58"/>
      <c r="AL171" s="58"/>
      <c r="AM171" s="58"/>
      <c r="AN171" s="58"/>
      <c r="AO171" s="58"/>
      <c r="AP171" s="58"/>
      <c r="AQ171" s="58"/>
      <c r="AR171" s="58"/>
      <c r="AS171" s="58"/>
      <c r="AT171" s="58"/>
      <c r="AU171" s="58"/>
      <c r="AV171" s="58"/>
      <c r="AW171" s="58"/>
      <c r="AX171" s="58"/>
      <c r="AY171" s="58"/>
      <c r="AZ171" s="58"/>
    </row>
    <row r="172" spans="1:52" x14ac:dyDescent="0.25">
      <c r="A172" s="58"/>
      <c r="B172" s="58"/>
      <c r="C172" s="58"/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  <c r="AC172" s="58"/>
      <c r="AD172" s="58"/>
      <c r="AE172" s="58"/>
      <c r="AF172" s="58"/>
      <c r="AG172" s="58"/>
      <c r="AH172" s="58"/>
      <c r="AI172" s="58"/>
      <c r="AJ172" s="58"/>
      <c r="AK172" s="58"/>
      <c r="AL172" s="58"/>
      <c r="AM172" s="58"/>
      <c r="AN172" s="58"/>
      <c r="AO172" s="58"/>
      <c r="AP172" s="58"/>
      <c r="AQ172" s="58"/>
      <c r="AR172" s="58"/>
      <c r="AS172" s="58"/>
      <c r="AT172" s="58"/>
      <c r="AU172" s="58"/>
      <c r="AV172" s="58"/>
      <c r="AW172" s="58"/>
      <c r="AX172" s="58"/>
      <c r="AY172" s="58"/>
      <c r="AZ172" s="58"/>
    </row>
    <row r="173" spans="1:52" x14ac:dyDescent="0.25">
      <c r="A173" s="58"/>
      <c r="B173" s="58"/>
      <c r="C173" s="58"/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  <c r="AC173" s="58"/>
      <c r="AD173" s="58"/>
      <c r="AE173" s="58"/>
      <c r="AF173" s="58"/>
      <c r="AG173" s="58"/>
      <c r="AH173" s="58"/>
      <c r="AI173" s="58"/>
      <c r="AJ173" s="58"/>
      <c r="AK173" s="58"/>
      <c r="AL173" s="58"/>
      <c r="AM173" s="58"/>
      <c r="AN173" s="58"/>
      <c r="AO173" s="58"/>
      <c r="AP173" s="58"/>
      <c r="AQ173" s="58"/>
      <c r="AR173" s="58"/>
      <c r="AS173" s="58"/>
      <c r="AT173" s="58"/>
      <c r="AU173" s="58"/>
      <c r="AV173" s="58"/>
      <c r="AW173" s="58"/>
      <c r="AX173" s="58"/>
      <c r="AY173" s="58"/>
      <c r="AZ173" s="58"/>
    </row>
    <row r="174" spans="1:52" x14ac:dyDescent="0.25">
      <c r="A174" s="58"/>
      <c r="B174" s="58"/>
      <c r="C174" s="58"/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  <c r="AC174" s="58"/>
      <c r="AD174" s="58"/>
      <c r="AE174" s="58"/>
      <c r="AF174" s="58"/>
      <c r="AG174" s="58"/>
      <c r="AH174" s="58"/>
      <c r="AI174" s="58"/>
      <c r="AJ174" s="58"/>
      <c r="AK174" s="58"/>
      <c r="AL174" s="58"/>
      <c r="AM174" s="58"/>
      <c r="AN174" s="58"/>
      <c r="AO174" s="58"/>
      <c r="AP174" s="58"/>
      <c r="AQ174" s="58"/>
      <c r="AR174" s="58"/>
      <c r="AS174" s="58"/>
      <c r="AT174" s="58"/>
      <c r="AU174" s="58"/>
      <c r="AV174" s="58"/>
      <c r="AW174" s="58"/>
      <c r="AX174" s="58"/>
      <c r="AY174" s="58"/>
      <c r="AZ174" s="58"/>
    </row>
    <row r="175" spans="1:52" x14ac:dyDescent="0.25">
      <c r="A175" s="58"/>
      <c r="B175" s="58"/>
      <c r="C175" s="58"/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  <c r="AC175" s="58"/>
      <c r="AD175" s="58"/>
      <c r="AE175" s="58"/>
      <c r="AF175" s="58"/>
      <c r="AG175" s="58"/>
      <c r="AH175" s="58"/>
      <c r="AI175" s="58"/>
      <c r="AJ175" s="58"/>
      <c r="AK175" s="58"/>
      <c r="AL175" s="58"/>
      <c r="AM175" s="58"/>
      <c r="AN175" s="58"/>
      <c r="AO175" s="58"/>
      <c r="AP175" s="58"/>
      <c r="AQ175" s="58"/>
      <c r="AR175" s="58"/>
      <c r="AS175" s="58"/>
      <c r="AT175" s="58"/>
      <c r="AU175" s="58"/>
      <c r="AV175" s="58"/>
      <c r="AW175" s="58"/>
      <c r="AX175" s="58"/>
      <c r="AY175" s="58"/>
      <c r="AZ175" s="58"/>
    </row>
    <row r="176" spans="1:52" x14ac:dyDescent="0.25">
      <c r="A176" s="58"/>
      <c r="B176" s="58"/>
      <c r="C176" s="58"/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  <c r="AC176" s="58"/>
      <c r="AD176" s="58"/>
      <c r="AE176" s="58"/>
      <c r="AF176" s="58"/>
      <c r="AG176" s="58"/>
      <c r="AH176" s="58"/>
      <c r="AI176" s="58"/>
      <c r="AJ176" s="58"/>
      <c r="AK176" s="58"/>
      <c r="AL176" s="58"/>
      <c r="AM176" s="58"/>
      <c r="AN176" s="58"/>
      <c r="AO176" s="58"/>
      <c r="AP176" s="58"/>
      <c r="AQ176" s="58"/>
      <c r="AR176" s="58"/>
      <c r="AS176" s="58"/>
      <c r="AT176" s="58"/>
      <c r="AU176" s="58"/>
      <c r="AV176" s="58"/>
      <c r="AW176" s="58"/>
      <c r="AX176" s="58"/>
      <c r="AY176" s="58"/>
      <c r="AZ176" s="58"/>
    </row>
    <row r="177" spans="1:52" x14ac:dyDescent="0.25">
      <c r="A177" s="58"/>
      <c r="B177" s="58"/>
      <c r="C177" s="58"/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  <c r="AC177" s="58"/>
      <c r="AD177" s="58"/>
      <c r="AE177" s="58"/>
      <c r="AF177" s="58"/>
      <c r="AG177" s="58"/>
      <c r="AH177" s="58"/>
      <c r="AI177" s="58"/>
      <c r="AJ177" s="58"/>
      <c r="AK177" s="58"/>
      <c r="AL177" s="58"/>
      <c r="AM177" s="58"/>
      <c r="AN177" s="58"/>
      <c r="AO177" s="58"/>
      <c r="AP177" s="58"/>
      <c r="AQ177" s="58"/>
      <c r="AR177" s="58"/>
      <c r="AS177" s="58"/>
      <c r="AT177" s="58"/>
      <c r="AU177" s="58"/>
      <c r="AV177" s="58"/>
      <c r="AW177" s="58"/>
      <c r="AX177" s="58"/>
      <c r="AY177" s="58"/>
      <c r="AZ177" s="58"/>
    </row>
    <row r="178" spans="1:52" x14ac:dyDescent="0.25">
      <c r="A178" s="58"/>
      <c r="B178" s="58"/>
      <c r="C178" s="58"/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  <c r="AC178" s="58"/>
      <c r="AD178" s="58"/>
      <c r="AE178" s="58"/>
      <c r="AF178" s="58"/>
      <c r="AG178" s="58"/>
      <c r="AH178" s="58"/>
      <c r="AI178" s="58"/>
      <c r="AJ178" s="58"/>
      <c r="AK178" s="58"/>
      <c r="AL178" s="58"/>
      <c r="AM178" s="58"/>
      <c r="AN178" s="58"/>
      <c r="AO178" s="58"/>
      <c r="AP178" s="58"/>
      <c r="AQ178" s="58"/>
      <c r="AR178" s="58"/>
      <c r="AS178" s="58"/>
      <c r="AT178" s="58"/>
      <c r="AU178" s="58"/>
      <c r="AV178" s="58"/>
      <c r="AW178" s="58"/>
      <c r="AX178" s="58"/>
      <c r="AY178" s="58"/>
      <c r="AZ178" s="58"/>
    </row>
    <row r="179" spans="1:52" x14ac:dyDescent="0.25">
      <c r="A179" s="58"/>
      <c r="B179" s="58"/>
      <c r="C179" s="58"/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  <c r="AC179" s="58"/>
      <c r="AD179" s="58"/>
      <c r="AE179" s="58"/>
      <c r="AF179" s="58"/>
      <c r="AG179" s="58"/>
      <c r="AH179" s="58"/>
      <c r="AI179" s="58"/>
      <c r="AJ179" s="58"/>
      <c r="AK179" s="58"/>
      <c r="AL179" s="58"/>
      <c r="AM179" s="58"/>
      <c r="AN179" s="58"/>
      <c r="AO179" s="58"/>
      <c r="AP179" s="58"/>
      <c r="AQ179" s="58"/>
      <c r="AR179" s="58"/>
      <c r="AS179" s="58"/>
      <c r="AT179" s="58"/>
      <c r="AU179" s="58"/>
      <c r="AV179" s="58"/>
      <c r="AW179" s="58"/>
      <c r="AX179" s="58"/>
      <c r="AY179" s="58"/>
      <c r="AZ179" s="58"/>
    </row>
    <row r="180" spans="1:52" x14ac:dyDescent="0.25">
      <c r="A180" s="58"/>
      <c r="B180" s="58"/>
      <c r="C180" s="58"/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  <c r="AC180" s="58"/>
      <c r="AD180" s="58"/>
      <c r="AE180" s="58"/>
      <c r="AF180" s="58"/>
      <c r="AG180" s="58"/>
      <c r="AH180" s="58"/>
      <c r="AI180" s="58"/>
      <c r="AJ180" s="58"/>
      <c r="AK180" s="58"/>
      <c r="AL180" s="58"/>
      <c r="AM180" s="58"/>
      <c r="AN180" s="58"/>
      <c r="AO180" s="58"/>
      <c r="AP180" s="58"/>
      <c r="AQ180" s="58"/>
      <c r="AR180" s="58"/>
      <c r="AS180" s="58"/>
      <c r="AT180" s="58"/>
      <c r="AU180" s="58"/>
      <c r="AV180" s="58"/>
      <c r="AW180" s="58"/>
      <c r="AX180" s="58"/>
      <c r="AY180" s="58"/>
      <c r="AZ180" s="58"/>
    </row>
    <row r="181" spans="1:52" x14ac:dyDescent="0.25">
      <c r="A181" s="58"/>
      <c r="B181" s="58"/>
      <c r="C181" s="58"/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  <c r="AC181" s="58"/>
      <c r="AD181" s="58"/>
      <c r="AE181" s="58"/>
      <c r="AF181" s="58"/>
      <c r="AG181" s="58"/>
      <c r="AH181" s="58"/>
      <c r="AI181" s="58"/>
      <c r="AJ181" s="58"/>
      <c r="AK181" s="58"/>
      <c r="AL181" s="58"/>
      <c r="AM181" s="58"/>
      <c r="AN181" s="58"/>
      <c r="AO181" s="58"/>
      <c r="AP181" s="58"/>
      <c r="AQ181" s="58"/>
      <c r="AR181" s="58"/>
      <c r="AS181" s="58"/>
      <c r="AT181" s="58"/>
      <c r="AU181" s="58"/>
      <c r="AV181" s="58"/>
      <c r="AW181" s="58"/>
      <c r="AX181" s="58"/>
      <c r="AY181" s="58"/>
      <c r="AZ181" s="58"/>
    </row>
    <row r="182" spans="1:52" x14ac:dyDescent="0.25">
      <c r="A182" s="58"/>
      <c r="B182" s="58"/>
      <c r="C182" s="58"/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  <c r="AC182" s="58"/>
      <c r="AD182" s="58"/>
      <c r="AE182" s="58"/>
      <c r="AF182" s="58"/>
      <c r="AG182" s="58"/>
      <c r="AH182" s="58"/>
      <c r="AI182" s="58"/>
      <c r="AJ182" s="58"/>
      <c r="AK182" s="58"/>
      <c r="AL182" s="58"/>
      <c r="AM182" s="58"/>
      <c r="AN182" s="58"/>
      <c r="AO182" s="58"/>
      <c r="AP182" s="58"/>
      <c r="AQ182" s="58"/>
      <c r="AR182" s="58"/>
      <c r="AS182" s="58"/>
      <c r="AT182" s="58"/>
      <c r="AU182" s="58"/>
      <c r="AV182" s="58"/>
      <c r="AW182" s="58"/>
      <c r="AX182" s="58"/>
      <c r="AY182" s="58"/>
      <c r="AZ182" s="58"/>
    </row>
    <row r="183" spans="1:52" x14ac:dyDescent="0.25">
      <c r="A183" s="58"/>
      <c r="B183" s="58"/>
      <c r="C183" s="58"/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  <c r="AC183" s="58"/>
      <c r="AD183" s="58"/>
      <c r="AE183" s="58"/>
      <c r="AF183" s="58"/>
      <c r="AG183" s="58"/>
      <c r="AH183" s="58"/>
      <c r="AI183" s="58"/>
      <c r="AJ183" s="58"/>
      <c r="AK183" s="58"/>
      <c r="AL183" s="58"/>
      <c r="AM183" s="58"/>
      <c r="AN183" s="58"/>
      <c r="AO183" s="58"/>
      <c r="AP183" s="58"/>
      <c r="AQ183" s="58"/>
      <c r="AR183" s="58"/>
      <c r="AS183" s="58"/>
      <c r="AT183" s="58"/>
      <c r="AU183" s="58"/>
      <c r="AV183" s="58"/>
      <c r="AW183" s="58"/>
      <c r="AX183" s="58"/>
      <c r="AY183" s="58"/>
      <c r="AZ183" s="58"/>
    </row>
    <row r="184" spans="1:52" x14ac:dyDescent="0.25">
      <c r="A184" s="58"/>
      <c r="B184" s="58"/>
      <c r="C184" s="58"/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  <c r="AC184" s="58"/>
      <c r="AD184" s="58"/>
      <c r="AE184" s="58"/>
      <c r="AF184" s="58"/>
      <c r="AG184" s="58"/>
      <c r="AH184" s="58"/>
      <c r="AI184" s="58"/>
      <c r="AJ184" s="58"/>
      <c r="AK184" s="58"/>
      <c r="AL184" s="58"/>
      <c r="AM184" s="58"/>
      <c r="AN184" s="58"/>
      <c r="AO184" s="58"/>
      <c r="AP184" s="58"/>
      <c r="AQ184" s="58"/>
      <c r="AR184" s="58"/>
      <c r="AS184" s="58"/>
      <c r="AT184" s="58"/>
      <c r="AU184" s="58"/>
      <c r="AV184" s="58"/>
      <c r="AW184" s="58"/>
      <c r="AX184" s="58"/>
      <c r="AY184" s="58"/>
      <c r="AZ184" s="58"/>
    </row>
    <row r="185" spans="1:52" x14ac:dyDescent="0.25">
      <c r="A185" s="58"/>
      <c r="B185" s="58"/>
      <c r="C185" s="58"/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  <c r="AC185" s="58"/>
      <c r="AD185" s="58"/>
      <c r="AE185" s="58"/>
      <c r="AF185" s="58"/>
      <c r="AG185" s="58"/>
      <c r="AH185" s="58"/>
      <c r="AI185" s="58"/>
      <c r="AJ185" s="58"/>
      <c r="AK185" s="58"/>
      <c r="AL185" s="58"/>
      <c r="AM185" s="58"/>
      <c r="AN185" s="58"/>
      <c r="AO185" s="58"/>
      <c r="AP185" s="58"/>
      <c r="AQ185" s="58"/>
      <c r="AR185" s="58"/>
      <c r="AS185" s="58"/>
      <c r="AT185" s="58"/>
      <c r="AU185" s="58"/>
      <c r="AV185" s="58"/>
      <c r="AW185" s="58"/>
      <c r="AX185" s="58"/>
      <c r="AY185" s="58"/>
      <c r="AZ185" s="58"/>
    </row>
    <row r="186" spans="1:52" x14ac:dyDescent="0.25">
      <c r="A186" s="58"/>
      <c r="B186" s="58"/>
      <c r="C186" s="58"/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  <c r="AC186" s="58"/>
      <c r="AD186" s="58"/>
      <c r="AE186" s="58"/>
      <c r="AF186" s="58"/>
      <c r="AG186" s="58"/>
      <c r="AH186" s="58"/>
      <c r="AI186" s="58"/>
      <c r="AJ186" s="58"/>
      <c r="AK186" s="58"/>
      <c r="AL186" s="58"/>
      <c r="AM186" s="58"/>
      <c r="AN186" s="58"/>
      <c r="AO186" s="58"/>
      <c r="AP186" s="58"/>
      <c r="AQ186" s="58"/>
      <c r="AR186" s="58"/>
      <c r="AS186" s="58"/>
      <c r="AT186" s="58"/>
      <c r="AU186" s="58"/>
      <c r="AV186" s="58"/>
      <c r="AW186" s="58"/>
      <c r="AX186" s="58"/>
      <c r="AY186" s="58"/>
      <c r="AZ186" s="58"/>
    </row>
    <row r="187" spans="1:52" x14ac:dyDescent="0.25">
      <c r="A187" s="58"/>
      <c r="B187" s="58"/>
      <c r="C187" s="58"/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  <c r="AC187" s="58"/>
      <c r="AD187" s="58"/>
      <c r="AE187" s="58"/>
      <c r="AF187" s="58"/>
      <c r="AG187" s="58"/>
      <c r="AH187" s="58"/>
      <c r="AI187" s="58"/>
      <c r="AJ187" s="58"/>
      <c r="AK187" s="58"/>
      <c r="AL187" s="58"/>
      <c r="AM187" s="58"/>
      <c r="AN187" s="58"/>
      <c r="AO187" s="58"/>
      <c r="AP187" s="58"/>
      <c r="AQ187" s="58"/>
      <c r="AR187" s="58"/>
      <c r="AS187" s="58"/>
      <c r="AT187" s="58"/>
      <c r="AU187" s="58"/>
      <c r="AV187" s="58"/>
      <c r="AW187" s="58"/>
      <c r="AX187" s="58"/>
      <c r="AY187" s="58"/>
      <c r="AZ187" s="58"/>
    </row>
    <row r="188" spans="1:52" x14ac:dyDescent="0.25">
      <c r="A188" s="58"/>
      <c r="B188" s="58"/>
      <c r="C188" s="58"/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  <c r="AC188" s="58"/>
      <c r="AD188" s="58"/>
      <c r="AE188" s="58"/>
      <c r="AF188" s="58"/>
      <c r="AG188" s="58"/>
      <c r="AH188" s="58"/>
      <c r="AI188" s="58"/>
      <c r="AJ188" s="58"/>
      <c r="AK188" s="58"/>
      <c r="AL188" s="58"/>
      <c r="AM188" s="58"/>
      <c r="AN188" s="58"/>
      <c r="AO188" s="58"/>
      <c r="AP188" s="58"/>
      <c r="AQ188" s="58"/>
      <c r="AR188" s="58"/>
      <c r="AS188" s="58"/>
      <c r="AT188" s="58"/>
      <c r="AU188" s="58"/>
      <c r="AV188" s="58"/>
      <c r="AW188" s="58"/>
      <c r="AX188" s="58"/>
      <c r="AY188" s="58"/>
      <c r="AZ188" s="58"/>
    </row>
    <row r="189" spans="1:52" x14ac:dyDescent="0.25">
      <c r="A189" s="58"/>
      <c r="B189" s="58"/>
      <c r="C189" s="58"/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  <c r="AC189" s="58"/>
      <c r="AD189" s="58"/>
      <c r="AE189" s="58"/>
      <c r="AF189" s="58"/>
      <c r="AG189" s="58"/>
      <c r="AH189" s="58"/>
      <c r="AI189" s="58"/>
      <c r="AJ189" s="58"/>
      <c r="AK189" s="58"/>
      <c r="AL189" s="58"/>
      <c r="AM189" s="58"/>
      <c r="AN189" s="58"/>
      <c r="AO189" s="58"/>
      <c r="AP189" s="58"/>
      <c r="AQ189" s="58"/>
      <c r="AR189" s="58"/>
      <c r="AS189" s="58"/>
      <c r="AT189" s="58"/>
      <c r="AU189" s="58"/>
      <c r="AV189" s="58"/>
      <c r="AW189" s="58"/>
      <c r="AX189" s="58"/>
      <c r="AY189" s="58"/>
      <c r="AZ189" s="58"/>
    </row>
    <row r="190" spans="1:52" x14ac:dyDescent="0.25">
      <c r="A190" s="58"/>
      <c r="B190" s="58"/>
      <c r="C190" s="58"/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  <c r="AC190" s="58"/>
      <c r="AD190" s="58"/>
      <c r="AE190" s="58"/>
      <c r="AF190" s="58"/>
      <c r="AG190" s="58"/>
      <c r="AH190" s="58"/>
      <c r="AI190" s="58"/>
      <c r="AJ190" s="58"/>
      <c r="AK190" s="58"/>
      <c r="AL190" s="58"/>
      <c r="AM190" s="58"/>
      <c r="AN190" s="58"/>
      <c r="AO190" s="58"/>
      <c r="AP190" s="58"/>
      <c r="AQ190" s="58"/>
      <c r="AR190" s="58"/>
      <c r="AS190" s="58"/>
      <c r="AT190" s="58"/>
      <c r="AU190" s="58"/>
      <c r="AV190" s="58"/>
      <c r="AW190" s="58"/>
      <c r="AX190" s="58"/>
      <c r="AY190" s="58"/>
      <c r="AZ190" s="58"/>
    </row>
    <row r="191" spans="1:52" x14ac:dyDescent="0.25">
      <c r="A191" s="58"/>
      <c r="B191" s="58"/>
      <c r="C191" s="58"/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  <c r="AC191" s="58"/>
      <c r="AD191" s="58"/>
      <c r="AE191" s="58"/>
      <c r="AF191" s="58"/>
      <c r="AG191" s="58"/>
      <c r="AH191" s="58"/>
      <c r="AI191" s="58"/>
      <c r="AJ191" s="58"/>
      <c r="AK191" s="58"/>
      <c r="AL191" s="58"/>
      <c r="AM191" s="58"/>
      <c r="AN191" s="58"/>
      <c r="AO191" s="58"/>
      <c r="AP191" s="58"/>
      <c r="AQ191" s="58"/>
      <c r="AR191" s="58"/>
      <c r="AS191" s="58"/>
      <c r="AT191" s="58"/>
      <c r="AU191" s="58"/>
      <c r="AV191" s="58"/>
      <c r="AW191" s="58"/>
      <c r="AX191" s="58"/>
      <c r="AY191" s="58"/>
      <c r="AZ191" s="58"/>
    </row>
    <row r="192" spans="1:52" x14ac:dyDescent="0.25">
      <c r="A192" s="58"/>
      <c r="B192" s="58"/>
      <c r="C192" s="58"/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  <c r="AC192" s="58"/>
      <c r="AD192" s="58"/>
      <c r="AE192" s="58"/>
      <c r="AF192" s="58"/>
      <c r="AG192" s="58"/>
      <c r="AH192" s="58"/>
      <c r="AI192" s="58"/>
      <c r="AJ192" s="58"/>
      <c r="AK192" s="58"/>
      <c r="AL192" s="58"/>
      <c r="AM192" s="58"/>
      <c r="AN192" s="58"/>
      <c r="AO192" s="58"/>
      <c r="AP192" s="58"/>
      <c r="AQ192" s="58"/>
      <c r="AR192" s="58"/>
      <c r="AS192" s="58"/>
      <c r="AT192" s="58"/>
      <c r="AU192" s="58"/>
      <c r="AV192" s="58"/>
      <c r="AW192" s="58"/>
      <c r="AX192" s="58"/>
      <c r="AY192" s="58"/>
      <c r="AZ192" s="58"/>
    </row>
    <row r="193" spans="1:52" x14ac:dyDescent="0.25">
      <c r="A193" s="58"/>
      <c r="B193" s="58"/>
      <c r="C193" s="58"/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  <c r="AC193" s="58"/>
      <c r="AD193" s="58"/>
      <c r="AE193" s="58"/>
      <c r="AF193" s="58"/>
      <c r="AG193" s="58"/>
      <c r="AH193" s="58"/>
      <c r="AI193" s="58"/>
      <c r="AJ193" s="58"/>
      <c r="AK193" s="58"/>
      <c r="AL193" s="58"/>
      <c r="AM193" s="58"/>
      <c r="AN193" s="58"/>
      <c r="AO193" s="58"/>
      <c r="AP193" s="58"/>
      <c r="AQ193" s="58"/>
      <c r="AR193" s="58"/>
      <c r="AS193" s="58"/>
      <c r="AT193" s="58"/>
      <c r="AU193" s="58"/>
      <c r="AV193" s="58"/>
      <c r="AW193" s="58"/>
      <c r="AX193" s="58"/>
      <c r="AY193" s="58"/>
      <c r="AZ193" s="58"/>
    </row>
    <row r="194" spans="1:52" x14ac:dyDescent="0.25">
      <c r="A194" s="58"/>
      <c r="B194" s="58"/>
      <c r="C194" s="58"/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  <c r="AC194" s="58"/>
      <c r="AD194" s="58"/>
      <c r="AE194" s="58"/>
      <c r="AF194" s="58"/>
      <c r="AG194" s="58"/>
      <c r="AH194" s="58"/>
      <c r="AI194" s="58"/>
      <c r="AJ194" s="58"/>
      <c r="AK194" s="58"/>
      <c r="AL194" s="58"/>
      <c r="AM194" s="58"/>
      <c r="AN194" s="58"/>
      <c r="AO194" s="58"/>
      <c r="AP194" s="58"/>
      <c r="AQ194" s="58"/>
      <c r="AR194" s="58"/>
      <c r="AS194" s="58"/>
      <c r="AT194" s="58"/>
      <c r="AU194" s="58"/>
      <c r="AV194" s="58"/>
      <c r="AW194" s="58"/>
      <c r="AX194" s="58"/>
      <c r="AY194" s="58"/>
      <c r="AZ194" s="58"/>
    </row>
    <row r="195" spans="1:52" x14ac:dyDescent="0.25">
      <c r="A195" s="58"/>
      <c r="B195" s="58"/>
      <c r="C195" s="58"/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  <c r="AC195" s="58"/>
      <c r="AD195" s="58"/>
      <c r="AE195" s="58"/>
      <c r="AF195" s="58"/>
      <c r="AG195" s="58"/>
      <c r="AH195" s="58"/>
      <c r="AI195" s="58"/>
      <c r="AJ195" s="58"/>
      <c r="AK195" s="58"/>
      <c r="AL195" s="58"/>
      <c r="AM195" s="58"/>
      <c r="AN195" s="58"/>
      <c r="AO195" s="58"/>
      <c r="AP195" s="58"/>
      <c r="AQ195" s="58"/>
      <c r="AR195" s="58"/>
      <c r="AS195" s="58"/>
      <c r="AT195" s="58"/>
      <c r="AU195" s="58"/>
      <c r="AV195" s="58"/>
      <c r="AW195" s="58"/>
      <c r="AX195" s="58"/>
      <c r="AY195" s="58"/>
      <c r="AZ195" s="58"/>
    </row>
    <row r="196" spans="1:52" x14ac:dyDescent="0.25">
      <c r="A196" s="58"/>
      <c r="B196" s="58"/>
      <c r="C196" s="58"/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  <c r="AC196" s="58"/>
      <c r="AD196" s="58"/>
      <c r="AE196" s="58"/>
      <c r="AF196" s="58"/>
      <c r="AG196" s="58"/>
      <c r="AH196" s="58"/>
      <c r="AI196" s="58"/>
      <c r="AJ196" s="58"/>
      <c r="AK196" s="58"/>
      <c r="AL196" s="58"/>
      <c r="AM196" s="58"/>
      <c r="AN196" s="58"/>
      <c r="AO196" s="58"/>
      <c r="AP196" s="58"/>
      <c r="AQ196" s="58"/>
      <c r="AR196" s="58"/>
      <c r="AS196" s="58"/>
      <c r="AT196" s="58"/>
      <c r="AU196" s="58"/>
      <c r="AV196" s="58"/>
      <c r="AW196" s="58"/>
      <c r="AX196" s="58"/>
      <c r="AY196" s="58"/>
      <c r="AZ196" s="58"/>
    </row>
    <row r="197" spans="1:52" x14ac:dyDescent="0.25">
      <c r="A197" s="58"/>
      <c r="B197" s="58"/>
      <c r="C197" s="58"/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  <c r="AC197" s="58"/>
      <c r="AD197" s="58"/>
      <c r="AE197" s="58"/>
      <c r="AF197" s="58"/>
      <c r="AG197" s="58"/>
      <c r="AH197" s="58"/>
      <c r="AI197" s="58"/>
      <c r="AJ197" s="58"/>
      <c r="AK197" s="58"/>
      <c r="AL197" s="58"/>
      <c r="AM197" s="58"/>
      <c r="AN197" s="58"/>
      <c r="AO197" s="58"/>
      <c r="AP197" s="58"/>
      <c r="AQ197" s="58"/>
      <c r="AR197" s="58"/>
      <c r="AS197" s="58"/>
      <c r="AT197" s="58"/>
      <c r="AU197" s="58"/>
      <c r="AV197" s="58"/>
      <c r="AW197" s="58"/>
      <c r="AX197" s="58"/>
      <c r="AY197" s="58"/>
      <c r="AZ197" s="58"/>
    </row>
    <row r="198" spans="1:52" x14ac:dyDescent="0.25">
      <c r="A198" s="58"/>
      <c r="B198" s="58"/>
      <c r="C198" s="58"/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  <c r="AC198" s="58"/>
      <c r="AD198" s="58"/>
      <c r="AE198" s="58"/>
      <c r="AF198" s="58"/>
      <c r="AG198" s="58"/>
      <c r="AH198" s="58"/>
      <c r="AI198" s="58"/>
      <c r="AJ198" s="58"/>
      <c r="AK198" s="58"/>
      <c r="AL198" s="58"/>
      <c r="AM198" s="58"/>
      <c r="AN198" s="58"/>
      <c r="AO198" s="58"/>
      <c r="AP198" s="58"/>
      <c r="AQ198" s="58"/>
      <c r="AR198" s="58"/>
      <c r="AS198" s="58"/>
      <c r="AT198" s="58"/>
      <c r="AU198" s="58"/>
      <c r="AV198" s="58"/>
      <c r="AW198" s="58"/>
      <c r="AX198" s="58"/>
      <c r="AY198" s="58"/>
      <c r="AZ198" s="58"/>
    </row>
    <row r="199" spans="1:52" x14ac:dyDescent="0.25">
      <c r="A199" s="58"/>
      <c r="B199" s="58"/>
      <c r="C199" s="58"/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  <c r="AC199" s="58"/>
      <c r="AD199" s="58"/>
      <c r="AE199" s="58"/>
      <c r="AF199" s="58"/>
      <c r="AG199" s="58"/>
      <c r="AH199" s="58"/>
      <c r="AI199" s="58"/>
      <c r="AJ199" s="58"/>
      <c r="AK199" s="58"/>
      <c r="AL199" s="58"/>
      <c r="AM199" s="58"/>
      <c r="AN199" s="58"/>
      <c r="AO199" s="58"/>
      <c r="AP199" s="58"/>
      <c r="AQ199" s="58"/>
      <c r="AR199" s="58"/>
      <c r="AS199" s="58"/>
      <c r="AT199" s="58"/>
      <c r="AU199" s="58"/>
      <c r="AV199" s="58"/>
      <c r="AW199" s="58"/>
      <c r="AX199" s="58"/>
      <c r="AY199" s="58"/>
      <c r="AZ199" s="58"/>
    </row>
    <row r="200" spans="1:52" x14ac:dyDescent="0.25">
      <c r="A200" s="58"/>
      <c r="B200" s="58"/>
      <c r="C200" s="58"/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  <c r="AC200" s="58"/>
      <c r="AD200" s="58"/>
      <c r="AE200" s="58"/>
      <c r="AF200" s="58"/>
      <c r="AG200" s="58"/>
      <c r="AH200" s="58"/>
      <c r="AI200" s="58"/>
      <c r="AJ200" s="58"/>
      <c r="AK200" s="58"/>
      <c r="AL200" s="58"/>
      <c r="AM200" s="58"/>
      <c r="AN200" s="58"/>
      <c r="AO200" s="58"/>
      <c r="AP200" s="58"/>
      <c r="AQ200" s="58"/>
      <c r="AR200" s="58"/>
      <c r="AS200" s="58"/>
      <c r="AT200" s="58"/>
      <c r="AU200" s="58"/>
      <c r="AV200" s="58"/>
      <c r="AW200" s="58"/>
      <c r="AX200" s="58"/>
      <c r="AY200" s="58"/>
      <c r="AZ200" s="58"/>
    </row>
    <row r="201" spans="1:52" x14ac:dyDescent="0.25">
      <c r="A201" s="58"/>
      <c r="B201" s="58"/>
      <c r="C201" s="58"/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  <c r="AC201" s="58"/>
      <c r="AD201" s="58"/>
      <c r="AE201" s="58"/>
      <c r="AF201" s="58"/>
      <c r="AG201" s="58"/>
      <c r="AH201" s="58"/>
      <c r="AI201" s="58"/>
      <c r="AJ201" s="58"/>
      <c r="AK201" s="58"/>
      <c r="AL201" s="58"/>
      <c r="AM201" s="58"/>
      <c r="AN201" s="58"/>
      <c r="AO201" s="58"/>
      <c r="AP201" s="58"/>
      <c r="AQ201" s="58"/>
      <c r="AR201" s="58"/>
      <c r="AS201" s="58"/>
      <c r="AT201" s="58"/>
      <c r="AU201" s="58"/>
      <c r="AV201" s="58"/>
      <c r="AW201" s="58"/>
      <c r="AX201" s="58"/>
      <c r="AY201" s="58"/>
      <c r="AZ201" s="58"/>
    </row>
    <row r="202" spans="1:52" x14ac:dyDescent="0.25">
      <c r="A202" s="58"/>
      <c r="B202" s="58"/>
      <c r="C202" s="58"/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  <c r="AC202" s="58"/>
      <c r="AD202" s="58"/>
      <c r="AE202" s="58"/>
      <c r="AF202" s="58"/>
      <c r="AG202" s="58"/>
      <c r="AH202" s="58"/>
      <c r="AI202" s="58"/>
      <c r="AJ202" s="58"/>
      <c r="AK202" s="58"/>
      <c r="AL202" s="58"/>
      <c r="AM202" s="58"/>
      <c r="AN202" s="58"/>
      <c r="AO202" s="58"/>
      <c r="AP202" s="58"/>
      <c r="AQ202" s="58"/>
      <c r="AR202" s="58"/>
      <c r="AS202" s="58"/>
      <c r="AT202" s="58"/>
      <c r="AU202" s="58"/>
      <c r="AV202" s="58"/>
      <c r="AW202" s="58"/>
      <c r="AX202" s="58"/>
      <c r="AY202" s="58"/>
      <c r="AZ202" s="58"/>
    </row>
    <row r="203" spans="1:52" x14ac:dyDescent="0.25">
      <c r="A203" s="58"/>
      <c r="B203" s="58"/>
      <c r="C203" s="58"/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  <c r="AC203" s="58"/>
      <c r="AD203" s="58"/>
      <c r="AE203" s="58"/>
      <c r="AF203" s="58"/>
      <c r="AG203" s="58"/>
      <c r="AH203" s="58"/>
      <c r="AI203" s="58"/>
      <c r="AJ203" s="58"/>
      <c r="AK203" s="58"/>
      <c r="AL203" s="58"/>
      <c r="AM203" s="58"/>
      <c r="AN203" s="58"/>
      <c r="AO203" s="58"/>
      <c r="AP203" s="58"/>
      <c r="AQ203" s="58"/>
      <c r="AR203" s="58"/>
      <c r="AS203" s="58"/>
      <c r="AT203" s="58"/>
      <c r="AU203" s="58"/>
      <c r="AV203" s="58"/>
      <c r="AW203" s="58"/>
      <c r="AX203" s="58"/>
      <c r="AY203" s="58"/>
      <c r="AZ203" s="58"/>
    </row>
    <row r="204" spans="1:52" x14ac:dyDescent="0.25">
      <c r="A204" s="58"/>
      <c r="B204" s="58"/>
      <c r="C204" s="58"/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  <c r="AC204" s="58"/>
      <c r="AD204" s="58"/>
      <c r="AE204" s="58"/>
      <c r="AF204" s="58"/>
      <c r="AG204" s="58"/>
      <c r="AH204" s="58"/>
      <c r="AI204" s="58"/>
      <c r="AJ204" s="58"/>
      <c r="AK204" s="58"/>
      <c r="AL204" s="58"/>
      <c r="AM204" s="58"/>
      <c r="AN204" s="58"/>
      <c r="AO204" s="58"/>
      <c r="AP204" s="58"/>
      <c r="AQ204" s="58"/>
      <c r="AR204" s="58"/>
      <c r="AS204" s="58"/>
      <c r="AT204" s="58"/>
      <c r="AU204" s="58"/>
      <c r="AV204" s="58"/>
      <c r="AW204" s="58"/>
      <c r="AX204" s="58"/>
      <c r="AY204" s="58"/>
      <c r="AZ204" s="58"/>
    </row>
    <row r="205" spans="1:52" x14ac:dyDescent="0.25">
      <c r="A205" s="58"/>
      <c r="B205" s="58"/>
      <c r="C205" s="58"/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  <c r="AC205" s="58"/>
      <c r="AD205" s="58"/>
      <c r="AE205" s="58"/>
      <c r="AF205" s="58"/>
      <c r="AG205" s="58"/>
      <c r="AH205" s="58"/>
      <c r="AI205" s="58"/>
      <c r="AJ205" s="58"/>
      <c r="AK205" s="58"/>
      <c r="AL205" s="58"/>
      <c r="AM205" s="58"/>
      <c r="AN205" s="58"/>
      <c r="AO205" s="58"/>
      <c r="AP205" s="58"/>
      <c r="AQ205" s="58"/>
      <c r="AR205" s="58"/>
      <c r="AS205" s="58"/>
      <c r="AT205" s="58"/>
      <c r="AU205" s="58"/>
      <c r="AV205" s="58"/>
      <c r="AW205" s="58"/>
      <c r="AX205" s="58"/>
      <c r="AY205" s="58"/>
      <c r="AZ205" s="58"/>
    </row>
    <row r="206" spans="1:52" x14ac:dyDescent="0.25">
      <c r="A206" s="58"/>
      <c r="B206" s="58"/>
      <c r="C206" s="58"/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  <c r="AC206" s="58"/>
      <c r="AD206" s="58"/>
      <c r="AE206" s="58"/>
      <c r="AF206" s="58"/>
      <c r="AG206" s="58"/>
      <c r="AH206" s="58"/>
      <c r="AI206" s="58"/>
      <c r="AJ206" s="58"/>
      <c r="AK206" s="58"/>
      <c r="AL206" s="58"/>
      <c r="AM206" s="58"/>
      <c r="AN206" s="58"/>
      <c r="AO206" s="58"/>
      <c r="AP206" s="58"/>
      <c r="AQ206" s="58"/>
      <c r="AR206" s="58"/>
      <c r="AS206" s="58"/>
      <c r="AT206" s="58"/>
      <c r="AU206" s="58"/>
      <c r="AV206" s="58"/>
      <c r="AW206" s="58"/>
      <c r="AX206" s="58"/>
      <c r="AY206" s="58"/>
      <c r="AZ206" s="58"/>
    </row>
    <row r="207" spans="1:52" x14ac:dyDescent="0.25">
      <c r="A207" s="58"/>
      <c r="B207" s="58"/>
      <c r="C207" s="58"/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  <c r="AC207" s="58"/>
      <c r="AD207" s="58"/>
      <c r="AE207" s="58"/>
      <c r="AF207" s="58"/>
      <c r="AG207" s="58"/>
      <c r="AH207" s="58"/>
      <c r="AI207" s="58"/>
      <c r="AJ207" s="58"/>
      <c r="AK207" s="58"/>
      <c r="AL207" s="58"/>
      <c r="AM207" s="58"/>
      <c r="AN207" s="58"/>
      <c r="AO207" s="58"/>
      <c r="AP207" s="58"/>
      <c r="AQ207" s="58"/>
      <c r="AR207" s="58"/>
      <c r="AS207" s="58"/>
      <c r="AT207" s="58"/>
      <c r="AU207" s="58"/>
      <c r="AV207" s="58"/>
      <c r="AW207" s="58"/>
      <c r="AX207" s="58"/>
      <c r="AY207" s="58"/>
      <c r="AZ207" s="58"/>
    </row>
    <row r="208" spans="1:52" x14ac:dyDescent="0.25">
      <c r="A208" s="58"/>
      <c r="B208" s="58"/>
      <c r="C208" s="58"/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  <c r="AC208" s="58"/>
      <c r="AD208" s="58"/>
      <c r="AE208" s="58"/>
      <c r="AF208" s="58"/>
      <c r="AG208" s="58"/>
      <c r="AH208" s="58"/>
      <c r="AI208" s="58"/>
      <c r="AJ208" s="58"/>
      <c r="AK208" s="58"/>
      <c r="AL208" s="58"/>
      <c r="AM208" s="58"/>
      <c r="AN208" s="58"/>
      <c r="AO208" s="58"/>
      <c r="AP208" s="58"/>
      <c r="AQ208" s="58"/>
      <c r="AR208" s="58"/>
      <c r="AS208" s="58"/>
      <c r="AT208" s="58"/>
      <c r="AU208" s="58"/>
      <c r="AV208" s="58"/>
      <c r="AW208" s="58"/>
      <c r="AX208" s="58"/>
      <c r="AY208" s="58"/>
      <c r="AZ208" s="58"/>
    </row>
    <row r="209" spans="1:52" x14ac:dyDescent="0.25">
      <c r="A209" s="58"/>
      <c r="B209" s="58"/>
      <c r="C209" s="58"/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  <c r="AC209" s="58"/>
      <c r="AD209" s="58"/>
      <c r="AE209" s="58"/>
      <c r="AF209" s="58"/>
      <c r="AG209" s="58"/>
      <c r="AH209" s="58"/>
      <c r="AI209" s="58"/>
      <c r="AJ209" s="58"/>
      <c r="AK209" s="58"/>
      <c r="AL209" s="58"/>
      <c r="AM209" s="58"/>
      <c r="AN209" s="58"/>
      <c r="AO209" s="58"/>
      <c r="AP209" s="58"/>
      <c r="AQ209" s="58"/>
      <c r="AR209" s="58"/>
      <c r="AS209" s="58"/>
      <c r="AT209" s="58"/>
      <c r="AU209" s="58"/>
      <c r="AV209" s="58"/>
      <c r="AW209" s="58"/>
      <c r="AX209" s="58"/>
      <c r="AY209" s="58"/>
      <c r="AZ209" s="58"/>
    </row>
    <row r="210" spans="1:52" x14ac:dyDescent="0.25">
      <c r="A210" s="58"/>
      <c r="B210" s="58"/>
      <c r="C210" s="58"/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  <c r="AC210" s="58"/>
      <c r="AD210" s="58"/>
      <c r="AE210" s="58"/>
      <c r="AF210" s="58"/>
      <c r="AG210" s="58"/>
      <c r="AH210" s="58"/>
      <c r="AI210" s="58"/>
      <c r="AJ210" s="58"/>
      <c r="AK210" s="58"/>
      <c r="AL210" s="58"/>
      <c r="AM210" s="58"/>
      <c r="AN210" s="58"/>
      <c r="AO210" s="58"/>
      <c r="AP210" s="58"/>
      <c r="AQ210" s="58"/>
      <c r="AR210" s="58"/>
      <c r="AS210" s="58"/>
      <c r="AT210" s="58"/>
      <c r="AU210" s="58"/>
      <c r="AV210" s="58"/>
      <c r="AW210" s="58"/>
      <c r="AX210" s="58"/>
      <c r="AY210" s="58"/>
      <c r="AZ210" s="58"/>
    </row>
    <row r="211" spans="1:52" x14ac:dyDescent="0.25">
      <c r="A211" s="58"/>
      <c r="B211" s="58"/>
      <c r="C211" s="58"/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  <c r="AC211" s="58"/>
      <c r="AD211" s="58"/>
      <c r="AE211" s="58"/>
      <c r="AF211" s="58"/>
      <c r="AG211" s="58"/>
      <c r="AH211" s="58"/>
      <c r="AI211" s="58"/>
      <c r="AJ211" s="58"/>
      <c r="AK211" s="58"/>
      <c r="AL211" s="58"/>
      <c r="AM211" s="58"/>
      <c r="AN211" s="58"/>
      <c r="AO211" s="58"/>
      <c r="AP211" s="58"/>
      <c r="AQ211" s="58"/>
      <c r="AR211" s="58"/>
      <c r="AS211" s="58"/>
      <c r="AT211" s="58"/>
      <c r="AU211" s="58"/>
      <c r="AV211" s="58"/>
      <c r="AW211" s="58"/>
      <c r="AX211" s="58"/>
      <c r="AY211" s="58"/>
      <c r="AZ211" s="58"/>
    </row>
    <row r="212" spans="1:52" x14ac:dyDescent="0.25">
      <c r="A212" s="58"/>
      <c r="B212" s="58"/>
      <c r="C212" s="58"/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  <c r="AC212" s="58"/>
      <c r="AD212" s="58"/>
      <c r="AE212" s="58"/>
      <c r="AF212" s="58"/>
      <c r="AG212" s="58"/>
      <c r="AH212" s="58"/>
      <c r="AI212" s="58"/>
      <c r="AJ212" s="58"/>
      <c r="AK212" s="58"/>
      <c r="AL212" s="58"/>
      <c r="AM212" s="58"/>
      <c r="AN212" s="58"/>
      <c r="AO212" s="58"/>
      <c r="AP212" s="58"/>
      <c r="AQ212" s="58"/>
      <c r="AR212" s="58"/>
      <c r="AS212" s="58"/>
      <c r="AT212" s="58"/>
      <c r="AU212" s="58"/>
      <c r="AV212" s="58"/>
      <c r="AW212" s="58"/>
      <c r="AX212" s="58"/>
      <c r="AY212" s="58"/>
      <c r="AZ212" s="58"/>
    </row>
    <row r="213" spans="1:52" x14ac:dyDescent="0.25">
      <c r="A213" s="58"/>
      <c r="B213" s="58"/>
      <c r="C213" s="58"/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  <c r="AC213" s="58"/>
      <c r="AD213" s="58"/>
      <c r="AE213" s="58"/>
      <c r="AF213" s="58"/>
      <c r="AG213" s="58"/>
      <c r="AH213" s="58"/>
      <c r="AI213" s="58"/>
      <c r="AJ213" s="58"/>
      <c r="AK213" s="58"/>
      <c r="AL213" s="58"/>
      <c r="AM213" s="58"/>
      <c r="AN213" s="58"/>
      <c r="AO213" s="58"/>
      <c r="AP213" s="58"/>
      <c r="AQ213" s="58"/>
      <c r="AR213" s="58"/>
      <c r="AS213" s="58"/>
      <c r="AT213" s="58"/>
      <c r="AU213" s="58"/>
      <c r="AV213" s="58"/>
      <c r="AW213" s="58"/>
      <c r="AX213" s="58"/>
      <c r="AY213" s="58"/>
      <c r="AZ213" s="58"/>
    </row>
    <row r="214" spans="1:52" x14ac:dyDescent="0.25">
      <c r="A214" s="58"/>
      <c r="B214" s="58"/>
      <c r="C214" s="58"/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  <c r="AC214" s="58"/>
      <c r="AD214" s="58"/>
      <c r="AE214" s="58"/>
      <c r="AF214" s="58"/>
      <c r="AG214" s="58"/>
      <c r="AH214" s="58"/>
      <c r="AI214" s="58"/>
      <c r="AJ214" s="58"/>
      <c r="AK214" s="58"/>
      <c r="AL214" s="58"/>
      <c r="AM214" s="58"/>
      <c r="AN214" s="58"/>
      <c r="AO214" s="58"/>
      <c r="AP214" s="58"/>
      <c r="AQ214" s="58"/>
      <c r="AR214" s="58"/>
      <c r="AS214" s="58"/>
      <c r="AT214" s="58"/>
      <c r="AU214" s="58"/>
      <c r="AV214" s="58"/>
      <c r="AW214" s="58"/>
      <c r="AX214" s="58"/>
      <c r="AY214" s="58"/>
      <c r="AZ214" s="58"/>
    </row>
    <row r="215" spans="1:52" x14ac:dyDescent="0.25">
      <c r="A215" s="58"/>
      <c r="B215" s="58"/>
      <c r="C215" s="58"/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  <c r="AC215" s="58"/>
      <c r="AD215" s="58"/>
      <c r="AE215" s="58"/>
      <c r="AF215" s="58"/>
      <c r="AG215" s="58"/>
      <c r="AH215" s="58"/>
      <c r="AI215" s="58"/>
      <c r="AJ215" s="58"/>
      <c r="AK215" s="58"/>
      <c r="AL215" s="58"/>
      <c r="AM215" s="58"/>
      <c r="AN215" s="58"/>
      <c r="AO215" s="58"/>
      <c r="AP215" s="58"/>
      <c r="AQ215" s="58"/>
      <c r="AR215" s="58"/>
      <c r="AS215" s="58"/>
      <c r="AT215" s="58"/>
      <c r="AU215" s="58"/>
      <c r="AV215" s="58"/>
      <c r="AW215" s="58"/>
      <c r="AX215" s="58"/>
      <c r="AY215" s="58"/>
      <c r="AZ215" s="58"/>
    </row>
    <row r="216" spans="1:52" x14ac:dyDescent="0.25">
      <c r="A216" s="58"/>
      <c r="B216" s="58"/>
      <c r="C216" s="58"/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  <c r="AC216" s="58"/>
      <c r="AD216" s="58"/>
      <c r="AE216" s="58"/>
      <c r="AF216" s="58"/>
      <c r="AG216" s="58"/>
      <c r="AH216" s="58"/>
      <c r="AI216" s="58"/>
      <c r="AJ216" s="58"/>
      <c r="AK216" s="58"/>
      <c r="AL216" s="58"/>
      <c r="AM216" s="58"/>
      <c r="AN216" s="58"/>
      <c r="AO216" s="58"/>
      <c r="AP216" s="58"/>
      <c r="AQ216" s="58"/>
      <c r="AR216" s="58"/>
      <c r="AS216" s="58"/>
      <c r="AT216" s="58"/>
      <c r="AU216" s="58"/>
      <c r="AV216" s="58"/>
      <c r="AW216" s="58"/>
      <c r="AX216" s="58"/>
      <c r="AY216" s="58"/>
      <c r="AZ216" s="58"/>
    </row>
    <row r="217" spans="1:52" x14ac:dyDescent="0.25">
      <c r="A217" s="58"/>
      <c r="B217" s="58"/>
      <c r="C217" s="58"/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  <c r="AB217" s="58"/>
      <c r="AC217" s="58"/>
      <c r="AD217" s="58"/>
      <c r="AE217" s="58"/>
      <c r="AF217" s="58"/>
      <c r="AG217" s="58"/>
      <c r="AH217" s="58"/>
      <c r="AI217" s="58"/>
      <c r="AJ217" s="58"/>
      <c r="AK217" s="58"/>
      <c r="AL217" s="58"/>
      <c r="AM217" s="58"/>
      <c r="AN217" s="58"/>
      <c r="AO217" s="58"/>
      <c r="AP217" s="58"/>
      <c r="AQ217" s="58"/>
      <c r="AR217" s="58"/>
      <c r="AS217" s="58"/>
      <c r="AT217" s="58"/>
      <c r="AU217" s="58"/>
      <c r="AV217" s="58"/>
      <c r="AW217" s="58"/>
      <c r="AX217" s="58"/>
      <c r="AY217" s="58"/>
      <c r="AZ217" s="58"/>
    </row>
    <row r="218" spans="1:52" x14ac:dyDescent="0.25">
      <c r="A218" s="58"/>
      <c r="B218" s="58"/>
      <c r="C218" s="58"/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  <c r="AB218" s="58"/>
      <c r="AC218" s="58"/>
      <c r="AD218" s="58"/>
      <c r="AE218" s="58"/>
      <c r="AF218" s="58"/>
      <c r="AG218" s="58"/>
      <c r="AH218" s="58"/>
      <c r="AI218" s="58"/>
      <c r="AJ218" s="58"/>
      <c r="AK218" s="58"/>
      <c r="AL218" s="58"/>
      <c r="AM218" s="58"/>
      <c r="AN218" s="58"/>
      <c r="AO218" s="58"/>
      <c r="AP218" s="58"/>
      <c r="AQ218" s="58"/>
      <c r="AR218" s="58"/>
      <c r="AS218" s="58"/>
      <c r="AT218" s="58"/>
      <c r="AU218" s="58"/>
      <c r="AV218" s="58"/>
      <c r="AW218" s="58"/>
      <c r="AX218" s="58"/>
      <c r="AY218" s="58"/>
      <c r="AZ218" s="58"/>
    </row>
    <row r="219" spans="1:52" x14ac:dyDescent="0.25">
      <c r="A219" s="58"/>
      <c r="B219" s="58"/>
      <c r="C219" s="58"/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  <c r="AB219" s="58"/>
      <c r="AC219" s="58"/>
      <c r="AD219" s="58"/>
      <c r="AE219" s="58"/>
      <c r="AF219" s="58"/>
      <c r="AG219" s="58"/>
      <c r="AH219" s="58"/>
      <c r="AI219" s="58"/>
      <c r="AJ219" s="58"/>
      <c r="AK219" s="58"/>
      <c r="AL219" s="58"/>
      <c r="AM219" s="58"/>
      <c r="AN219" s="58"/>
      <c r="AO219" s="58"/>
      <c r="AP219" s="58"/>
      <c r="AQ219" s="58"/>
      <c r="AR219" s="58"/>
      <c r="AS219" s="58"/>
      <c r="AT219" s="58"/>
      <c r="AU219" s="58"/>
      <c r="AV219" s="58"/>
      <c r="AW219" s="58"/>
      <c r="AX219" s="58"/>
      <c r="AY219" s="58"/>
      <c r="AZ219" s="58"/>
    </row>
    <row r="220" spans="1:52" x14ac:dyDescent="0.25">
      <c r="A220" s="58"/>
      <c r="B220" s="58"/>
      <c r="C220" s="58"/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58"/>
      <c r="AC220" s="58"/>
      <c r="AD220" s="58"/>
      <c r="AE220" s="58"/>
      <c r="AF220" s="58"/>
      <c r="AG220" s="58"/>
      <c r="AH220" s="58"/>
      <c r="AI220" s="58"/>
      <c r="AJ220" s="58"/>
      <c r="AK220" s="58"/>
      <c r="AL220" s="58"/>
      <c r="AM220" s="58"/>
      <c r="AN220" s="58"/>
      <c r="AO220" s="58"/>
      <c r="AP220" s="58"/>
      <c r="AQ220" s="58"/>
      <c r="AR220" s="58"/>
      <c r="AS220" s="58"/>
      <c r="AT220" s="58"/>
      <c r="AU220" s="58"/>
      <c r="AV220" s="58"/>
      <c r="AW220" s="58"/>
      <c r="AX220" s="58"/>
      <c r="AY220" s="58"/>
      <c r="AZ220" s="58"/>
    </row>
    <row r="221" spans="1:52" x14ac:dyDescent="0.25">
      <c r="A221" s="58"/>
      <c r="B221" s="58"/>
      <c r="C221" s="58"/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  <c r="AB221" s="58"/>
      <c r="AC221" s="58"/>
      <c r="AD221" s="58"/>
      <c r="AE221" s="58"/>
      <c r="AF221" s="58"/>
      <c r="AG221" s="58"/>
      <c r="AH221" s="58"/>
      <c r="AI221" s="58"/>
      <c r="AJ221" s="58"/>
      <c r="AK221" s="58"/>
      <c r="AL221" s="58"/>
      <c r="AM221" s="58"/>
      <c r="AN221" s="58"/>
      <c r="AO221" s="58"/>
      <c r="AP221" s="58"/>
      <c r="AQ221" s="58"/>
      <c r="AR221" s="58"/>
      <c r="AS221" s="58"/>
      <c r="AT221" s="58"/>
      <c r="AU221" s="58"/>
      <c r="AV221" s="58"/>
      <c r="AW221" s="58"/>
      <c r="AX221" s="58"/>
      <c r="AY221" s="58"/>
      <c r="AZ221" s="58"/>
    </row>
    <row r="222" spans="1:52" x14ac:dyDescent="0.25">
      <c r="A222" s="58"/>
      <c r="B222" s="58"/>
      <c r="C222" s="58"/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  <c r="AB222" s="58"/>
      <c r="AC222" s="58"/>
      <c r="AD222" s="58"/>
      <c r="AE222" s="58"/>
      <c r="AF222" s="58"/>
      <c r="AG222" s="58"/>
      <c r="AH222" s="58"/>
      <c r="AI222" s="58"/>
      <c r="AJ222" s="58"/>
      <c r="AK222" s="58"/>
      <c r="AL222" s="58"/>
      <c r="AM222" s="58"/>
      <c r="AN222" s="58"/>
      <c r="AO222" s="58"/>
      <c r="AP222" s="58"/>
      <c r="AQ222" s="58"/>
      <c r="AR222" s="58"/>
      <c r="AS222" s="58"/>
      <c r="AT222" s="58"/>
      <c r="AU222" s="58"/>
      <c r="AV222" s="58"/>
      <c r="AW222" s="58"/>
      <c r="AX222" s="58"/>
      <c r="AY222" s="58"/>
      <c r="AZ222" s="58"/>
    </row>
    <row r="223" spans="1:52" x14ac:dyDescent="0.25">
      <c r="A223" s="58"/>
      <c r="B223" s="58"/>
      <c r="C223" s="58"/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  <c r="AB223" s="58"/>
      <c r="AC223" s="58"/>
      <c r="AD223" s="58"/>
      <c r="AE223" s="58"/>
      <c r="AF223" s="58"/>
      <c r="AG223" s="58"/>
      <c r="AH223" s="58"/>
      <c r="AI223" s="58"/>
      <c r="AJ223" s="58"/>
      <c r="AK223" s="58"/>
      <c r="AL223" s="58"/>
      <c r="AM223" s="58"/>
      <c r="AN223" s="58"/>
      <c r="AO223" s="58"/>
      <c r="AP223" s="58"/>
      <c r="AQ223" s="58"/>
      <c r="AR223" s="58"/>
      <c r="AS223" s="58"/>
      <c r="AT223" s="58"/>
      <c r="AU223" s="58"/>
      <c r="AV223" s="58"/>
      <c r="AW223" s="58"/>
      <c r="AX223" s="58"/>
      <c r="AY223" s="58"/>
      <c r="AZ223" s="58"/>
    </row>
    <row r="224" spans="1:52" x14ac:dyDescent="0.25">
      <c r="A224" s="58"/>
      <c r="B224" s="58"/>
      <c r="C224" s="58"/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  <c r="AB224" s="58"/>
      <c r="AC224" s="58"/>
      <c r="AD224" s="58"/>
      <c r="AE224" s="58"/>
      <c r="AF224" s="58"/>
      <c r="AG224" s="58"/>
      <c r="AH224" s="58"/>
      <c r="AI224" s="58"/>
      <c r="AJ224" s="58"/>
      <c r="AK224" s="58"/>
      <c r="AL224" s="58"/>
      <c r="AM224" s="58"/>
      <c r="AN224" s="58"/>
      <c r="AO224" s="58"/>
      <c r="AP224" s="58"/>
      <c r="AQ224" s="58"/>
      <c r="AR224" s="58"/>
      <c r="AS224" s="58"/>
      <c r="AT224" s="58"/>
      <c r="AU224" s="58"/>
      <c r="AV224" s="58"/>
      <c r="AW224" s="58"/>
      <c r="AX224" s="58"/>
      <c r="AY224" s="58"/>
      <c r="AZ224" s="58"/>
    </row>
    <row r="225" spans="1:52" x14ac:dyDescent="0.25">
      <c r="A225" s="58"/>
      <c r="B225" s="58"/>
      <c r="C225" s="58"/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  <c r="AC225" s="58"/>
      <c r="AD225" s="58"/>
      <c r="AE225" s="58"/>
      <c r="AF225" s="58"/>
      <c r="AG225" s="58"/>
      <c r="AH225" s="58"/>
      <c r="AI225" s="58"/>
      <c r="AJ225" s="58"/>
      <c r="AK225" s="58"/>
      <c r="AL225" s="58"/>
      <c r="AM225" s="58"/>
      <c r="AN225" s="58"/>
      <c r="AO225" s="58"/>
      <c r="AP225" s="58"/>
      <c r="AQ225" s="58"/>
      <c r="AR225" s="58"/>
      <c r="AS225" s="58"/>
      <c r="AT225" s="58"/>
      <c r="AU225" s="58"/>
      <c r="AV225" s="58"/>
      <c r="AW225" s="58"/>
      <c r="AX225" s="58"/>
      <c r="AY225" s="58"/>
      <c r="AZ225" s="58"/>
    </row>
    <row r="226" spans="1:52" x14ac:dyDescent="0.25">
      <c r="A226" s="58"/>
      <c r="B226" s="58"/>
      <c r="C226" s="58"/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  <c r="AB226" s="58"/>
      <c r="AC226" s="58"/>
      <c r="AD226" s="58"/>
      <c r="AE226" s="58"/>
      <c r="AF226" s="58"/>
      <c r="AG226" s="58"/>
      <c r="AH226" s="58"/>
      <c r="AI226" s="58"/>
      <c r="AJ226" s="58"/>
      <c r="AK226" s="58"/>
      <c r="AL226" s="58"/>
      <c r="AM226" s="58"/>
      <c r="AN226" s="58"/>
      <c r="AO226" s="58"/>
      <c r="AP226" s="58"/>
      <c r="AQ226" s="58"/>
      <c r="AR226" s="58"/>
      <c r="AS226" s="58"/>
      <c r="AT226" s="58"/>
      <c r="AU226" s="58"/>
      <c r="AV226" s="58"/>
      <c r="AW226" s="58"/>
      <c r="AX226" s="58"/>
      <c r="AY226" s="58"/>
      <c r="AZ226" s="58"/>
    </row>
    <row r="227" spans="1:52" x14ac:dyDescent="0.25">
      <c r="A227" s="58"/>
      <c r="B227" s="58"/>
      <c r="C227" s="58"/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  <c r="AB227" s="58"/>
      <c r="AC227" s="58"/>
      <c r="AD227" s="58"/>
      <c r="AE227" s="58"/>
      <c r="AF227" s="58"/>
      <c r="AG227" s="58"/>
      <c r="AH227" s="58"/>
      <c r="AI227" s="58"/>
      <c r="AJ227" s="58"/>
      <c r="AK227" s="58"/>
      <c r="AL227" s="58"/>
      <c r="AM227" s="58"/>
      <c r="AN227" s="58"/>
      <c r="AO227" s="58"/>
      <c r="AP227" s="58"/>
      <c r="AQ227" s="58"/>
      <c r="AR227" s="58"/>
      <c r="AS227" s="58"/>
      <c r="AT227" s="58"/>
      <c r="AU227" s="58"/>
      <c r="AV227" s="58"/>
      <c r="AW227" s="58"/>
      <c r="AX227" s="58"/>
      <c r="AY227" s="58"/>
      <c r="AZ227" s="58"/>
    </row>
    <row r="228" spans="1:52" x14ac:dyDescent="0.25">
      <c r="A228" s="58"/>
      <c r="B228" s="58"/>
      <c r="C228" s="58"/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  <c r="AB228" s="58"/>
      <c r="AC228" s="58"/>
      <c r="AD228" s="58"/>
      <c r="AE228" s="58"/>
      <c r="AF228" s="58"/>
      <c r="AG228" s="58"/>
      <c r="AH228" s="58"/>
      <c r="AI228" s="58"/>
      <c r="AJ228" s="58"/>
      <c r="AK228" s="58"/>
      <c r="AL228" s="58"/>
      <c r="AM228" s="58"/>
      <c r="AN228" s="58"/>
      <c r="AO228" s="58"/>
      <c r="AP228" s="58"/>
      <c r="AQ228" s="58"/>
      <c r="AR228" s="58"/>
      <c r="AS228" s="58"/>
      <c r="AT228" s="58"/>
      <c r="AU228" s="58"/>
      <c r="AV228" s="58"/>
      <c r="AW228" s="58"/>
      <c r="AX228" s="58"/>
      <c r="AY228" s="58"/>
      <c r="AZ228" s="58"/>
    </row>
    <row r="229" spans="1:52" x14ac:dyDescent="0.25">
      <c r="A229" s="58"/>
      <c r="B229" s="58"/>
      <c r="C229" s="58"/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8"/>
      <c r="AD229" s="58"/>
      <c r="AE229" s="58"/>
      <c r="AF229" s="58"/>
      <c r="AG229" s="58"/>
      <c r="AH229" s="58"/>
      <c r="AI229" s="58"/>
      <c r="AJ229" s="58"/>
      <c r="AK229" s="58"/>
      <c r="AL229" s="58"/>
      <c r="AM229" s="58"/>
      <c r="AN229" s="58"/>
      <c r="AO229" s="58"/>
      <c r="AP229" s="58"/>
      <c r="AQ229" s="58"/>
      <c r="AR229" s="58"/>
      <c r="AS229" s="58"/>
      <c r="AT229" s="58"/>
      <c r="AU229" s="58"/>
      <c r="AV229" s="58"/>
      <c r="AW229" s="58"/>
      <c r="AX229" s="58"/>
      <c r="AY229" s="58"/>
      <c r="AZ229" s="58"/>
    </row>
    <row r="230" spans="1:52" x14ac:dyDescent="0.25">
      <c r="A230" s="58"/>
      <c r="B230" s="58"/>
      <c r="C230" s="58"/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  <c r="AB230" s="58"/>
      <c r="AC230" s="58"/>
      <c r="AD230" s="58"/>
      <c r="AE230" s="58"/>
      <c r="AF230" s="58"/>
      <c r="AG230" s="58"/>
      <c r="AH230" s="58"/>
      <c r="AI230" s="58"/>
      <c r="AJ230" s="58"/>
      <c r="AK230" s="58"/>
      <c r="AL230" s="58"/>
      <c r="AM230" s="58"/>
      <c r="AN230" s="58"/>
      <c r="AO230" s="58"/>
      <c r="AP230" s="58"/>
      <c r="AQ230" s="58"/>
      <c r="AR230" s="58"/>
      <c r="AS230" s="58"/>
      <c r="AT230" s="58"/>
      <c r="AU230" s="58"/>
      <c r="AV230" s="58"/>
      <c r="AW230" s="58"/>
      <c r="AX230" s="58"/>
      <c r="AY230" s="58"/>
      <c r="AZ230" s="58"/>
    </row>
    <row r="231" spans="1:52" x14ac:dyDescent="0.25">
      <c r="A231" s="58"/>
      <c r="B231" s="58"/>
      <c r="C231" s="58"/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  <c r="AC231" s="58"/>
      <c r="AD231" s="58"/>
      <c r="AE231" s="58"/>
      <c r="AF231" s="58"/>
      <c r="AG231" s="58"/>
      <c r="AH231" s="58"/>
      <c r="AI231" s="58"/>
      <c r="AJ231" s="58"/>
      <c r="AK231" s="58"/>
      <c r="AL231" s="58"/>
      <c r="AM231" s="58"/>
      <c r="AN231" s="58"/>
      <c r="AO231" s="58"/>
      <c r="AP231" s="58"/>
      <c r="AQ231" s="58"/>
      <c r="AR231" s="58"/>
      <c r="AS231" s="58"/>
      <c r="AT231" s="58"/>
      <c r="AU231" s="58"/>
      <c r="AV231" s="58"/>
      <c r="AW231" s="58"/>
      <c r="AX231" s="58"/>
      <c r="AY231" s="58"/>
      <c r="AZ231" s="58"/>
    </row>
    <row r="232" spans="1:52" x14ac:dyDescent="0.25">
      <c r="A232" s="58"/>
      <c r="B232" s="58"/>
      <c r="C232" s="58"/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  <c r="AA232" s="58"/>
      <c r="AB232" s="58"/>
      <c r="AC232" s="58"/>
      <c r="AD232" s="58"/>
      <c r="AE232" s="58"/>
      <c r="AF232" s="58"/>
      <c r="AG232" s="58"/>
      <c r="AH232" s="58"/>
      <c r="AI232" s="58"/>
      <c r="AJ232" s="58"/>
      <c r="AK232" s="58"/>
      <c r="AL232" s="58"/>
      <c r="AM232" s="58"/>
      <c r="AN232" s="58"/>
      <c r="AO232" s="58"/>
      <c r="AP232" s="58"/>
      <c r="AQ232" s="58"/>
      <c r="AR232" s="58"/>
      <c r="AS232" s="58"/>
      <c r="AT232" s="58"/>
      <c r="AU232" s="58"/>
      <c r="AV232" s="58"/>
      <c r="AW232" s="58"/>
      <c r="AX232" s="58"/>
      <c r="AY232" s="58"/>
      <c r="AZ232" s="58"/>
    </row>
    <row r="233" spans="1:52" x14ac:dyDescent="0.25">
      <c r="A233" s="58"/>
      <c r="B233" s="58"/>
      <c r="C233" s="58"/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  <c r="AA233" s="58"/>
      <c r="AB233" s="58"/>
      <c r="AC233" s="58"/>
      <c r="AD233" s="58"/>
      <c r="AE233" s="58"/>
      <c r="AF233" s="58"/>
      <c r="AG233" s="58"/>
      <c r="AH233" s="58"/>
      <c r="AI233" s="58"/>
      <c r="AJ233" s="58"/>
      <c r="AK233" s="58"/>
      <c r="AL233" s="58"/>
      <c r="AM233" s="58"/>
      <c r="AN233" s="58"/>
      <c r="AO233" s="58"/>
      <c r="AP233" s="58"/>
      <c r="AQ233" s="58"/>
      <c r="AR233" s="58"/>
      <c r="AS233" s="58"/>
      <c r="AT233" s="58"/>
      <c r="AU233" s="58"/>
      <c r="AV233" s="58"/>
      <c r="AW233" s="58"/>
      <c r="AX233" s="58"/>
      <c r="AY233" s="58"/>
      <c r="AZ233" s="58"/>
    </row>
    <row r="234" spans="1:52" x14ac:dyDescent="0.25">
      <c r="A234" s="58"/>
      <c r="B234" s="58"/>
      <c r="C234" s="58"/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  <c r="AA234" s="58"/>
      <c r="AB234" s="58"/>
      <c r="AC234" s="58"/>
      <c r="AD234" s="58"/>
      <c r="AE234" s="58"/>
      <c r="AF234" s="58"/>
      <c r="AG234" s="58"/>
      <c r="AH234" s="58"/>
      <c r="AI234" s="58"/>
      <c r="AJ234" s="58"/>
      <c r="AK234" s="58"/>
      <c r="AL234" s="58"/>
      <c r="AM234" s="58"/>
      <c r="AN234" s="58"/>
      <c r="AO234" s="58"/>
      <c r="AP234" s="58"/>
      <c r="AQ234" s="58"/>
      <c r="AR234" s="58"/>
      <c r="AS234" s="58"/>
      <c r="AT234" s="58"/>
      <c r="AU234" s="58"/>
      <c r="AV234" s="58"/>
      <c r="AW234" s="58"/>
      <c r="AX234" s="58"/>
      <c r="AY234" s="58"/>
      <c r="AZ234" s="58"/>
    </row>
    <row r="235" spans="1:52" x14ac:dyDescent="0.25">
      <c r="A235" s="58"/>
      <c r="B235" s="58"/>
      <c r="C235" s="58"/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  <c r="AA235" s="58"/>
      <c r="AB235" s="58"/>
      <c r="AC235" s="58"/>
      <c r="AD235" s="58"/>
      <c r="AE235" s="58"/>
      <c r="AF235" s="58"/>
      <c r="AG235" s="58"/>
      <c r="AH235" s="58"/>
      <c r="AI235" s="58"/>
      <c r="AJ235" s="58"/>
      <c r="AK235" s="58"/>
      <c r="AL235" s="58"/>
      <c r="AM235" s="58"/>
      <c r="AN235" s="58"/>
      <c r="AO235" s="58"/>
      <c r="AP235" s="58"/>
      <c r="AQ235" s="58"/>
      <c r="AR235" s="58"/>
      <c r="AS235" s="58"/>
      <c r="AT235" s="58"/>
      <c r="AU235" s="58"/>
      <c r="AV235" s="58"/>
      <c r="AW235" s="58"/>
      <c r="AX235" s="58"/>
      <c r="AY235" s="58"/>
      <c r="AZ235" s="58"/>
    </row>
    <row r="236" spans="1:52" x14ac:dyDescent="0.25">
      <c r="A236" s="58"/>
      <c r="B236" s="58"/>
      <c r="C236" s="58"/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  <c r="AA236" s="58"/>
      <c r="AB236" s="58"/>
      <c r="AC236" s="58"/>
      <c r="AD236" s="58"/>
      <c r="AE236" s="58"/>
      <c r="AF236" s="58"/>
      <c r="AG236" s="58"/>
      <c r="AH236" s="58"/>
      <c r="AI236" s="58"/>
      <c r="AJ236" s="58"/>
      <c r="AK236" s="58"/>
      <c r="AL236" s="58"/>
      <c r="AM236" s="58"/>
      <c r="AN236" s="58"/>
      <c r="AO236" s="58"/>
      <c r="AP236" s="58"/>
      <c r="AQ236" s="58"/>
      <c r="AR236" s="58"/>
      <c r="AS236" s="58"/>
      <c r="AT236" s="58"/>
      <c r="AU236" s="58"/>
      <c r="AV236" s="58"/>
      <c r="AW236" s="58"/>
      <c r="AX236" s="58"/>
      <c r="AY236" s="58"/>
      <c r="AZ236" s="58"/>
    </row>
    <row r="237" spans="1:52" x14ac:dyDescent="0.25">
      <c r="A237" s="58"/>
      <c r="B237" s="58"/>
      <c r="C237" s="58"/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  <c r="AA237" s="58"/>
      <c r="AB237" s="58"/>
      <c r="AC237" s="58"/>
      <c r="AD237" s="58"/>
      <c r="AE237" s="58"/>
      <c r="AF237" s="58"/>
      <c r="AG237" s="58"/>
      <c r="AH237" s="58"/>
      <c r="AI237" s="58"/>
      <c r="AJ237" s="58"/>
      <c r="AK237" s="58"/>
      <c r="AL237" s="58"/>
      <c r="AM237" s="58"/>
      <c r="AN237" s="58"/>
      <c r="AO237" s="58"/>
      <c r="AP237" s="58"/>
      <c r="AQ237" s="58"/>
      <c r="AR237" s="58"/>
      <c r="AS237" s="58"/>
      <c r="AT237" s="58"/>
      <c r="AU237" s="58"/>
      <c r="AV237" s="58"/>
      <c r="AW237" s="58"/>
      <c r="AX237" s="58"/>
      <c r="AY237" s="58"/>
      <c r="AZ237" s="58"/>
    </row>
    <row r="238" spans="1:52" x14ac:dyDescent="0.25">
      <c r="A238" s="58"/>
      <c r="B238" s="58"/>
      <c r="C238" s="58"/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  <c r="AA238" s="58"/>
      <c r="AB238" s="58"/>
      <c r="AC238" s="58"/>
      <c r="AD238" s="58"/>
      <c r="AE238" s="58"/>
      <c r="AF238" s="58"/>
      <c r="AG238" s="58"/>
      <c r="AH238" s="58"/>
      <c r="AI238" s="58"/>
      <c r="AJ238" s="58"/>
      <c r="AK238" s="58"/>
      <c r="AL238" s="58"/>
      <c r="AM238" s="58"/>
      <c r="AN238" s="58"/>
      <c r="AO238" s="58"/>
      <c r="AP238" s="58"/>
      <c r="AQ238" s="58"/>
      <c r="AR238" s="58"/>
      <c r="AS238" s="58"/>
      <c r="AT238" s="58"/>
      <c r="AU238" s="58"/>
      <c r="AV238" s="58"/>
      <c r="AW238" s="58"/>
      <c r="AX238" s="58"/>
      <c r="AY238" s="58"/>
      <c r="AZ238" s="58"/>
    </row>
    <row r="239" spans="1:52" x14ac:dyDescent="0.25">
      <c r="A239" s="58"/>
      <c r="B239" s="58"/>
      <c r="C239" s="58"/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  <c r="AA239" s="58"/>
      <c r="AB239" s="58"/>
      <c r="AC239" s="58"/>
      <c r="AD239" s="58"/>
      <c r="AE239" s="58"/>
      <c r="AF239" s="58"/>
      <c r="AG239" s="58"/>
      <c r="AH239" s="58"/>
      <c r="AI239" s="58"/>
      <c r="AJ239" s="58"/>
      <c r="AK239" s="58"/>
      <c r="AL239" s="58"/>
      <c r="AM239" s="58"/>
      <c r="AN239" s="58"/>
      <c r="AO239" s="58"/>
      <c r="AP239" s="58"/>
      <c r="AQ239" s="58"/>
      <c r="AR239" s="58"/>
      <c r="AS239" s="58"/>
      <c r="AT239" s="58"/>
      <c r="AU239" s="58"/>
      <c r="AV239" s="58"/>
      <c r="AW239" s="58"/>
      <c r="AX239" s="58"/>
      <c r="AY239" s="58"/>
      <c r="AZ239" s="58"/>
    </row>
    <row r="240" spans="1:52" x14ac:dyDescent="0.25">
      <c r="A240" s="58"/>
      <c r="B240" s="58"/>
      <c r="C240" s="58"/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  <c r="AA240" s="58"/>
      <c r="AB240" s="58"/>
      <c r="AC240" s="58"/>
      <c r="AD240" s="58"/>
      <c r="AE240" s="58"/>
      <c r="AF240" s="58"/>
      <c r="AG240" s="58"/>
      <c r="AH240" s="58"/>
      <c r="AI240" s="58"/>
      <c r="AJ240" s="58"/>
      <c r="AK240" s="58"/>
      <c r="AL240" s="58"/>
      <c r="AM240" s="58"/>
      <c r="AN240" s="58"/>
      <c r="AO240" s="58"/>
      <c r="AP240" s="58"/>
      <c r="AQ240" s="58"/>
      <c r="AR240" s="58"/>
      <c r="AS240" s="58"/>
      <c r="AT240" s="58"/>
      <c r="AU240" s="58"/>
      <c r="AV240" s="58"/>
      <c r="AW240" s="58"/>
      <c r="AX240" s="58"/>
      <c r="AY240" s="58"/>
      <c r="AZ240" s="58"/>
    </row>
    <row r="241" spans="1:52" x14ac:dyDescent="0.25">
      <c r="A241" s="58"/>
      <c r="B241" s="58"/>
      <c r="C241" s="58"/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  <c r="AA241" s="58"/>
      <c r="AB241" s="58"/>
      <c r="AC241" s="58"/>
      <c r="AD241" s="58"/>
      <c r="AE241" s="58"/>
      <c r="AF241" s="58"/>
      <c r="AG241" s="58"/>
      <c r="AH241" s="58"/>
      <c r="AI241" s="58"/>
      <c r="AJ241" s="58"/>
      <c r="AK241" s="58"/>
      <c r="AL241" s="58"/>
      <c r="AM241" s="58"/>
      <c r="AN241" s="58"/>
      <c r="AO241" s="58"/>
      <c r="AP241" s="58"/>
      <c r="AQ241" s="58"/>
      <c r="AR241" s="58"/>
      <c r="AS241" s="58"/>
      <c r="AT241" s="58"/>
      <c r="AU241" s="58"/>
      <c r="AV241" s="58"/>
      <c r="AW241" s="58"/>
      <c r="AX241" s="58"/>
      <c r="AY241" s="58"/>
      <c r="AZ241" s="58"/>
    </row>
    <row r="242" spans="1:52" x14ac:dyDescent="0.25">
      <c r="A242" s="58"/>
      <c r="B242" s="58"/>
      <c r="C242" s="58"/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  <c r="AA242" s="58"/>
      <c r="AB242" s="58"/>
      <c r="AC242" s="58"/>
      <c r="AD242" s="58"/>
      <c r="AE242" s="58"/>
      <c r="AF242" s="58"/>
      <c r="AG242" s="58"/>
      <c r="AH242" s="58"/>
      <c r="AI242" s="58"/>
      <c r="AJ242" s="58"/>
      <c r="AK242" s="58"/>
      <c r="AL242" s="58"/>
      <c r="AM242" s="58"/>
      <c r="AN242" s="58"/>
      <c r="AO242" s="58"/>
      <c r="AP242" s="58"/>
      <c r="AQ242" s="58"/>
      <c r="AR242" s="58"/>
      <c r="AS242" s="58"/>
      <c r="AT242" s="58"/>
      <c r="AU242" s="58"/>
      <c r="AV242" s="58"/>
      <c r="AW242" s="58"/>
      <c r="AX242" s="58"/>
      <c r="AY242" s="58"/>
      <c r="AZ242" s="58"/>
    </row>
    <row r="243" spans="1:52" x14ac:dyDescent="0.25">
      <c r="A243" s="58"/>
      <c r="B243" s="58"/>
      <c r="C243" s="58"/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  <c r="AA243" s="58"/>
      <c r="AB243" s="58"/>
      <c r="AC243" s="58"/>
      <c r="AD243" s="58"/>
      <c r="AE243" s="58"/>
      <c r="AF243" s="58"/>
      <c r="AG243" s="58"/>
      <c r="AH243" s="58"/>
      <c r="AI243" s="58"/>
      <c r="AJ243" s="58"/>
      <c r="AK243" s="58"/>
      <c r="AL243" s="58"/>
      <c r="AM243" s="58"/>
      <c r="AN243" s="58"/>
      <c r="AO243" s="58"/>
      <c r="AP243" s="58"/>
      <c r="AQ243" s="58"/>
      <c r="AR243" s="58"/>
      <c r="AS243" s="58"/>
      <c r="AT243" s="58"/>
      <c r="AU243" s="58"/>
      <c r="AV243" s="58"/>
      <c r="AW243" s="58"/>
      <c r="AX243" s="58"/>
      <c r="AY243" s="58"/>
      <c r="AZ243" s="58"/>
    </row>
    <row r="244" spans="1:52" x14ac:dyDescent="0.25">
      <c r="A244" s="58"/>
      <c r="B244" s="58"/>
      <c r="C244" s="58"/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  <c r="AA244" s="58"/>
      <c r="AB244" s="58"/>
      <c r="AC244" s="58"/>
      <c r="AD244" s="58"/>
      <c r="AE244" s="58"/>
      <c r="AF244" s="58"/>
      <c r="AG244" s="58"/>
      <c r="AH244" s="58"/>
      <c r="AI244" s="58"/>
      <c r="AJ244" s="58"/>
      <c r="AK244" s="58"/>
      <c r="AL244" s="58"/>
      <c r="AM244" s="58"/>
      <c r="AN244" s="58"/>
      <c r="AO244" s="58"/>
      <c r="AP244" s="58"/>
      <c r="AQ244" s="58"/>
      <c r="AR244" s="58"/>
      <c r="AS244" s="58"/>
      <c r="AT244" s="58"/>
      <c r="AU244" s="58"/>
      <c r="AV244" s="58"/>
      <c r="AW244" s="58"/>
      <c r="AX244" s="58"/>
      <c r="AY244" s="58"/>
      <c r="AZ244" s="58"/>
    </row>
    <row r="245" spans="1:52" x14ac:dyDescent="0.25">
      <c r="A245" s="58"/>
      <c r="B245" s="58"/>
      <c r="C245" s="58"/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  <c r="AA245" s="58"/>
      <c r="AB245" s="58"/>
      <c r="AC245" s="58"/>
      <c r="AD245" s="58"/>
      <c r="AE245" s="58"/>
      <c r="AF245" s="58"/>
      <c r="AG245" s="58"/>
      <c r="AH245" s="58"/>
      <c r="AI245" s="58"/>
      <c r="AJ245" s="58"/>
      <c r="AK245" s="58"/>
      <c r="AL245" s="58"/>
      <c r="AM245" s="58"/>
      <c r="AN245" s="58"/>
      <c r="AO245" s="58"/>
      <c r="AP245" s="58"/>
      <c r="AQ245" s="58"/>
      <c r="AR245" s="58"/>
      <c r="AS245" s="58"/>
      <c r="AT245" s="58"/>
      <c r="AU245" s="58"/>
      <c r="AV245" s="58"/>
      <c r="AW245" s="58"/>
      <c r="AX245" s="58"/>
      <c r="AY245" s="58"/>
      <c r="AZ245" s="58"/>
    </row>
    <row r="246" spans="1:52" x14ac:dyDescent="0.25">
      <c r="A246" s="58"/>
      <c r="B246" s="58"/>
      <c r="C246" s="58"/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  <c r="AA246" s="58"/>
      <c r="AB246" s="58"/>
      <c r="AC246" s="58"/>
      <c r="AD246" s="58"/>
      <c r="AE246" s="58"/>
      <c r="AF246" s="58"/>
      <c r="AG246" s="58"/>
      <c r="AH246" s="58"/>
      <c r="AI246" s="58"/>
      <c r="AJ246" s="58"/>
      <c r="AK246" s="58"/>
      <c r="AL246" s="58"/>
      <c r="AM246" s="58"/>
      <c r="AN246" s="58"/>
      <c r="AO246" s="58"/>
      <c r="AP246" s="58"/>
      <c r="AQ246" s="58"/>
      <c r="AR246" s="58"/>
      <c r="AS246" s="58"/>
      <c r="AT246" s="58"/>
      <c r="AU246" s="58"/>
      <c r="AV246" s="58"/>
      <c r="AW246" s="58"/>
      <c r="AX246" s="58"/>
      <c r="AY246" s="58"/>
      <c r="AZ246" s="58"/>
    </row>
    <row r="247" spans="1:52" x14ac:dyDescent="0.25">
      <c r="A247" s="58"/>
      <c r="B247" s="58"/>
      <c r="C247" s="58"/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  <c r="AA247" s="58"/>
      <c r="AB247" s="58"/>
      <c r="AC247" s="58"/>
      <c r="AD247" s="58"/>
      <c r="AE247" s="58"/>
      <c r="AF247" s="58"/>
      <c r="AG247" s="58"/>
      <c r="AH247" s="58"/>
      <c r="AI247" s="58"/>
      <c r="AJ247" s="58"/>
      <c r="AK247" s="58"/>
      <c r="AL247" s="58"/>
      <c r="AM247" s="58"/>
      <c r="AN247" s="58"/>
      <c r="AO247" s="58"/>
      <c r="AP247" s="58"/>
      <c r="AQ247" s="58"/>
      <c r="AR247" s="58"/>
      <c r="AS247" s="58"/>
      <c r="AT247" s="58"/>
      <c r="AU247" s="58"/>
      <c r="AV247" s="58"/>
      <c r="AW247" s="58"/>
      <c r="AX247" s="58"/>
      <c r="AY247" s="58"/>
      <c r="AZ247" s="58"/>
    </row>
    <row r="248" spans="1:52" x14ac:dyDescent="0.25">
      <c r="A248" s="58"/>
      <c r="B248" s="58"/>
      <c r="C248" s="58"/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  <c r="AA248" s="58"/>
      <c r="AB248" s="58"/>
      <c r="AC248" s="58"/>
      <c r="AD248" s="58"/>
      <c r="AE248" s="58"/>
      <c r="AF248" s="58"/>
      <c r="AG248" s="58"/>
      <c r="AH248" s="58"/>
      <c r="AI248" s="58"/>
      <c r="AJ248" s="58"/>
      <c r="AK248" s="58"/>
      <c r="AL248" s="58"/>
      <c r="AM248" s="58"/>
      <c r="AN248" s="58"/>
      <c r="AO248" s="58"/>
      <c r="AP248" s="58"/>
      <c r="AQ248" s="58"/>
      <c r="AR248" s="58"/>
      <c r="AS248" s="58"/>
      <c r="AT248" s="58"/>
      <c r="AU248" s="58"/>
      <c r="AV248" s="58"/>
      <c r="AW248" s="58"/>
      <c r="AX248" s="58"/>
      <c r="AY248" s="58"/>
      <c r="AZ248" s="58"/>
    </row>
    <row r="249" spans="1:52" x14ac:dyDescent="0.25">
      <c r="A249" s="58"/>
      <c r="B249" s="58"/>
      <c r="C249" s="58"/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  <c r="AA249" s="58"/>
      <c r="AB249" s="58"/>
      <c r="AC249" s="58"/>
      <c r="AD249" s="58"/>
      <c r="AE249" s="58"/>
      <c r="AF249" s="58"/>
      <c r="AG249" s="58"/>
      <c r="AH249" s="58"/>
      <c r="AI249" s="58"/>
      <c r="AJ249" s="58"/>
      <c r="AK249" s="58"/>
      <c r="AL249" s="58"/>
      <c r="AM249" s="58"/>
      <c r="AN249" s="58"/>
      <c r="AO249" s="58"/>
      <c r="AP249" s="58"/>
      <c r="AQ249" s="58"/>
      <c r="AR249" s="58"/>
      <c r="AS249" s="58"/>
      <c r="AT249" s="58"/>
      <c r="AU249" s="58"/>
      <c r="AV249" s="58"/>
      <c r="AW249" s="58"/>
      <c r="AX249" s="58"/>
      <c r="AY249" s="58"/>
      <c r="AZ249" s="58"/>
    </row>
    <row r="250" spans="1:52" x14ac:dyDescent="0.25">
      <c r="A250" s="58"/>
      <c r="B250" s="58"/>
      <c r="C250" s="58"/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  <c r="AA250" s="58"/>
      <c r="AB250" s="58"/>
      <c r="AC250" s="58"/>
      <c r="AD250" s="58"/>
      <c r="AE250" s="58"/>
      <c r="AF250" s="58"/>
      <c r="AG250" s="58"/>
      <c r="AH250" s="58"/>
      <c r="AI250" s="58"/>
      <c r="AJ250" s="58"/>
      <c r="AK250" s="58"/>
      <c r="AL250" s="58"/>
      <c r="AM250" s="58"/>
      <c r="AN250" s="58"/>
      <c r="AO250" s="58"/>
      <c r="AP250" s="58"/>
      <c r="AQ250" s="58"/>
      <c r="AR250" s="58"/>
      <c r="AS250" s="58"/>
      <c r="AT250" s="58"/>
      <c r="AU250" s="58"/>
      <c r="AV250" s="58"/>
      <c r="AW250" s="58"/>
      <c r="AX250" s="58"/>
      <c r="AY250" s="58"/>
      <c r="AZ250" s="58"/>
    </row>
    <row r="251" spans="1:52" x14ac:dyDescent="0.25">
      <c r="A251" s="58"/>
      <c r="B251" s="58"/>
      <c r="C251" s="58"/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  <c r="AA251" s="58"/>
      <c r="AB251" s="58"/>
      <c r="AC251" s="58"/>
      <c r="AD251" s="58"/>
      <c r="AE251" s="58"/>
      <c r="AF251" s="58"/>
      <c r="AG251" s="58"/>
      <c r="AH251" s="58"/>
      <c r="AI251" s="58"/>
      <c r="AJ251" s="58"/>
      <c r="AK251" s="58"/>
      <c r="AL251" s="58"/>
      <c r="AM251" s="58"/>
      <c r="AN251" s="58"/>
      <c r="AO251" s="58"/>
      <c r="AP251" s="58"/>
      <c r="AQ251" s="58"/>
      <c r="AR251" s="58"/>
      <c r="AS251" s="58"/>
      <c r="AT251" s="58"/>
      <c r="AU251" s="58"/>
      <c r="AV251" s="58"/>
      <c r="AW251" s="58"/>
      <c r="AX251" s="58"/>
      <c r="AY251" s="58"/>
      <c r="AZ251" s="58"/>
    </row>
    <row r="252" spans="1:52" x14ac:dyDescent="0.25">
      <c r="A252" s="58"/>
      <c r="B252" s="58"/>
      <c r="C252" s="58"/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  <c r="AA252" s="58"/>
      <c r="AB252" s="58"/>
      <c r="AC252" s="58"/>
      <c r="AD252" s="58"/>
      <c r="AE252" s="58"/>
      <c r="AF252" s="58"/>
      <c r="AG252" s="58"/>
      <c r="AH252" s="58"/>
      <c r="AI252" s="58"/>
      <c r="AJ252" s="58"/>
      <c r="AK252" s="58"/>
      <c r="AL252" s="58"/>
      <c r="AM252" s="58"/>
      <c r="AN252" s="58"/>
      <c r="AO252" s="58"/>
      <c r="AP252" s="58"/>
      <c r="AQ252" s="58"/>
      <c r="AR252" s="58"/>
      <c r="AS252" s="58"/>
      <c r="AT252" s="58"/>
      <c r="AU252" s="58"/>
      <c r="AV252" s="58"/>
      <c r="AW252" s="58"/>
      <c r="AX252" s="58"/>
      <c r="AY252" s="58"/>
      <c r="AZ252" s="58"/>
    </row>
    <row r="253" spans="1:52" x14ac:dyDescent="0.25">
      <c r="A253" s="58"/>
      <c r="B253" s="58"/>
      <c r="C253" s="58"/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  <c r="AA253" s="58"/>
      <c r="AB253" s="58"/>
      <c r="AC253" s="58"/>
      <c r="AD253" s="58"/>
      <c r="AE253" s="58"/>
      <c r="AF253" s="58"/>
      <c r="AG253" s="58"/>
      <c r="AH253" s="58"/>
      <c r="AI253" s="58"/>
      <c r="AJ253" s="58"/>
      <c r="AK253" s="58"/>
      <c r="AL253" s="58"/>
      <c r="AM253" s="58"/>
      <c r="AN253" s="58"/>
      <c r="AO253" s="58"/>
      <c r="AP253" s="58"/>
      <c r="AQ253" s="58"/>
      <c r="AR253" s="58"/>
      <c r="AS253" s="58"/>
      <c r="AT253" s="58"/>
      <c r="AU253" s="58"/>
      <c r="AV253" s="58"/>
      <c r="AW253" s="58"/>
      <c r="AX253" s="58"/>
      <c r="AY253" s="58"/>
      <c r="AZ253" s="58"/>
    </row>
    <row r="254" spans="1:52" x14ac:dyDescent="0.25">
      <c r="A254" s="58"/>
      <c r="B254" s="58"/>
      <c r="C254" s="58"/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  <c r="AA254" s="58"/>
      <c r="AB254" s="58"/>
      <c r="AC254" s="58"/>
      <c r="AD254" s="58"/>
      <c r="AE254" s="58"/>
      <c r="AF254" s="58"/>
      <c r="AG254" s="58"/>
      <c r="AH254" s="58"/>
      <c r="AI254" s="58"/>
      <c r="AJ254" s="58"/>
      <c r="AK254" s="58"/>
      <c r="AL254" s="58"/>
      <c r="AM254" s="58"/>
      <c r="AN254" s="58"/>
      <c r="AO254" s="58"/>
      <c r="AP254" s="58"/>
      <c r="AQ254" s="58"/>
      <c r="AR254" s="58"/>
      <c r="AS254" s="58"/>
      <c r="AT254" s="58"/>
      <c r="AU254" s="58"/>
      <c r="AV254" s="58"/>
      <c r="AW254" s="58"/>
      <c r="AX254" s="58"/>
      <c r="AY254" s="58"/>
      <c r="AZ254" s="58"/>
    </row>
    <row r="255" spans="1:52" x14ac:dyDescent="0.25">
      <c r="A255" s="58"/>
      <c r="B255" s="58"/>
      <c r="C255" s="58"/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  <c r="AA255" s="58"/>
      <c r="AB255" s="58"/>
      <c r="AC255" s="58"/>
      <c r="AD255" s="58"/>
      <c r="AE255" s="58"/>
      <c r="AF255" s="58"/>
      <c r="AG255" s="58"/>
      <c r="AH255" s="58"/>
      <c r="AI255" s="58"/>
      <c r="AJ255" s="58"/>
      <c r="AK255" s="58"/>
      <c r="AL255" s="58"/>
      <c r="AM255" s="58"/>
      <c r="AN255" s="58"/>
      <c r="AO255" s="58"/>
      <c r="AP255" s="58"/>
      <c r="AQ255" s="58"/>
      <c r="AR255" s="58"/>
      <c r="AS255" s="58"/>
      <c r="AT255" s="58"/>
      <c r="AU255" s="58"/>
      <c r="AV255" s="58"/>
      <c r="AW255" s="58"/>
      <c r="AX255" s="58"/>
      <c r="AY255" s="58"/>
      <c r="AZ255" s="58"/>
    </row>
    <row r="256" spans="1:52" x14ac:dyDescent="0.25">
      <c r="A256" s="58"/>
      <c r="B256" s="58"/>
      <c r="C256" s="58"/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  <c r="AA256" s="58"/>
      <c r="AB256" s="58"/>
      <c r="AC256" s="58"/>
      <c r="AD256" s="58"/>
      <c r="AE256" s="58"/>
      <c r="AF256" s="58"/>
      <c r="AG256" s="58"/>
      <c r="AH256" s="58"/>
      <c r="AI256" s="58"/>
      <c r="AJ256" s="58"/>
      <c r="AK256" s="58"/>
      <c r="AL256" s="58"/>
      <c r="AM256" s="58"/>
      <c r="AN256" s="58"/>
      <c r="AO256" s="58"/>
      <c r="AP256" s="58"/>
      <c r="AQ256" s="58"/>
      <c r="AR256" s="58"/>
      <c r="AS256" s="58"/>
      <c r="AT256" s="58"/>
      <c r="AU256" s="58"/>
      <c r="AV256" s="58"/>
      <c r="AW256" s="58"/>
      <c r="AX256" s="58"/>
      <c r="AY256" s="58"/>
      <c r="AZ256" s="58"/>
    </row>
    <row r="257" spans="1:52" x14ac:dyDescent="0.25">
      <c r="A257" s="58"/>
      <c r="B257" s="58"/>
      <c r="C257" s="58"/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  <c r="AA257" s="58"/>
      <c r="AB257" s="58"/>
      <c r="AC257" s="58"/>
      <c r="AD257" s="58"/>
      <c r="AE257" s="58"/>
      <c r="AF257" s="58"/>
      <c r="AG257" s="58"/>
      <c r="AH257" s="58"/>
      <c r="AI257" s="58"/>
      <c r="AJ257" s="58"/>
      <c r="AK257" s="58"/>
      <c r="AL257" s="58"/>
      <c r="AM257" s="58"/>
      <c r="AN257" s="58"/>
      <c r="AO257" s="58"/>
      <c r="AP257" s="58"/>
      <c r="AQ257" s="58"/>
      <c r="AR257" s="58"/>
      <c r="AS257" s="58"/>
      <c r="AT257" s="58"/>
      <c r="AU257" s="58"/>
      <c r="AV257" s="58"/>
      <c r="AW257" s="58"/>
      <c r="AX257" s="58"/>
      <c r="AY257" s="58"/>
      <c r="AZ257" s="58"/>
    </row>
    <row r="258" spans="1:52" x14ac:dyDescent="0.25">
      <c r="A258" s="58"/>
      <c r="B258" s="58"/>
      <c r="C258" s="58"/>
      <c r="D258" s="58"/>
      <c r="E258" s="58"/>
      <c r="F258" s="58"/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  <c r="AA258" s="58"/>
      <c r="AB258" s="58"/>
      <c r="AC258" s="58"/>
      <c r="AD258" s="58"/>
      <c r="AE258" s="58"/>
      <c r="AF258" s="58"/>
      <c r="AG258" s="58"/>
      <c r="AH258" s="58"/>
      <c r="AI258" s="58"/>
      <c r="AJ258" s="58"/>
      <c r="AK258" s="58"/>
      <c r="AL258" s="58"/>
      <c r="AM258" s="58"/>
      <c r="AN258" s="58"/>
      <c r="AO258" s="58"/>
      <c r="AP258" s="58"/>
      <c r="AQ258" s="58"/>
      <c r="AR258" s="58"/>
      <c r="AS258" s="58"/>
      <c r="AT258" s="58"/>
      <c r="AU258" s="58"/>
      <c r="AV258" s="58"/>
      <c r="AW258" s="58"/>
      <c r="AX258" s="58"/>
      <c r="AY258" s="58"/>
      <c r="AZ258" s="58"/>
    </row>
    <row r="259" spans="1:52" x14ac:dyDescent="0.25">
      <c r="A259" s="58"/>
      <c r="B259" s="58"/>
      <c r="C259" s="58"/>
      <c r="D259" s="58"/>
      <c r="E259" s="58"/>
      <c r="F259" s="58"/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  <c r="AA259" s="58"/>
      <c r="AB259" s="58"/>
      <c r="AC259" s="58"/>
      <c r="AD259" s="58"/>
      <c r="AE259" s="58"/>
      <c r="AF259" s="58"/>
      <c r="AG259" s="58"/>
      <c r="AH259" s="58"/>
      <c r="AI259" s="58"/>
      <c r="AJ259" s="58"/>
      <c r="AK259" s="58"/>
      <c r="AL259" s="58"/>
      <c r="AM259" s="58"/>
      <c r="AN259" s="58"/>
      <c r="AO259" s="58"/>
      <c r="AP259" s="58"/>
      <c r="AQ259" s="58"/>
      <c r="AR259" s="58"/>
      <c r="AS259" s="58"/>
      <c r="AT259" s="58"/>
      <c r="AU259" s="58"/>
      <c r="AV259" s="58"/>
      <c r="AW259" s="58"/>
      <c r="AX259" s="58"/>
      <c r="AY259" s="58"/>
      <c r="AZ259" s="58"/>
    </row>
    <row r="260" spans="1:52" x14ac:dyDescent="0.25">
      <c r="A260" s="58"/>
      <c r="B260" s="58"/>
      <c r="C260" s="58"/>
      <c r="D260" s="58"/>
      <c r="E260" s="58"/>
      <c r="F260" s="58"/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  <c r="AA260" s="58"/>
      <c r="AB260" s="58"/>
      <c r="AC260" s="58"/>
      <c r="AD260" s="58"/>
      <c r="AE260" s="58"/>
      <c r="AF260" s="58"/>
      <c r="AG260" s="58"/>
      <c r="AH260" s="58"/>
      <c r="AI260" s="58"/>
      <c r="AJ260" s="58"/>
      <c r="AK260" s="58"/>
      <c r="AL260" s="58"/>
      <c r="AM260" s="58"/>
      <c r="AN260" s="58"/>
      <c r="AO260" s="58"/>
      <c r="AP260" s="58"/>
      <c r="AQ260" s="58"/>
      <c r="AR260" s="58"/>
      <c r="AS260" s="58"/>
      <c r="AT260" s="58"/>
      <c r="AU260" s="58"/>
      <c r="AV260" s="58"/>
      <c r="AW260" s="58"/>
      <c r="AX260" s="58"/>
      <c r="AY260" s="58"/>
      <c r="AZ260" s="58"/>
    </row>
    <row r="261" spans="1:52" x14ac:dyDescent="0.25">
      <c r="A261" s="58"/>
      <c r="B261" s="58"/>
      <c r="C261" s="58"/>
      <c r="D261" s="58"/>
      <c r="E261" s="58"/>
      <c r="F261" s="58"/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  <c r="AA261" s="58"/>
      <c r="AB261" s="58"/>
      <c r="AC261" s="58"/>
      <c r="AD261" s="58"/>
      <c r="AE261" s="58"/>
      <c r="AF261" s="58"/>
      <c r="AG261" s="58"/>
      <c r="AH261" s="58"/>
      <c r="AI261" s="58"/>
      <c r="AJ261" s="58"/>
      <c r="AK261" s="58"/>
      <c r="AL261" s="58"/>
      <c r="AM261" s="58"/>
      <c r="AN261" s="58"/>
      <c r="AO261" s="58"/>
      <c r="AP261" s="58"/>
      <c r="AQ261" s="58"/>
      <c r="AR261" s="58"/>
      <c r="AS261" s="58"/>
      <c r="AT261" s="58"/>
      <c r="AU261" s="58"/>
      <c r="AV261" s="58"/>
      <c r="AW261" s="58"/>
      <c r="AX261" s="58"/>
      <c r="AY261" s="58"/>
      <c r="AZ261" s="58"/>
    </row>
    <row r="262" spans="1:52" x14ac:dyDescent="0.25">
      <c r="A262" s="58"/>
      <c r="B262" s="58"/>
      <c r="C262" s="58"/>
      <c r="D262" s="58"/>
      <c r="E262" s="58"/>
      <c r="F262" s="58"/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  <c r="AA262" s="58"/>
      <c r="AB262" s="58"/>
      <c r="AC262" s="58"/>
      <c r="AD262" s="58"/>
      <c r="AE262" s="58"/>
      <c r="AF262" s="58"/>
      <c r="AG262" s="58"/>
      <c r="AH262" s="58"/>
      <c r="AI262" s="58"/>
      <c r="AJ262" s="58"/>
      <c r="AK262" s="58"/>
      <c r="AL262" s="58"/>
      <c r="AM262" s="58"/>
      <c r="AN262" s="58"/>
      <c r="AO262" s="58"/>
      <c r="AP262" s="58"/>
      <c r="AQ262" s="58"/>
      <c r="AR262" s="58"/>
      <c r="AS262" s="58"/>
      <c r="AT262" s="58"/>
      <c r="AU262" s="58"/>
      <c r="AV262" s="58"/>
      <c r="AW262" s="58"/>
      <c r="AX262" s="58"/>
      <c r="AY262" s="58"/>
      <c r="AZ262" s="58"/>
    </row>
    <row r="263" spans="1:52" x14ac:dyDescent="0.25">
      <c r="A263" s="58"/>
      <c r="B263" s="58"/>
      <c r="C263" s="58"/>
      <c r="D263" s="58"/>
      <c r="E263" s="58"/>
      <c r="F263" s="58"/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  <c r="AA263" s="58"/>
      <c r="AB263" s="58"/>
      <c r="AC263" s="58"/>
      <c r="AD263" s="58"/>
      <c r="AE263" s="58"/>
      <c r="AF263" s="58"/>
      <c r="AG263" s="58"/>
      <c r="AH263" s="58"/>
      <c r="AI263" s="58"/>
      <c r="AJ263" s="58"/>
      <c r="AK263" s="58"/>
      <c r="AL263" s="58"/>
      <c r="AM263" s="58"/>
      <c r="AN263" s="58"/>
      <c r="AO263" s="58"/>
      <c r="AP263" s="58"/>
      <c r="AQ263" s="58"/>
      <c r="AR263" s="58"/>
      <c r="AS263" s="58"/>
      <c r="AT263" s="58"/>
      <c r="AU263" s="58"/>
      <c r="AV263" s="58"/>
      <c r="AW263" s="58"/>
      <c r="AX263" s="58"/>
      <c r="AY263" s="58"/>
      <c r="AZ263" s="58"/>
    </row>
    <row r="264" spans="1:52" x14ac:dyDescent="0.25">
      <c r="A264" s="58"/>
      <c r="B264" s="58"/>
      <c r="C264" s="58"/>
      <c r="D264" s="58"/>
      <c r="E264" s="58"/>
      <c r="F264" s="58"/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  <c r="AA264" s="58"/>
      <c r="AB264" s="58"/>
      <c r="AC264" s="58"/>
      <c r="AD264" s="58"/>
      <c r="AE264" s="58"/>
      <c r="AF264" s="58"/>
      <c r="AG264" s="58"/>
      <c r="AH264" s="58"/>
      <c r="AI264" s="58"/>
      <c r="AJ264" s="58"/>
      <c r="AK264" s="58"/>
      <c r="AL264" s="58"/>
      <c r="AM264" s="58"/>
      <c r="AN264" s="58"/>
      <c r="AO264" s="58"/>
      <c r="AP264" s="58"/>
      <c r="AQ264" s="58"/>
      <c r="AR264" s="58"/>
      <c r="AS264" s="58"/>
      <c r="AT264" s="58"/>
      <c r="AU264" s="58"/>
      <c r="AV264" s="58"/>
      <c r="AW264" s="58"/>
      <c r="AX264" s="58"/>
      <c r="AY264" s="58"/>
      <c r="AZ264" s="58"/>
    </row>
    <row r="265" spans="1:52" x14ac:dyDescent="0.25">
      <c r="A265" s="58"/>
      <c r="B265" s="58"/>
      <c r="C265" s="58"/>
      <c r="D265" s="58"/>
      <c r="E265" s="58"/>
      <c r="F265" s="58"/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  <c r="AA265" s="58"/>
      <c r="AB265" s="58"/>
      <c r="AC265" s="58"/>
      <c r="AD265" s="58"/>
      <c r="AE265" s="58"/>
      <c r="AF265" s="58"/>
      <c r="AG265" s="58"/>
      <c r="AH265" s="58"/>
      <c r="AI265" s="58"/>
      <c r="AJ265" s="58"/>
      <c r="AK265" s="58"/>
      <c r="AL265" s="58"/>
      <c r="AM265" s="58"/>
      <c r="AN265" s="58"/>
      <c r="AO265" s="58"/>
      <c r="AP265" s="58"/>
      <c r="AQ265" s="58"/>
      <c r="AR265" s="58"/>
      <c r="AS265" s="58"/>
      <c r="AT265" s="58"/>
      <c r="AU265" s="58"/>
      <c r="AV265" s="58"/>
      <c r="AW265" s="58"/>
      <c r="AX265" s="58"/>
      <c r="AY265" s="58"/>
      <c r="AZ265" s="58"/>
    </row>
    <row r="266" spans="1:52" x14ac:dyDescent="0.25">
      <c r="A266" s="58"/>
      <c r="B266" s="58"/>
      <c r="C266" s="58"/>
      <c r="D266" s="58"/>
      <c r="E266" s="58"/>
      <c r="F266" s="58"/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  <c r="AA266" s="58"/>
      <c r="AB266" s="58"/>
      <c r="AC266" s="58"/>
      <c r="AD266" s="58"/>
      <c r="AE266" s="58"/>
      <c r="AF266" s="58"/>
      <c r="AG266" s="58"/>
      <c r="AH266" s="58"/>
      <c r="AI266" s="58"/>
      <c r="AJ266" s="58"/>
      <c r="AK266" s="58"/>
      <c r="AL266" s="58"/>
      <c r="AM266" s="58"/>
      <c r="AN266" s="58"/>
      <c r="AO266" s="58"/>
      <c r="AP266" s="58"/>
      <c r="AQ266" s="58"/>
      <c r="AR266" s="58"/>
      <c r="AS266" s="58"/>
      <c r="AT266" s="58"/>
      <c r="AU266" s="58"/>
      <c r="AV266" s="58"/>
      <c r="AW266" s="58"/>
      <c r="AX266" s="58"/>
      <c r="AY266" s="58"/>
      <c r="AZ266" s="58"/>
    </row>
    <row r="267" spans="1:52" x14ac:dyDescent="0.25">
      <c r="A267" s="58"/>
      <c r="B267" s="58"/>
      <c r="C267" s="58"/>
      <c r="D267" s="58"/>
      <c r="E267" s="58"/>
      <c r="F267" s="58"/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  <c r="AA267" s="58"/>
      <c r="AB267" s="58"/>
      <c r="AC267" s="58"/>
      <c r="AD267" s="58"/>
      <c r="AE267" s="58"/>
      <c r="AF267" s="58"/>
      <c r="AG267" s="58"/>
      <c r="AH267" s="58"/>
      <c r="AI267" s="58"/>
      <c r="AJ267" s="58"/>
      <c r="AK267" s="58"/>
      <c r="AL267" s="58"/>
      <c r="AM267" s="58"/>
      <c r="AN267" s="58"/>
      <c r="AO267" s="58"/>
      <c r="AP267" s="58"/>
      <c r="AQ267" s="58"/>
      <c r="AR267" s="58"/>
      <c r="AS267" s="58"/>
      <c r="AT267" s="58"/>
      <c r="AU267" s="58"/>
      <c r="AV267" s="58"/>
      <c r="AW267" s="58"/>
      <c r="AX267" s="58"/>
      <c r="AY267" s="58"/>
      <c r="AZ267" s="58"/>
    </row>
    <row r="268" spans="1:52" x14ac:dyDescent="0.25">
      <c r="A268" s="58"/>
      <c r="B268" s="58"/>
      <c r="C268" s="58"/>
      <c r="D268" s="58"/>
      <c r="E268" s="58"/>
      <c r="F268" s="58"/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  <c r="AA268" s="58"/>
      <c r="AB268" s="58"/>
      <c r="AC268" s="58"/>
      <c r="AD268" s="58"/>
      <c r="AE268" s="58"/>
      <c r="AF268" s="58"/>
      <c r="AG268" s="58"/>
      <c r="AH268" s="58"/>
      <c r="AI268" s="58"/>
      <c r="AJ268" s="58"/>
      <c r="AK268" s="58"/>
      <c r="AL268" s="58"/>
      <c r="AM268" s="58"/>
      <c r="AN268" s="58"/>
      <c r="AO268" s="58"/>
      <c r="AP268" s="58"/>
      <c r="AQ268" s="58"/>
      <c r="AR268" s="58"/>
      <c r="AS268" s="58"/>
      <c r="AT268" s="58"/>
      <c r="AU268" s="58"/>
      <c r="AV268" s="58"/>
      <c r="AW268" s="58"/>
      <c r="AX268" s="58"/>
      <c r="AY268" s="58"/>
      <c r="AZ268" s="58"/>
    </row>
    <row r="269" spans="1:52" x14ac:dyDescent="0.25">
      <c r="A269" s="58"/>
      <c r="B269" s="58"/>
      <c r="C269" s="58"/>
      <c r="D269" s="58"/>
      <c r="E269" s="58"/>
      <c r="F269" s="58"/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  <c r="AA269" s="58"/>
      <c r="AB269" s="58"/>
      <c r="AC269" s="58"/>
      <c r="AD269" s="58"/>
      <c r="AE269" s="58"/>
      <c r="AF269" s="58"/>
      <c r="AG269" s="58"/>
      <c r="AH269" s="58"/>
      <c r="AI269" s="58"/>
      <c r="AJ269" s="58"/>
      <c r="AK269" s="58"/>
      <c r="AL269" s="58"/>
      <c r="AM269" s="58"/>
      <c r="AN269" s="58"/>
      <c r="AO269" s="58"/>
      <c r="AP269" s="58"/>
      <c r="AQ269" s="58"/>
      <c r="AR269" s="58"/>
      <c r="AS269" s="58"/>
      <c r="AT269" s="58"/>
      <c r="AU269" s="58"/>
      <c r="AV269" s="58"/>
      <c r="AW269" s="58"/>
      <c r="AX269" s="58"/>
      <c r="AY269" s="58"/>
      <c r="AZ269" s="58"/>
    </row>
    <row r="270" spans="1:52" x14ac:dyDescent="0.25">
      <c r="A270" s="58"/>
      <c r="B270" s="58"/>
      <c r="C270" s="58"/>
      <c r="D270" s="58"/>
      <c r="E270" s="58"/>
      <c r="F270" s="58"/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  <c r="AA270" s="58"/>
      <c r="AB270" s="58"/>
      <c r="AC270" s="58"/>
      <c r="AD270" s="58"/>
      <c r="AE270" s="58"/>
      <c r="AF270" s="58"/>
      <c r="AG270" s="58"/>
      <c r="AH270" s="58"/>
      <c r="AI270" s="58"/>
      <c r="AJ270" s="58"/>
      <c r="AK270" s="58"/>
      <c r="AL270" s="58"/>
      <c r="AM270" s="58"/>
      <c r="AN270" s="58"/>
      <c r="AO270" s="58"/>
      <c r="AP270" s="58"/>
      <c r="AQ270" s="58"/>
      <c r="AR270" s="58"/>
      <c r="AS270" s="58"/>
      <c r="AT270" s="58"/>
      <c r="AU270" s="58"/>
      <c r="AV270" s="58"/>
      <c r="AW270" s="58"/>
      <c r="AX270" s="58"/>
      <c r="AY270" s="58"/>
      <c r="AZ270" s="58"/>
    </row>
    <row r="271" spans="1:52" x14ac:dyDescent="0.25">
      <c r="A271" s="58"/>
      <c r="B271" s="58"/>
      <c r="C271" s="58"/>
      <c r="D271" s="58"/>
      <c r="E271" s="58"/>
      <c r="F271" s="58"/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  <c r="AA271" s="58"/>
      <c r="AB271" s="58"/>
      <c r="AC271" s="58"/>
      <c r="AD271" s="58"/>
      <c r="AE271" s="58"/>
      <c r="AF271" s="58"/>
      <c r="AG271" s="58"/>
      <c r="AH271" s="58"/>
      <c r="AI271" s="58"/>
      <c r="AJ271" s="58"/>
      <c r="AK271" s="58"/>
      <c r="AL271" s="58"/>
      <c r="AM271" s="58"/>
      <c r="AN271" s="58"/>
      <c r="AO271" s="58"/>
      <c r="AP271" s="58"/>
      <c r="AQ271" s="58"/>
      <c r="AR271" s="58"/>
      <c r="AS271" s="58"/>
      <c r="AT271" s="58"/>
      <c r="AU271" s="58"/>
      <c r="AV271" s="58"/>
      <c r="AW271" s="58"/>
      <c r="AX271" s="58"/>
      <c r="AY271" s="58"/>
      <c r="AZ271" s="58"/>
    </row>
    <row r="272" spans="1:52" x14ac:dyDescent="0.25">
      <c r="A272" s="58"/>
      <c r="B272" s="58"/>
      <c r="C272" s="58"/>
      <c r="D272" s="58"/>
      <c r="E272" s="58"/>
      <c r="F272" s="58"/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  <c r="AA272" s="58"/>
      <c r="AB272" s="58"/>
      <c r="AC272" s="58"/>
      <c r="AD272" s="58"/>
      <c r="AE272" s="58"/>
      <c r="AF272" s="58"/>
      <c r="AG272" s="58"/>
      <c r="AH272" s="58"/>
      <c r="AI272" s="58"/>
      <c r="AJ272" s="58"/>
      <c r="AK272" s="58"/>
      <c r="AL272" s="58"/>
      <c r="AM272" s="58"/>
      <c r="AN272" s="58"/>
      <c r="AO272" s="58"/>
      <c r="AP272" s="58"/>
      <c r="AQ272" s="58"/>
      <c r="AR272" s="58"/>
      <c r="AS272" s="58"/>
      <c r="AT272" s="58"/>
      <c r="AU272" s="58"/>
      <c r="AV272" s="58"/>
      <c r="AW272" s="58"/>
      <c r="AX272" s="58"/>
      <c r="AY272" s="58"/>
      <c r="AZ272" s="58"/>
    </row>
    <row r="273" spans="1:52" x14ac:dyDescent="0.25">
      <c r="A273" s="58"/>
      <c r="B273" s="58"/>
      <c r="C273" s="58"/>
      <c r="D273" s="58"/>
      <c r="E273" s="58"/>
      <c r="F273" s="58"/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  <c r="AA273" s="58"/>
      <c r="AB273" s="58"/>
      <c r="AC273" s="58"/>
      <c r="AD273" s="58"/>
      <c r="AE273" s="58"/>
      <c r="AF273" s="58"/>
      <c r="AG273" s="58"/>
      <c r="AH273" s="58"/>
      <c r="AI273" s="58"/>
      <c r="AJ273" s="58"/>
      <c r="AK273" s="58"/>
      <c r="AL273" s="58"/>
      <c r="AM273" s="58"/>
      <c r="AN273" s="58"/>
      <c r="AO273" s="58"/>
      <c r="AP273" s="58"/>
      <c r="AQ273" s="58"/>
      <c r="AR273" s="58"/>
      <c r="AS273" s="58"/>
      <c r="AT273" s="58"/>
      <c r="AU273" s="58"/>
      <c r="AV273" s="58"/>
      <c r="AW273" s="58"/>
      <c r="AX273" s="58"/>
      <c r="AY273" s="58"/>
      <c r="AZ273" s="58"/>
    </row>
    <row r="274" spans="1:52" x14ac:dyDescent="0.25">
      <c r="A274" s="58"/>
      <c r="B274" s="58"/>
      <c r="C274" s="58"/>
      <c r="D274" s="58"/>
      <c r="E274" s="58"/>
      <c r="F274" s="58"/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  <c r="AA274" s="58"/>
      <c r="AB274" s="58"/>
      <c r="AC274" s="58"/>
      <c r="AD274" s="58"/>
      <c r="AE274" s="58"/>
      <c r="AF274" s="58"/>
      <c r="AG274" s="58"/>
      <c r="AH274" s="58"/>
      <c r="AI274" s="58"/>
      <c r="AJ274" s="58"/>
      <c r="AK274" s="58"/>
      <c r="AL274" s="58"/>
      <c r="AM274" s="58"/>
      <c r="AN274" s="58"/>
      <c r="AO274" s="58"/>
      <c r="AP274" s="58"/>
      <c r="AQ274" s="58"/>
      <c r="AR274" s="58"/>
      <c r="AS274" s="58"/>
      <c r="AT274" s="58"/>
      <c r="AU274" s="58"/>
      <c r="AV274" s="58"/>
      <c r="AW274" s="58"/>
      <c r="AX274" s="58"/>
      <c r="AY274" s="58"/>
      <c r="AZ274" s="58"/>
    </row>
    <row r="275" spans="1:52" x14ac:dyDescent="0.25">
      <c r="A275" s="58"/>
      <c r="B275" s="58"/>
      <c r="C275" s="58"/>
      <c r="D275" s="58"/>
      <c r="E275" s="58"/>
      <c r="F275" s="58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  <c r="AA275" s="58"/>
      <c r="AB275" s="58"/>
      <c r="AC275" s="58"/>
      <c r="AD275" s="58"/>
      <c r="AE275" s="58"/>
      <c r="AF275" s="58"/>
      <c r="AG275" s="58"/>
      <c r="AH275" s="58"/>
      <c r="AI275" s="58"/>
      <c r="AJ275" s="58"/>
      <c r="AK275" s="58"/>
      <c r="AL275" s="58"/>
      <c r="AM275" s="58"/>
      <c r="AN275" s="58"/>
      <c r="AO275" s="58"/>
      <c r="AP275" s="58"/>
      <c r="AQ275" s="58"/>
      <c r="AR275" s="58"/>
      <c r="AS275" s="58"/>
      <c r="AT275" s="58"/>
      <c r="AU275" s="58"/>
      <c r="AV275" s="58"/>
      <c r="AW275" s="58"/>
      <c r="AX275" s="58"/>
      <c r="AY275" s="58"/>
      <c r="AZ275" s="58"/>
    </row>
    <row r="276" spans="1:52" x14ac:dyDescent="0.25">
      <c r="A276" s="58"/>
      <c r="B276" s="58"/>
      <c r="C276" s="58"/>
      <c r="D276" s="58"/>
      <c r="E276" s="58"/>
      <c r="F276" s="58"/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  <c r="AA276" s="58"/>
      <c r="AB276" s="58"/>
      <c r="AC276" s="58"/>
      <c r="AD276" s="58"/>
      <c r="AE276" s="58"/>
      <c r="AF276" s="58"/>
      <c r="AG276" s="58"/>
      <c r="AH276" s="58"/>
      <c r="AI276" s="58"/>
      <c r="AJ276" s="58"/>
      <c r="AK276" s="58"/>
      <c r="AL276" s="58"/>
      <c r="AM276" s="58"/>
      <c r="AN276" s="58"/>
      <c r="AO276" s="58"/>
      <c r="AP276" s="58"/>
      <c r="AQ276" s="58"/>
      <c r="AR276" s="58"/>
      <c r="AS276" s="58"/>
      <c r="AT276" s="58"/>
      <c r="AU276" s="58"/>
      <c r="AV276" s="58"/>
      <c r="AW276" s="58"/>
      <c r="AX276" s="58"/>
      <c r="AY276" s="58"/>
      <c r="AZ276" s="58"/>
    </row>
    <row r="277" spans="1:52" x14ac:dyDescent="0.25">
      <c r="A277" s="58"/>
      <c r="B277" s="58"/>
      <c r="C277" s="58"/>
      <c r="D277" s="58"/>
      <c r="E277" s="58"/>
      <c r="F277" s="58"/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  <c r="AA277" s="58"/>
      <c r="AB277" s="58"/>
      <c r="AC277" s="58"/>
      <c r="AD277" s="58"/>
      <c r="AE277" s="58"/>
      <c r="AF277" s="58"/>
      <c r="AG277" s="58"/>
      <c r="AH277" s="58"/>
      <c r="AI277" s="58"/>
      <c r="AJ277" s="58"/>
      <c r="AK277" s="58"/>
      <c r="AL277" s="58"/>
      <c r="AM277" s="58"/>
      <c r="AN277" s="58"/>
      <c r="AO277" s="58"/>
      <c r="AP277" s="58"/>
      <c r="AQ277" s="58"/>
      <c r="AR277" s="58"/>
      <c r="AS277" s="58"/>
      <c r="AT277" s="58"/>
      <c r="AU277" s="58"/>
      <c r="AV277" s="58"/>
      <c r="AW277" s="58"/>
      <c r="AX277" s="58"/>
      <c r="AY277" s="58"/>
      <c r="AZ277" s="58"/>
    </row>
    <row r="278" spans="1:52" x14ac:dyDescent="0.25">
      <c r="A278" s="58"/>
      <c r="B278" s="58"/>
      <c r="C278" s="58"/>
      <c r="D278" s="58"/>
      <c r="E278" s="58"/>
      <c r="F278" s="58"/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  <c r="AA278" s="58"/>
      <c r="AB278" s="58"/>
      <c r="AC278" s="58"/>
      <c r="AD278" s="58"/>
      <c r="AE278" s="58"/>
      <c r="AF278" s="58"/>
      <c r="AG278" s="58"/>
      <c r="AH278" s="58"/>
      <c r="AI278" s="58"/>
      <c r="AJ278" s="58"/>
      <c r="AK278" s="58"/>
      <c r="AL278" s="58"/>
      <c r="AM278" s="58"/>
      <c r="AN278" s="58"/>
      <c r="AO278" s="58"/>
      <c r="AP278" s="58"/>
      <c r="AQ278" s="58"/>
      <c r="AR278" s="58"/>
      <c r="AS278" s="58"/>
      <c r="AT278" s="58"/>
      <c r="AU278" s="58"/>
      <c r="AV278" s="58"/>
      <c r="AW278" s="58"/>
      <c r="AX278" s="58"/>
      <c r="AY278" s="58"/>
      <c r="AZ278" s="58"/>
    </row>
    <row r="279" spans="1:52" x14ac:dyDescent="0.25">
      <c r="A279" s="58"/>
      <c r="B279" s="58"/>
      <c r="C279" s="58"/>
      <c r="D279" s="58"/>
      <c r="E279" s="58"/>
      <c r="F279" s="58"/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  <c r="AA279" s="58"/>
      <c r="AB279" s="58"/>
      <c r="AC279" s="58"/>
      <c r="AD279" s="58"/>
      <c r="AE279" s="58"/>
      <c r="AF279" s="58"/>
      <c r="AG279" s="58"/>
      <c r="AH279" s="58"/>
      <c r="AI279" s="58"/>
      <c r="AJ279" s="58"/>
      <c r="AK279" s="58"/>
      <c r="AL279" s="58"/>
      <c r="AM279" s="58"/>
      <c r="AN279" s="58"/>
      <c r="AO279" s="58"/>
      <c r="AP279" s="58"/>
      <c r="AQ279" s="58"/>
      <c r="AR279" s="58"/>
      <c r="AS279" s="58"/>
      <c r="AT279" s="58"/>
      <c r="AU279" s="58"/>
      <c r="AV279" s="58"/>
      <c r="AW279" s="58"/>
      <c r="AX279" s="58"/>
      <c r="AY279" s="58"/>
      <c r="AZ279" s="58"/>
    </row>
    <row r="280" spans="1:52" x14ac:dyDescent="0.25">
      <c r="A280" s="58"/>
      <c r="B280" s="58"/>
      <c r="C280" s="58"/>
      <c r="D280" s="58"/>
      <c r="E280" s="58"/>
      <c r="F280" s="58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  <c r="AA280" s="58"/>
      <c r="AB280" s="58"/>
      <c r="AC280" s="58"/>
      <c r="AD280" s="58"/>
      <c r="AE280" s="58"/>
      <c r="AF280" s="58"/>
      <c r="AG280" s="58"/>
      <c r="AH280" s="58"/>
      <c r="AI280" s="58"/>
      <c r="AJ280" s="58"/>
      <c r="AK280" s="58"/>
      <c r="AL280" s="58"/>
      <c r="AM280" s="58"/>
      <c r="AN280" s="58"/>
      <c r="AO280" s="58"/>
      <c r="AP280" s="58"/>
      <c r="AQ280" s="58"/>
      <c r="AR280" s="58"/>
      <c r="AS280" s="58"/>
      <c r="AT280" s="58"/>
      <c r="AU280" s="58"/>
      <c r="AV280" s="58"/>
      <c r="AW280" s="58"/>
      <c r="AX280" s="58"/>
      <c r="AY280" s="58"/>
      <c r="AZ280" s="58"/>
    </row>
    <row r="281" spans="1:52" x14ac:dyDescent="0.25">
      <c r="A281" s="58"/>
      <c r="B281" s="58"/>
      <c r="C281" s="58"/>
      <c r="D281" s="58"/>
      <c r="E281" s="58"/>
      <c r="F281" s="58"/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  <c r="AA281" s="58"/>
      <c r="AB281" s="58"/>
      <c r="AC281" s="58"/>
      <c r="AD281" s="58"/>
      <c r="AE281" s="58"/>
      <c r="AF281" s="58"/>
      <c r="AG281" s="58"/>
      <c r="AH281" s="58"/>
      <c r="AI281" s="58"/>
      <c r="AJ281" s="58"/>
      <c r="AK281" s="58"/>
      <c r="AL281" s="58"/>
      <c r="AM281" s="58"/>
      <c r="AN281" s="58"/>
      <c r="AO281" s="58"/>
      <c r="AP281" s="58"/>
      <c r="AQ281" s="58"/>
      <c r="AR281" s="58"/>
      <c r="AS281" s="58"/>
      <c r="AT281" s="58"/>
      <c r="AU281" s="58"/>
      <c r="AV281" s="58"/>
      <c r="AW281" s="58"/>
      <c r="AX281" s="58"/>
      <c r="AY281" s="58"/>
      <c r="AZ281" s="58"/>
    </row>
    <row r="282" spans="1:52" x14ac:dyDescent="0.25">
      <c r="A282" s="58"/>
      <c r="B282" s="58"/>
      <c r="C282" s="58"/>
      <c r="D282" s="58"/>
      <c r="E282" s="58"/>
      <c r="F282" s="58"/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  <c r="AA282" s="58"/>
      <c r="AB282" s="58"/>
      <c r="AC282" s="58"/>
      <c r="AD282" s="58"/>
      <c r="AE282" s="58"/>
      <c r="AF282" s="58"/>
      <c r="AG282" s="58"/>
      <c r="AH282" s="58"/>
      <c r="AI282" s="58"/>
      <c r="AJ282" s="58"/>
      <c r="AK282" s="58"/>
      <c r="AL282" s="58"/>
      <c r="AM282" s="58"/>
      <c r="AN282" s="58"/>
      <c r="AO282" s="58"/>
      <c r="AP282" s="58"/>
      <c r="AQ282" s="58"/>
      <c r="AR282" s="58"/>
      <c r="AS282" s="58"/>
      <c r="AT282" s="58"/>
      <c r="AU282" s="58"/>
      <c r="AV282" s="58"/>
      <c r="AW282" s="58"/>
      <c r="AX282" s="58"/>
      <c r="AY282" s="58"/>
      <c r="AZ282" s="58"/>
    </row>
    <row r="283" spans="1:52" x14ac:dyDescent="0.25">
      <c r="A283" s="58"/>
      <c r="B283" s="58"/>
      <c r="C283" s="58"/>
      <c r="D283" s="58"/>
      <c r="E283" s="58"/>
      <c r="F283" s="58"/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  <c r="AA283" s="58"/>
      <c r="AB283" s="58"/>
      <c r="AC283" s="58"/>
      <c r="AD283" s="58"/>
      <c r="AE283" s="58"/>
      <c r="AF283" s="58"/>
      <c r="AG283" s="58"/>
      <c r="AH283" s="58"/>
      <c r="AI283" s="58"/>
      <c r="AJ283" s="58"/>
      <c r="AK283" s="58"/>
      <c r="AL283" s="58"/>
      <c r="AM283" s="58"/>
      <c r="AN283" s="58"/>
      <c r="AO283" s="58"/>
      <c r="AP283" s="58"/>
      <c r="AQ283" s="58"/>
      <c r="AR283" s="58"/>
      <c r="AS283" s="58"/>
      <c r="AT283" s="58"/>
      <c r="AU283" s="58"/>
      <c r="AV283" s="58"/>
      <c r="AW283" s="58"/>
      <c r="AX283" s="58"/>
      <c r="AY283" s="58"/>
      <c r="AZ283" s="58"/>
    </row>
    <row r="284" spans="1:52" x14ac:dyDescent="0.25">
      <c r="A284" s="58"/>
      <c r="B284" s="58"/>
      <c r="C284" s="58"/>
      <c r="D284" s="58"/>
      <c r="E284" s="58"/>
      <c r="F284" s="58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  <c r="AA284" s="58"/>
      <c r="AB284" s="58"/>
      <c r="AC284" s="58"/>
      <c r="AD284" s="58"/>
      <c r="AE284" s="58"/>
      <c r="AF284" s="58"/>
      <c r="AG284" s="58"/>
      <c r="AH284" s="58"/>
      <c r="AI284" s="58"/>
      <c r="AJ284" s="58"/>
      <c r="AK284" s="58"/>
      <c r="AL284" s="58"/>
      <c r="AM284" s="58"/>
      <c r="AN284" s="58"/>
      <c r="AO284" s="58"/>
      <c r="AP284" s="58"/>
      <c r="AQ284" s="58"/>
      <c r="AR284" s="58"/>
      <c r="AS284" s="58"/>
      <c r="AT284" s="58"/>
      <c r="AU284" s="58"/>
      <c r="AV284" s="58"/>
      <c r="AW284" s="58"/>
      <c r="AX284" s="58"/>
      <c r="AY284" s="58"/>
      <c r="AZ284" s="58"/>
    </row>
    <row r="285" spans="1:52" x14ac:dyDescent="0.25">
      <c r="A285" s="58"/>
      <c r="B285" s="58"/>
      <c r="C285" s="58"/>
      <c r="D285" s="58"/>
      <c r="E285" s="58"/>
      <c r="F285" s="58"/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  <c r="AA285" s="58"/>
      <c r="AB285" s="58"/>
      <c r="AC285" s="58"/>
      <c r="AD285" s="58"/>
      <c r="AE285" s="58"/>
      <c r="AF285" s="58"/>
      <c r="AG285" s="58"/>
      <c r="AH285" s="58"/>
      <c r="AI285" s="58"/>
      <c r="AJ285" s="58"/>
      <c r="AK285" s="58"/>
      <c r="AL285" s="58"/>
      <c r="AM285" s="58"/>
      <c r="AN285" s="58"/>
      <c r="AO285" s="58"/>
      <c r="AP285" s="58"/>
      <c r="AQ285" s="58"/>
      <c r="AR285" s="58"/>
      <c r="AS285" s="58"/>
      <c r="AT285" s="58"/>
      <c r="AU285" s="58"/>
      <c r="AV285" s="58"/>
      <c r="AW285" s="58"/>
      <c r="AX285" s="58"/>
      <c r="AY285" s="58"/>
      <c r="AZ285" s="58"/>
    </row>
    <row r="286" spans="1:52" x14ac:dyDescent="0.25">
      <c r="A286" s="58"/>
      <c r="B286" s="58"/>
      <c r="C286" s="58"/>
      <c r="D286" s="58"/>
      <c r="E286" s="58"/>
      <c r="F286" s="58"/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  <c r="AA286" s="58"/>
      <c r="AB286" s="58"/>
      <c r="AC286" s="58"/>
      <c r="AD286" s="58"/>
      <c r="AE286" s="58"/>
      <c r="AF286" s="58"/>
      <c r="AG286" s="58"/>
      <c r="AH286" s="58"/>
      <c r="AI286" s="58"/>
      <c r="AJ286" s="58"/>
      <c r="AK286" s="58"/>
      <c r="AL286" s="58"/>
      <c r="AM286" s="58"/>
      <c r="AN286" s="58"/>
      <c r="AO286" s="58"/>
      <c r="AP286" s="58"/>
      <c r="AQ286" s="58"/>
      <c r="AR286" s="58"/>
      <c r="AS286" s="58"/>
      <c r="AT286" s="58"/>
      <c r="AU286" s="58"/>
      <c r="AV286" s="58"/>
      <c r="AW286" s="58"/>
      <c r="AX286" s="58"/>
      <c r="AY286" s="58"/>
      <c r="AZ286" s="58"/>
    </row>
    <row r="287" spans="1:52" x14ac:dyDescent="0.25">
      <c r="A287" s="58"/>
      <c r="B287" s="58"/>
      <c r="C287" s="58"/>
      <c r="D287" s="58"/>
      <c r="E287" s="58"/>
      <c r="F287" s="58"/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  <c r="AA287" s="58"/>
      <c r="AB287" s="58"/>
      <c r="AC287" s="58"/>
      <c r="AD287" s="58"/>
      <c r="AE287" s="58"/>
      <c r="AF287" s="58"/>
      <c r="AG287" s="58"/>
      <c r="AH287" s="58"/>
      <c r="AI287" s="58"/>
      <c r="AJ287" s="58"/>
      <c r="AK287" s="58"/>
      <c r="AL287" s="58"/>
      <c r="AM287" s="58"/>
      <c r="AN287" s="58"/>
      <c r="AO287" s="58"/>
      <c r="AP287" s="58"/>
      <c r="AQ287" s="58"/>
      <c r="AR287" s="58"/>
      <c r="AS287" s="58"/>
      <c r="AT287" s="58"/>
      <c r="AU287" s="58"/>
      <c r="AV287" s="58"/>
      <c r="AW287" s="58"/>
      <c r="AX287" s="58"/>
      <c r="AY287" s="58"/>
      <c r="AZ287" s="58"/>
    </row>
    <row r="288" spans="1:52" x14ac:dyDescent="0.25">
      <c r="A288" s="58"/>
      <c r="B288" s="58"/>
      <c r="C288" s="58"/>
      <c r="D288" s="58"/>
      <c r="E288" s="58"/>
      <c r="F288" s="58"/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  <c r="AA288" s="58"/>
      <c r="AB288" s="58"/>
      <c r="AC288" s="58"/>
      <c r="AD288" s="58"/>
      <c r="AE288" s="58"/>
      <c r="AF288" s="58"/>
      <c r="AG288" s="58"/>
      <c r="AH288" s="58"/>
      <c r="AI288" s="58"/>
      <c r="AJ288" s="58"/>
      <c r="AK288" s="58"/>
      <c r="AL288" s="58"/>
      <c r="AM288" s="58"/>
      <c r="AN288" s="58"/>
      <c r="AO288" s="58"/>
      <c r="AP288" s="58"/>
      <c r="AQ288" s="58"/>
      <c r="AR288" s="58"/>
      <c r="AS288" s="58"/>
      <c r="AT288" s="58"/>
      <c r="AU288" s="58"/>
      <c r="AV288" s="58"/>
      <c r="AW288" s="58"/>
      <c r="AX288" s="58"/>
      <c r="AY288" s="58"/>
      <c r="AZ288" s="58"/>
    </row>
    <row r="289" spans="1:52" x14ac:dyDescent="0.25">
      <c r="A289" s="58"/>
      <c r="B289" s="58"/>
      <c r="C289" s="58"/>
      <c r="D289" s="58"/>
      <c r="E289" s="58"/>
      <c r="F289" s="58"/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  <c r="AA289" s="58"/>
      <c r="AB289" s="58"/>
      <c r="AC289" s="58"/>
      <c r="AD289" s="58"/>
      <c r="AE289" s="58"/>
      <c r="AF289" s="58"/>
      <c r="AG289" s="58"/>
      <c r="AH289" s="58"/>
      <c r="AI289" s="58"/>
      <c r="AJ289" s="58"/>
      <c r="AK289" s="58"/>
      <c r="AL289" s="58"/>
      <c r="AM289" s="58"/>
      <c r="AN289" s="58"/>
      <c r="AO289" s="58"/>
      <c r="AP289" s="58"/>
      <c r="AQ289" s="58"/>
      <c r="AR289" s="58"/>
      <c r="AS289" s="58"/>
      <c r="AT289" s="58"/>
      <c r="AU289" s="58"/>
      <c r="AV289" s="58"/>
      <c r="AW289" s="58"/>
      <c r="AX289" s="58"/>
      <c r="AY289" s="58"/>
      <c r="AZ289" s="58"/>
    </row>
    <row r="290" spans="1:52" x14ac:dyDescent="0.25">
      <c r="A290" s="58"/>
      <c r="B290" s="58"/>
      <c r="C290" s="58"/>
      <c r="D290" s="58"/>
      <c r="E290" s="58"/>
      <c r="F290" s="58"/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  <c r="AA290" s="58"/>
      <c r="AB290" s="58"/>
      <c r="AC290" s="58"/>
      <c r="AD290" s="58"/>
      <c r="AE290" s="58"/>
      <c r="AF290" s="58"/>
      <c r="AG290" s="58"/>
      <c r="AH290" s="58"/>
      <c r="AI290" s="58"/>
      <c r="AJ290" s="58"/>
      <c r="AK290" s="58"/>
      <c r="AL290" s="58"/>
      <c r="AM290" s="58"/>
      <c r="AN290" s="58"/>
      <c r="AO290" s="58"/>
      <c r="AP290" s="58"/>
      <c r="AQ290" s="58"/>
      <c r="AR290" s="58"/>
      <c r="AS290" s="58"/>
      <c r="AT290" s="58"/>
      <c r="AU290" s="58"/>
      <c r="AV290" s="58"/>
      <c r="AW290" s="58"/>
      <c r="AX290" s="58"/>
      <c r="AY290" s="58"/>
      <c r="AZ290" s="58"/>
    </row>
    <row r="291" spans="1:52" x14ac:dyDescent="0.25">
      <c r="A291" s="58"/>
      <c r="B291" s="58"/>
      <c r="C291" s="58"/>
      <c r="D291" s="58"/>
      <c r="E291" s="58"/>
      <c r="F291" s="58"/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  <c r="AA291" s="58"/>
      <c r="AB291" s="58"/>
      <c r="AC291" s="58"/>
      <c r="AD291" s="58"/>
      <c r="AE291" s="58"/>
      <c r="AF291" s="58"/>
      <c r="AG291" s="58"/>
      <c r="AH291" s="58"/>
      <c r="AI291" s="58"/>
      <c r="AJ291" s="58"/>
      <c r="AK291" s="58"/>
      <c r="AL291" s="58"/>
      <c r="AM291" s="58"/>
      <c r="AN291" s="58"/>
      <c r="AO291" s="58"/>
      <c r="AP291" s="58"/>
      <c r="AQ291" s="58"/>
      <c r="AR291" s="58"/>
      <c r="AS291" s="58"/>
      <c r="AT291" s="58"/>
      <c r="AU291" s="58"/>
      <c r="AV291" s="58"/>
      <c r="AW291" s="58"/>
      <c r="AX291" s="58"/>
      <c r="AY291" s="58"/>
      <c r="AZ291" s="58"/>
    </row>
    <row r="292" spans="1:52" x14ac:dyDescent="0.25">
      <c r="A292" s="58"/>
      <c r="B292" s="58"/>
      <c r="C292" s="58"/>
      <c r="D292" s="58"/>
      <c r="E292" s="58"/>
      <c r="F292" s="58"/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  <c r="AA292" s="58"/>
      <c r="AB292" s="58"/>
      <c r="AC292" s="58"/>
      <c r="AD292" s="58"/>
      <c r="AE292" s="58"/>
      <c r="AF292" s="58"/>
      <c r="AG292" s="58"/>
      <c r="AH292" s="58"/>
      <c r="AI292" s="58"/>
      <c r="AJ292" s="58"/>
      <c r="AK292" s="58"/>
      <c r="AL292" s="58"/>
      <c r="AM292" s="58"/>
      <c r="AN292" s="58"/>
      <c r="AO292" s="58"/>
      <c r="AP292" s="58"/>
      <c r="AQ292" s="58"/>
      <c r="AR292" s="58"/>
      <c r="AS292" s="58"/>
      <c r="AT292" s="58"/>
      <c r="AU292" s="58"/>
      <c r="AV292" s="58"/>
      <c r="AW292" s="58"/>
      <c r="AX292" s="58"/>
      <c r="AY292" s="58"/>
      <c r="AZ292" s="58"/>
    </row>
    <row r="293" spans="1:52" x14ac:dyDescent="0.25">
      <c r="A293" s="58"/>
      <c r="B293" s="58"/>
      <c r="C293" s="58"/>
      <c r="D293" s="58"/>
      <c r="E293" s="58"/>
      <c r="F293" s="58"/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  <c r="AA293" s="58"/>
      <c r="AB293" s="58"/>
      <c r="AC293" s="58"/>
      <c r="AD293" s="58"/>
      <c r="AE293" s="58"/>
      <c r="AF293" s="58"/>
      <c r="AG293" s="58"/>
      <c r="AH293" s="58"/>
      <c r="AI293" s="58"/>
      <c r="AJ293" s="58"/>
      <c r="AK293" s="58"/>
      <c r="AL293" s="58"/>
      <c r="AM293" s="58"/>
      <c r="AN293" s="58"/>
      <c r="AO293" s="58"/>
      <c r="AP293" s="58"/>
      <c r="AQ293" s="58"/>
      <c r="AR293" s="58"/>
      <c r="AS293" s="58"/>
      <c r="AT293" s="58"/>
      <c r="AU293" s="58"/>
      <c r="AV293" s="58"/>
      <c r="AW293" s="58"/>
      <c r="AX293" s="58"/>
      <c r="AY293" s="58"/>
      <c r="AZ293" s="58"/>
    </row>
    <row r="294" spans="1:52" x14ac:dyDescent="0.25">
      <c r="A294" s="58"/>
      <c r="B294" s="58"/>
      <c r="C294" s="58"/>
      <c r="D294" s="58"/>
      <c r="E294" s="58"/>
      <c r="F294" s="58"/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  <c r="AA294" s="58"/>
      <c r="AB294" s="58"/>
      <c r="AC294" s="58"/>
      <c r="AD294" s="58"/>
      <c r="AE294" s="58"/>
      <c r="AF294" s="58"/>
      <c r="AG294" s="58"/>
      <c r="AH294" s="58"/>
      <c r="AI294" s="58"/>
      <c r="AJ294" s="58"/>
      <c r="AK294" s="58"/>
      <c r="AL294" s="58"/>
      <c r="AM294" s="58"/>
      <c r="AN294" s="58"/>
      <c r="AO294" s="58"/>
      <c r="AP294" s="58"/>
      <c r="AQ294" s="58"/>
      <c r="AR294" s="58"/>
      <c r="AS294" s="58"/>
      <c r="AT294" s="58"/>
      <c r="AU294" s="58"/>
      <c r="AV294" s="58"/>
      <c r="AW294" s="58"/>
      <c r="AX294" s="58"/>
      <c r="AY294" s="58"/>
      <c r="AZ294" s="58"/>
    </row>
    <row r="295" spans="1:52" x14ac:dyDescent="0.25">
      <c r="A295" s="58"/>
      <c r="B295" s="58"/>
      <c r="C295" s="58"/>
      <c r="D295" s="58"/>
      <c r="E295" s="58"/>
      <c r="F295" s="58"/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  <c r="AA295" s="58"/>
      <c r="AB295" s="58"/>
      <c r="AC295" s="58"/>
      <c r="AD295" s="58"/>
      <c r="AE295" s="58"/>
      <c r="AF295" s="58"/>
      <c r="AG295" s="58"/>
      <c r="AH295" s="58"/>
      <c r="AI295" s="58"/>
      <c r="AJ295" s="58"/>
      <c r="AK295" s="58"/>
      <c r="AL295" s="58"/>
      <c r="AM295" s="58"/>
      <c r="AN295" s="58"/>
      <c r="AO295" s="58"/>
      <c r="AP295" s="58"/>
      <c r="AQ295" s="58"/>
      <c r="AR295" s="58"/>
      <c r="AS295" s="58"/>
      <c r="AT295" s="58"/>
      <c r="AU295" s="58"/>
      <c r="AV295" s="58"/>
      <c r="AW295" s="58"/>
      <c r="AX295" s="58"/>
      <c r="AY295" s="58"/>
      <c r="AZ295" s="58"/>
    </row>
    <row r="296" spans="1:52" x14ac:dyDescent="0.25">
      <c r="A296" s="58"/>
      <c r="B296" s="58"/>
      <c r="C296" s="58"/>
      <c r="D296" s="58"/>
      <c r="E296" s="58"/>
      <c r="F296" s="58"/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  <c r="AA296" s="58"/>
      <c r="AB296" s="58"/>
      <c r="AC296" s="58"/>
      <c r="AD296" s="58"/>
      <c r="AE296" s="58"/>
      <c r="AF296" s="58"/>
      <c r="AG296" s="58"/>
      <c r="AH296" s="58"/>
      <c r="AI296" s="58"/>
      <c r="AJ296" s="58"/>
      <c r="AK296" s="58"/>
      <c r="AL296" s="58"/>
      <c r="AM296" s="58"/>
      <c r="AN296" s="58"/>
      <c r="AO296" s="58"/>
      <c r="AP296" s="58"/>
      <c r="AQ296" s="58"/>
      <c r="AR296" s="58"/>
      <c r="AS296" s="58"/>
      <c r="AT296" s="58"/>
      <c r="AU296" s="58"/>
      <c r="AV296" s="58"/>
      <c r="AW296" s="58"/>
      <c r="AX296" s="58"/>
      <c r="AY296" s="58"/>
      <c r="AZ296" s="58"/>
    </row>
    <row r="297" spans="1:52" x14ac:dyDescent="0.25">
      <c r="A297" s="58"/>
      <c r="B297" s="58"/>
      <c r="C297" s="58"/>
      <c r="D297" s="58"/>
      <c r="E297" s="58"/>
      <c r="F297" s="58"/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  <c r="AA297" s="58"/>
      <c r="AB297" s="58"/>
      <c r="AC297" s="58"/>
      <c r="AD297" s="58"/>
      <c r="AE297" s="58"/>
      <c r="AF297" s="58"/>
      <c r="AG297" s="58"/>
      <c r="AH297" s="58"/>
      <c r="AI297" s="58"/>
      <c r="AJ297" s="58"/>
      <c r="AK297" s="58"/>
      <c r="AL297" s="58"/>
      <c r="AM297" s="58"/>
      <c r="AN297" s="58"/>
      <c r="AO297" s="58"/>
      <c r="AP297" s="58"/>
      <c r="AQ297" s="58"/>
      <c r="AR297" s="58"/>
      <c r="AS297" s="58"/>
      <c r="AT297" s="58"/>
      <c r="AU297" s="58"/>
      <c r="AV297" s="58"/>
      <c r="AW297" s="58"/>
      <c r="AX297" s="58"/>
      <c r="AY297" s="58"/>
      <c r="AZ297" s="58"/>
    </row>
    <row r="298" spans="1:52" x14ac:dyDescent="0.25">
      <c r="A298" s="58"/>
      <c r="B298" s="58"/>
      <c r="C298" s="58"/>
      <c r="D298" s="58"/>
      <c r="E298" s="58"/>
      <c r="F298" s="58"/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  <c r="AA298" s="58"/>
      <c r="AB298" s="58"/>
      <c r="AC298" s="58"/>
      <c r="AD298" s="58"/>
      <c r="AE298" s="58"/>
      <c r="AF298" s="58"/>
      <c r="AG298" s="58"/>
      <c r="AH298" s="58"/>
      <c r="AI298" s="58"/>
      <c r="AJ298" s="58"/>
      <c r="AK298" s="58"/>
      <c r="AL298" s="58"/>
      <c r="AM298" s="58"/>
      <c r="AN298" s="58"/>
      <c r="AO298" s="58"/>
      <c r="AP298" s="58"/>
      <c r="AQ298" s="58"/>
      <c r="AR298" s="58"/>
      <c r="AS298" s="58"/>
      <c r="AT298" s="58"/>
      <c r="AU298" s="58"/>
      <c r="AV298" s="58"/>
      <c r="AW298" s="58"/>
      <c r="AX298" s="58"/>
      <c r="AY298" s="58"/>
      <c r="AZ298" s="58"/>
    </row>
    <row r="299" spans="1:52" x14ac:dyDescent="0.25">
      <c r="A299" s="58"/>
      <c r="B299" s="58"/>
      <c r="C299" s="58"/>
      <c r="D299" s="58"/>
      <c r="E299" s="58"/>
      <c r="F299" s="58"/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  <c r="AA299" s="58"/>
      <c r="AB299" s="58"/>
      <c r="AC299" s="58"/>
      <c r="AD299" s="58"/>
      <c r="AE299" s="58"/>
      <c r="AF299" s="58"/>
      <c r="AG299" s="58"/>
      <c r="AH299" s="58"/>
      <c r="AI299" s="58"/>
      <c r="AJ299" s="58"/>
      <c r="AK299" s="58"/>
      <c r="AL299" s="58"/>
      <c r="AM299" s="58"/>
      <c r="AN299" s="58"/>
      <c r="AO299" s="58"/>
      <c r="AP299" s="58"/>
      <c r="AQ299" s="58"/>
      <c r="AR299" s="58"/>
      <c r="AS299" s="58"/>
      <c r="AT299" s="58"/>
      <c r="AU299" s="58"/>
      <c r="AV299" s="58"/>
      <c r="AW299" s="58"/>
      <c r="AX299" s="58"/>
      <c r="AY299" s="58"/>
      <c r="AZ299" s="58"/>
    </row>
    <row r="300" spans="1:52" x14ac:dyDescent="0.25">
      <c r="A300" s="58"/>
      <c r="B300" s="58"/>
      <c r="C300" s="58"/>
      <c r="D300" s="58"/>
      <c r="E300" s="58"/>
      <c r="F300" s="58"/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  <c r="AA300" s="58"/>
      <c r="AB300" s="58"/>
      <c r="AC300" s="58"/>
      <c r="AD300" s="58"/>
      <c r="AE300" s="58"/>
      <c r="AF300" s="58"/>
      <c r="AG300" s="58"/>
      <c r="AH300" s="58"/>
      <c r="AI300" s="58"/>
      <c r="AJ300" s="58"/>
      <c r="AK300" s="58"/>
      <c r="AL300" s="58"/>
      <c r="AM300" s="58"/>
      <c r="AN300" s="58"/>
      <c r="AO300" s="58"/>
      <c r="AP300" s="58"/>
      <c r="AQ300" s="58"/>
      <c r="AR300" s="58"/>
      <c r="AS300" s="58"/>
      <c r="AT300" s="58"/>
      <c r="AU300" s="58"/>
      <c r="AV300" s="58"/>
      <c r="AW300" s="58"/>
      <c r="AX300" s="58"/>
      <c r="AY300" s="58"/>
      <c r="AZ300" s="58"/>
    </row>
    <row r="301" spans="1:52" x14ac:dyDescent="0.25">
      <c r="A301" s="58"/>
      <c r="B301" s="58"/>
      <c r="C301" s="58"/>
      <c r="D301" s="58"/>
      <c r="E301" s="58"/>
      <c r="F301" s="58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  <c r="AA301" s="58"/>
      <c r="AB301" s="58"/>
      <c r="AC301" s="58"/>
      <c r="AD301" s="58"/>
      <c r="AE301" s="58"/>
      <c r="AF301" s="58"/>
      <c r="AG301" s="58"/>
      <c r="AH301" s="58"/>
      <c r="AI301" s="58"/>
      <c r="AJ301" s="58"/>
      <c r="AK301" s="58"/>
      <c r="AL301" s="58"/>
      <c r="AM301" s="58"/>
      <c r="AN301" s="58"/>
      <c r="AO301" s="58"/>
      <c r="AP301" s="58"/>
      <c r="AQ301" s="58"/>
      <c r="AR301" s="58"/>
      <c r="AS301" s="58"/>
      <c r="AT301" s="58"/>
      <c r="AU301" s="58"/>
      <c r="AV301" s="58"/>
      <c r="AW301" s="58"/>
      <c r="AX301" s="58"/>
      <c r="AY301" s="58"/>
      <c r="AZ301" s="58"/>
    </row>
    <row r="302" spans="1:52" x14ac:dyDescent="0.25">
      <c r="A302" s="58"/>
      <c r="B302" s="58"/>
      <c r="C302" s="58"/>
      <c r="D302" s="58"/>
      <c r="E302" s="58"/>
      <c r="F302" s="58"/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  <c r="AA302" s="58"/>
      <c r="AB302" s="58"/>
      <c r="AC302" s="58"/>
      <c r="AD302" s="58"/>
      <c r="AE302" s="58"/>
      <c r="AF302" s="58"/>
      <c r="AG302" s="58"/>
      <c r="AH302" s="58"/>
      <c r="AI302" s="58"/>
      <c r="AJ302" s="58"/>
      <c r="AK302" s="58"/>
      <c r="AL302" s="58"/>
      <c r="AM302" s="58"/>
      <c r="AN302" s="58"/>
      <c r="AO302" s="58"/>
      <c r="AP302" s="58"/>
      <c r="AQ302" s="58"/>
      <c r="AR302" s="58"/>
      <c r="AS302" s="58"/>
      <c r="AT302" s="58"/>
      <c r="AU302" s="58"/>
      <c r="AV302" s="58"/>
      <c r="AW302" s="58"/>
      <c r="AX302" s="58"/>
      <c r="AY302" s="58"/>
      <c r="AZ302" s="58"/>
    </row>
    <row r="303" spans="1:52" x14ac:dyDescent="0.25">
      <c r="A303" s="58"/>
      <c r="B303" s="58"/>
      <c r="C303" s="58"/>
      <c r="D303" s="58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  <c r="AA303" s="58"/>
      <c r="AB303" s="58"/>
      <c r="AC303" s="58"/>
      <c r="AD303" s="58"/>
      <c r="AE303" s="58"/>
      <c r="AF303" s="58"/>
      <c r="AG303" s="58"/>
      <c r="AH303" s="58"/>
      <c r="AI303" s="58"/>
      <c r="AJ303" s="58"/>
      <c r="AK303" s="58"/>
      <c r="AL303" s="58"/>
      <c r="AM303" s="58"/>
      <c r="AN303" s="58"/>
      <c r="AO303" s="58"/>
      <c r="AP303" s="58"/>
      <c r="AQ303" s="58"/>
      <c r="AR303" s="58"/>
      <c r="AS303" s="58"/>
      <c r="AT303" s="58"/>
      <c r="AU303" s="58"/>
      <c r="AV303" s="58"/>
      <c r="AW303" s="58"/>
      <c r="AX303" s="58"/>
      <c r="AY303" s="58"/>
      <c r="AZ303" s="58"/>
    </row>
    <row r="304" spans="1:52" x14ac:dyDescent="0.25">
      <c r="A304" s="58"/>
      <c r="B304" s="58"/>
      <c r="C304" s="58"/>
      <c r="D304" s="58"/>
      <c r="E304" s="58"/>
      <c r="F304" s="58"/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  <c r="AA304" s="58"/>
      <c r="AB304" s="58"/>
      <c r="AC304" s="58"/>
      <c r="AD304" s="58"/>
      <c r="AE304" s="58"/>
      <c r="AF304" s="58"/>
      <c r="AG304" s="58"/>
      <c r="AH304" s="58"/>
      <c r="AI304" s="58"/>
      <c r="AJ304" s="58"/>
      <c r="AK304" s="58"/>
      <c r="AL304" s="58"/>
      <c r="AM304" s="58"/>
      <c r="AN304" s="58"/>
      <c r="AO304" s="58"/>
      <c r="AP304" s="58"/>
      <c r="AQ304" s="58"/>
      <c r="AR304" s="58"/>
      <c r="AS304" s="58"/>
      <c r="AT304" s="58"/>
      <c r="AU304" s="58"/>
      <c r="AV304" s="58"/>
      <c r="AW304" s="58"/>
      <c r="AX304" s="58"/>
      <c r="AY304" s="58"/>
      <c r="AZ304" s="58"/>
    </row>
    <row r="305" spans="1:52" x14ac:dyDescent="0.25">
      <c r="A305" s="58"/>
      <c r="B305" s="58"/>
      <c r="C305" s="58"/>
      <c r="D305" s="58"/>
      <c r="E305" s="58"/>
      <c r="F305" s="58"/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  <c r="AA305" s="58"/>
      <c r="AB305" s="58"/>
      <c r="AC305" s="58"/>
      <c r="AD305" s="58"/>
      <c r="AE305" s="58"/>
      <c r="AF305" s="58"/>
      <c r="AG305" s="58"/>
      <c r="AH305" s="58"/>
      <c r="AI305" s="58"/>
      <c r="AJ305" s="58"/>
      <c r="AK305" s="58"/>
      <c r="AL305" s="58"/>
      <c r="AM305" s="58"/>
      <c r="AN305" s="58"/>
      <c r="AO305" s="58"/>
      <c r="AP305" s="58"/>
      <c r="AQ305" s="58"/>
      <c r="AR305" s="58"/>
      <c r="AS305" s="58"/>
      <c r="AT305" s="58"/>
      <c r="AU305" s="58"/>
      <c r="AV305" s="58"/>
      <c r="AW305" s="58"/>
      <c r="AX305" s="58"/>
      <c r="AY305" s="58"/>
      <c r="AZ305" s="58"/>
    </row>
    <row r="306" spans="1:52" x14ac:dyDescent="0.25">
      <c r="A306" s="58"/>
      <c r="B306" s="58"/>
      <c r="C306" s="58"/>
      <c r="D306" s="58"/>
      <c r="E306" s="58"/>
      <c r="F306" s="58"/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  <c r="AA306" s="58"/>
      <c r="AB306" s="58"/>
      <c r="AC306" s="58"/>
      <c r="AD306" s="58"/>
      <c r="AE306" s="58"/>
      <c r="AF306" s="58"/>
      <c r="AG306" s="58"/>
      <c r="AH306" s="58"/>
      <c r="AI306" s="58"/>
      <c r="AJ306" s="58"/>
      <c r="AK306" s="58"/>
      <c r="AL306" s="58"/>
      <c r="AM306" s="58"/>
      <c r="AN306" s="58"/>
      <c r="AO306" s="58"/>
      <c r="AP306" s="58"/>
      <c r="AQ306" s="58"/>
      <c r="AR306" s="58"/>
      <c r="AS306" s="58"/>
      <c r="AT306" s="58"/>
      <c r="AU306" s="58"/>
      <c r="AV306" s="58"/>
      <c r="AW306" s="58"/>
      <c r="AX306" s="58"/>
      <c r="AY306" s="58"/>
      <c r="AZ306" s="58"/>
    </row>
    <row r="307" spans="1:52" x14ac:dyDescent="0.25">
      <c r="A307" s="58"/>
      <c r="B307" s="58"/>
      <c r="C307" s="58"/>
      <c r="D307" s="58"/>
      <c r="E307" s="58"/>
      <c r="F307" s="58"/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  <c r="AA307" s="58"/>
      <c r="AB307" s="58"/>
      <c r="AC307" s="58"/>
      <c r="AD307" s="58"/>
      <c r="AE307" s="58"/>
      <c r="AF307" s="58"/>
      <c r="AG307" s="58"/>
      <c r="AH307" s="58"/>
      <c r="AI307" s="58"/>
      <c r="AJ307" s="58"/>
      <c r="AK307" s="58"/>
      <c r="AL307" s="58"/>
      <c r="AM307" s="58"/>
      <c r="AN307" s="58"/>
      <c r="AO307" s="58"/>
      <c r="AP307" s="58"/>
      <c r="AQ307" s="58"/>
      <c r="AR307" s="58"/>
      <c r="AS307" s="58"/>
      <c r="AT307" s="58"/>
      <c r="AU307" s="58"/>
      <c r="AV307" s="58"/>
      <c r="AW307" s="58"/>
      <c r="AX307" s="58"/>
      <c r="AY307" s="58"/>
      <c r="AZ307" s="58"/>
    </row>
    <row r="308" spans="1:52" x14ac:dyDescent="0.25">
      <c r="A308" s="58"/>
      <c r="B308" s="58"/>
      <c r="C308" s="58"/>
      <c r="D308" s="58"/>
      <c r="E308" s="58"/>
      <c r="F308" s="58"/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  <c r="AA308" s="58"/>
      <c r="AB308" s="58"/>
      <c r="AC308" s="58"/>
      <c r="AD308" s="58"/>
      <c r="AE308" s="58"/>
      <c r="AF308" s="58"/>
      <c r="AG308" s="58"/>
      <c r="AH308" s="58"/>
      <c r="AI308" s="58"/>
      <c r="AJ308" s="58"/>
      <c r="AK308" s="58"/>
      <c r="AL308" s="58"/>
      <c r="AM308" s="58"/>
      <c r="AN308" s="58"/>
      <c r="AO308" s="58"/>
      <c r="AP308" s="58"/>
      <c r="AQ308" s="58"/>
      <c r="AR308" s="58"/>
      <c r="AS308" s="58"/>
      <c r="AT308" s="58"/>
      <c r="AU308" s="58"/>
      <c r="AV308" s="58"/>
      <c r="AW308" s="58"/>
      <c r="AX308" s="58"/>
      <c r="AY308" s="58"/>
      <c r="AZ308" s="58"/>
    </row>
    <row r="309" spans="1:52" x14ac:dyDescent="0.25">
      <c r="A309" s="58"/>
      <c r="B309" s="58"/>
      <c r="C309" s="58"/>
      <c r="D309" s="58"/>
      <c r="E309" s="58"/>
      <c r="F309" s="58"/>
      <c r="G309" s="58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  <c r="AA309" s="58"/>
      <c r="AB309" s="58"/>
      <c r="AC309" s="58"/>
      <c r="AD309" s="58"/>
      <c r="AE309" s="58"/>
      <c r="AF309" s="58"/>
      <c r="AG309" s="58"/>
      <c r="AH309" s="58"/>
      <c r="AI309" s="58"/>
      <c r="AJ309" s="58"/>
      <c r="AK309" s="58"/>
      <c r="AL309" s="58"/>
      <c r="AM309" s="58"/>
      <c r="AN309" s="58"/>
      <c r="AO309" s="58"/>
      <c r="AP309" s="58"/>
      <c r="AQ309" s="58"/>
      <c r="AR309" s="58"/>
      <c r="AS309" s="58"/>
      <c r="AT309" s="58"/>
      <c r="AU309" s="58"/>
      <c r="AV309" s="58"/>
      <c r="AW309" s="58"/>
      <c r="AX309" s="58"/>
      <c r="AY309" s="58"/>
      <c r="AZ309" s="58"/>
    </row>
    <row r="310" spans="1:52" x14ac:dyDescent="0.25">
      <c r="A310" s="58"/>
      <c r="B310" s="58"/>
      <c r="C310" s="58"/>
      <c r="D310" s="58"/>
      <c r="E310" s="58"/>
      <c r="F310" s="58"/>
      <c r="G310" s="58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  <c r="AA310" s="58"/>
      <c r="AB310" s="58"/>
      <c r="AC310" s="58"/>
      <c r="AD310" s="58"/>
      <c r="AE310" s="58"/>
      <c r="AF310" s="58"/>
      <c r="AG310" s="58"/>
      <c r="AH310" s="58"/>
      <c r="AI310" s="58"/>
      <c r="AJ310" s="58"/>
      <c r="AK310" s="58"/>
      <c r="AL310" s="58"/>
      <c r="AM310" s="58"/>
      <c r="AN310" s="58"/>
      <c r="AO310" s="58"/>
      <c r="AP310" s="58"/>
      <c r="AQ310" s="58"/>
      <c r="AR310" s="58"/>
      <c r="AS310" s="58"/>
      <c r="AT310" s="58"/>
      <c r="AU310" s="58"/>
      <c r="AV310" s="58"/>
      <c r="AW310" s="58"/>
      <c r="AX310" s="58"/>
      <c r="AY310" s="58"/>
      <c r="AZ310" s="58"/>
    </row>
    <row r="311" spans="1:52" x14ac:dyDescent="0.25">
      <c r="A311" s="58"/>
      <c r="B311" s="58"/>
      <c r="C311" s="58"/>
      <c r="D311" s="58"/>
      <c r="E311" s="58"/>
      <c r="F311" s="58"/>
      <c r="G311" s="58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  <c r="AA311" s="58"/>
      <c r="AB311" s="58"/>
      <c r="AC311" s="58"/>
      <c r="AD311" s="58"/>
      <c r="AE311" s="58"/>
      <c r="AF311" s="58"/>
      <c r="AG311" s="58"/>
      <c r="AH311" s="58"/>
      <c r="AI311" s="58"/>
      <c r="AJ311" s="58"/>
      <c r="AK311" s="58"/>
      <c r="AL311" s="58"/>
      <c r="AM311" s="58"/>
      <c r="AN311" s="58"/>
      <c r="AO311" s="58"/>
      <c r="AP311" s="58"/>
      <c r="AQ311" s="58"/>
      <c r="AR311" s="58"/>
      <c r="AS311" s="58"/>
      <c r="AT311" s="58"/>
      <c r="AU311" s="58"/>
      <c r="AV311" s="58"/>
      <c r="AW311" s="58"/>
      <c r="AX311" s="58"/>
      <c r="AY311" s="58"/>
      <c r="AZ311" s="58"/>
    </row>
    <row r="312" spans="1:52" x14ac:dyDescent="0.25">
      <c r="A312" s="58"/>
      <c r="B312" s="58"/>
      <c r="C312" s="58"/>
      <c r="D312" s="58"/>
      <c r="E312" s="58"/>
      <c r="F312" s="58"/>
      <c r="G312" s="58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  <c r="AA312" s="58"/>
      <c r="AB312" s="58"/>
      <c r="AC312" s="58"/>
      <c r="AD312" s="58"/>
      <c r="AE312" s="58"/>
      <c r="AF312" s="58"/>
      <c r="AG312" s="58"/>
      <c r="AH312" s="58"/>
      <c r="AI312" s="58"/>
      <c r="AJ312" s="58"/>
      <c r="AK312" s="58"/>
      <c r="AL312" s="58"/>
      <c r="AM312" s="58"/>
      <c r="AN312" s="58"/>
      <c r="AO312" s="58"/>
      <c r="AP312" s="58"/>
      <c r="AQ312" s="58"/>
      <c r="AR312" s="58"/>
      <c r="AS312" s="58"/>
      <c r="AT312" s="58"/>
      <c r="AU312" s="58"/>
      <c r="AV312" s="58"/>
      <c r="AW312" s="58"/>
      <c r="AX312" s="58"/>
      <c r="AY312" s="58"/>
      <c r="AZ312" s="58"/>
    </row>
    <row r="313" spans="1:52" x14ac:dyDescent="0.25">
      <c r="A313" s="58"/>
      <c r="B313" s="58"/>
      <c r="C313" s="58"/>
      <c r="D313" s="58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  <c r="AA313" s="58"/>
      <c r="AB313" s="58"/>
      <c r="AC313" s="58"/>
      <c r="AD313" s="58"/>
      <c r="AE313" s="58"/>
      <c r="AF313" s="58"/>
      <c r="AG313" s="58"/>
      <c r="AH313" s="58"/>
      <c r="AI313" s="58"/>
      <c r="AJ313" s="58"/>
      <c r="AK313" s="58"/>
      <c r="AL313" s="58"/>
      <c r="AM313" s="58"/>
      <c r="AN313" s="58"/>
      <c r="AO313" s="58"/>
      <c r="AP313" s="58"/>
      <c r="AQ313" s="58"/>
      <c r="AR313" s="58"/>
      <c r="AS313" s="58"/>
      <c r="AT313" s="58"/>
      <c r="AU313" s="58"/>
      <c r="AV313" s="58"/>
      <c r="AW313" s="58"/>
      <c r="AX313" s="58"/>
      <c r="AY313" s="58"/>
      <c r="AZ313" s="58"/>
    </row>
    <row r="314" spans="1:52" x14ac:dyDescent="0.25">
      <c r="A314" s="58"/>
      <c r="B314" s="58"/>
      <c r="C314" s="58"/>
      <c r="D314" s="58"/>
      <c r="E314" s="58"/>
      <c r="F314" s="58"/>
      <c r="G314" s="58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  <c r="AA314" s="58"/>
      <c r="AB314" s="58"/>
      <c r="AC314" s="58"/>
      <c r="AD314" s="58"/>
      <c r="AE314" s="58"/>
      <c r="AF314" s="58"/>
      <c r="AG314" s="58"/>
      <c r="AH314" s="58"/>
      <c r="AI314" s="58"/>
      <c r="AJ314" s="58"/>
      <c r="AK314" s="58"/>
      <c r="AL314" s="58"/>
      <c r="AM314" s="58"/>
      <c r="AN314" s="58"/>
      <c r="AO314" s="58"/>
      <c r="AP314" s="58"/>
      <c r="AQ314" s="58"/>
      <c r="AR314" s="58"/>
      <c r="AS314" s="58"/>
      <c r="AT314" s="58"/>
      <c r="AU314" s="58"/>
      <c r="AV314" s="58"/>
      <c r="AW314" s="58"/>
      <c r="AX314" s="58"/>
      <c r="AY314" s="58"/>
      <c r="AZ314" s="58"/>
    </row>
    <row r="315" spans="1:52" x14ac:dyDescent="0.25">
      <c r="A315" s="58"/>
      <c r="B315" s="58"/>
      <c r="C315" s="58"/>
      <c r="D315" s="58"/>
      <c r="E315" s="58"/>
      <c r="F315" s="58"/>
      <c r="G315" s="58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  <c r="AA315" s="58"/>
      <c r="AB315" s="58"/>
      <c r="AC315" s="58"/>
      <c r="AD315" s="58"/>
      <c r="AE315" s="58"/>
      <c r="AF315" s="58"/>
      <c r="AG315" s="58"/>
      <c r="AH315" s="58"/>
      <c r="AI315" s="58"/>
      <c r="AJ315" s="58"/>
      <c r="AK315" s="58"/>
      <c r="AL315" s="58"/>
      <c r="AM315" s="58"/>
      <c r="AN315" s="58"/>
      <c r="AO315" s="58"/>
      <c r="AP315" s="58"/>
      <c r="AQ315" s="58"/>
      <c r="AR315" s="58"/>
      <c r="AS315" s="58"/>
      <c r="AT315" s="58"/>
      <c r="AU315" s="58"/>
      <c r="AV315" s="58"/>
      <c r="AW315" s="58"/>
      <c r="AX315" s="58"/>
      <c r="AY315" s="58"/>
      <c r="AZ315" s="58"/>
    </row>
    <row r="316" spans="1:52" x14ac:dyDescent="0.25">
      <c r="A316" s="58"/>
      <c r="B316" s="58"/>
      <c r="C316" s="58"/>
      <c r="D316" s="58"/>
      <c r="E316" s="58"/>
      <c r="F316" s="58"/>
      <c r="G316" s="58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  <c r="AA316" s="58"/>
      <c r="AB316" s="58"/>
      <c r="AC316" s="58"/>
      <c r="AD316" s="58"/>
      <c r="AE316" s="58"/>
      <c r="AF316" s="58"/>
      <c r="AG316" s="58"/>
      <c r="AH316" s="58"/>
      <c r="AI316" s="58"/>
      <c r="AJ316" s="58"/>
      <c r="AK316" s="58"/>
      <c r="AL316" s="58"/>
      <c r="AM316" s="58"/>
      <c r="AN316" s="58"/>
      <c r="AO316" s="58"/>
      <c r="AP316" s="58"/>
      <c r="AQ316" s="58"/>
      <c r="AR316" s="58"/>
      <c r="AS316" s="58"/>
      <c r="AT316" s="58"/>
      <c r="AU316" s="58"/>
      <c r="AV316" s="58"/>
      <c r="AW316" s="58"/>
      <c r="AX316" s="58"/>
      <c r="AY316" s="58"/>
      <c r="AZ316" s="58"/>
    </row>
    <row r="317" spans="1:52" x14ac:dyDescent="0.25">
      <c r="A317" s="58"/>
      <c r="B317" s="58"/>
      <c r="C317" s="58"/>
      <c r="D317" s="58"/>
      <c r="E317" s="58"/>
      <c r="F317" s="58"/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  <c r="AA317" s="58"/>
      <c r="AB317" s="58"/>
      <c r="AC317" s="58"/>
      <c r="AD317" s="58"/>
      <c r="AE317" s="58"/>
      <c r="AF317" s="58"/>
      <c r="AG317" s="58"/>
      <c r="AH317" s="58"/>
      <c r="AI317" s="58"/>
      <c r="AJ317" s="58"/>
      <c r="AK317" s="58"/>
      <c r="AL317" s="58"/>
      <c r="AM317" s="58"/>
      <c r="AN317" s="58"/>
      <c r="AO317" s="58"/>
      <c r="AP317" s="58"/>
      <c r="AQ317" s="58"/>
      <c r="AR317" s="58"/>
      <c r="AS317" s="58"/>
      <c r="AT317" s="58"/>
      <c r="AU317" s="58"/>
      <c r="AV317" s="58"/>
      <c r="AW317" s="58"/>
      <c r="AX317" s="58"/>
      <c r="AY317" s="58"/>
      <c r="AZ317" s="58"/>
    </row>
    <row r="318" spans="1:52" x14ac:dyDescent="0.25">
      <c r="A318" s="58"/>
      <c r="B318" s="58"/>
      <c r="C318" s="58"/>
      <c r="D318" s="58"/>
      <c r="E318" s="58"/>
      <c r="F318" s="58"/>
      <c r="G318" s="58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  <c r="AA318" s="58"/>
      <c r="AB318" s="58"/>
      <c r="AC318" s="58"/>
      <c r="AD318" s="58"/>
      <c r="AE318" s="58"/>
      <c r="AF318" s="58"/>
      <c r="AG318" s="58"/>
      <c r="AH318" s="58"/>
      <c r="AI318" s="58"/>
      <c r="AJ318" s="58"/>
      <c r="AK318" s="58"/>
      <c r="AL318" s="58"/>
      <c r="AM318" s="58"/>
      <c r="AN318" s="58"/>
      <c r="AO318" s="58"/>
      <c r="AP318" s="58"/>
      <c r="AQ318" s="58"/>
      <c r="AR318" s="58"/>
      <c r="AS318" s="58"/>
      <c r="AT318" s="58"/>
      <c r="AU318" s="58"/>
      <c r="AV318" s="58"/>
      <c r="AW318" s="58"/>
      <c r="AX318" s="58"/>
      <c r="AY318" s="58"/>
      <c r="AZ318" s="58"/>
    </row>
    <row r="319" spans="1:52" x14ac:dyDescent="0.25">
      <c r="A319" s="58"/>
      <c r="B319" s="58"/>
      <c r="C319" s="58"/>
      <c r="D319" s="58"/>
      <c r="E319" s="58"/>
      <c r="F319" s="58"/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  <c r="AA319" s="58"/>
      <c r="AB319" s="58"/>
      <c r="AC319" s="58"/>
      <c r="AD319" s="58"/>
      <c r="AE319" s="58"/>
      <c r="AF319" s="58"/>
      <c r="AG319" s="58"/>
      <c r="AH319" s="58"/>
      <c r="AI319" s="58"/>
      <c r="AJ319" s="58"/>
      <c r="AK319" s="58"/>
      <c r="AL319" s="58"/>
      <c r="AM319" s="58"/>
      <c r="AN319" s="58"/>
      <c r="AO319" s="58"/>
      <c r="AP319" s="58"/>
      <c r="AQ319" s="58"/>
      <c r="AR319" s="58"/>
      <c r="AS319" s="58"/>
      <c r="AT319" s="58"/>
      <c r="AU319" s="58"/>
      <c r="AV319" s="58"/>
      <c r="AW319" s="58"/>
      <c r="AX319" s="58"/>
      <c r="AY319" s="58"/>
      <c r="AZ319" s="58"/>
    </row>
    <row r="320" spans="1:52" x14ac:dyDescent="0.25">
      <c r="A320" s="58"/>
      <c r="B320" s="58"/>
      <c r="C320" s="58"/>
      <c r="D320" s="58"/>
      <c r="E320" s="58"/>
      <c r="F320" s="58"/>
      <c r="G320" s="58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  <c r="AA320" s="58"/>
      <c r="AB320" s="58"/>
      <c r="AC320" s="58"/>
      <c r="AD320" s="58"/>
      <c r="AE320" s="58"/>
      <c r="AF320" s="58"/>
      <c r="AG320" s="58"/>
      <c r="AH320" s="58"/>
      <c r="AI320" s="58"/>
      <c r="AJ320" s="58"/>
      <c r="AK320" s="58"/>
      <c r="AL320" s="58"/>
      <c r="AM320" s="58"/>
      <c r="AN320" s="58"/>
      <c r="AO320" s="58"/>
      <c r="AP320" s="58"/>
      <c r="AQ320" s="58"/>
      <c r="AR320" s="58"/>
      <c r="AS320" s="58"/>
      <c r="AT320" s="58"/>
      <c r="AU320" s="58"/>
      <c r="AV320" s="58"/>
      <c r="AW320" s="58"/>
      <c r="AX320" s="58"/>
      <c r="AY320" s="58"/>
      <c r="AZ320" s="58"/>
    </row>
    <row r="321" spans="1:52" x14ac:dyDescent="0.25">
      <c r="A321" s="58"/>
      <c r="B321" s="58"/>
      <c r="C321" s="58"/>
      <c r="D321" s="58"/>
      <c r="E321" s="58"/>
      <c r="F321" s="58"/>
      <c r="G321" s="58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  <c r="AA321" s="58"/>
      <c r="AB321" s="58"/>
      <c r="AC321" s="58"/>
      <c r="AD321" s="58"/>
      <c r="AE321" s="58"/>
      <c r="AF321" s="58"/>
      <c r="AG321" s="58"/>
      <c r="AH321" s="58"/>
      <c r="AI321" s="58"/>
      <c r="AJ321" s="58"/>
      <c r="AK321" s="58"/>
      <c r="AL321" s="58"/>
      <c r="AM321" s="58"/>
      <c r="AN321" s="58"/>
      <c r="AO321" s="58"/>
      <c r="AP321" s="58"/>
      <c r="AQ321" s="58"/>
      <c r="AR321" s="58"/>
      <c r="AS321" s="58"/>
      <c r="AT321" s="58"/>
      <c r="AU321" s="58"/>
      <c r="AV321" s="58"/>
      <c r="AW321" s="58"/>
      <c r="AX321" s="58"/>
      <c r="AY321" s="58"/>
      <c r="AZ321" s="58"/>
    </row>
    <row r="322" spans="1:52" x14ac:dyDescent="0.25">
      <c r="A322" s="58"/>
      <c r="B322" s="58"/>
      <c r="C322" s="58"/>
      <c r="D322" s="58"/>
      <c r="E322" s="58"/>
      <c r="F322" s="58"/>
      <c r="G322" s="58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  <c r="AA322" s="58"/>
      <c r="AB322" s="58"/>
      <c r="AC322" s="58"/>
      <c r="AD322" s="58"/>
      <c r="AE322" s="58"/>
      <c r="AF322" s="58"/>
      <c r="AG322" s="58"/>
      <c r="AH322" s="58"/>
      <c r="AI322" s="58"/>
      <c r="AJ322" s="58"/>
      <c r="AK322" s="58"/>
      <c r="AL322" s="58"/>
      <c r="AM322" s="58"/>
      <c r="AN322" s="58"/>
      <c r="AO322" s="58"/>
      <c r="AP322" s="58"/>
      <c r="AQ322" s="58"/>
      <c r="AR322" s="58"/>
      <c r="AS322" s="58"/>
      <c r="AT322" s="58"/>
      <c r="AU322" s="58"/>
      <c r="AV322" s="58"/>
      <c r="AW322" s="58"/>
      <c r="AX322" s="58"/>
      <c r="AY322" s="58"/>
      <c r="AZ322" s="58"/>
    </row>
    <row r="323" spans="1:52" x14ac:dyDescent="0.25">
      <c r="A323" s="58"/>
      <c r="B323" s="58"/>
      <c r="C323" s="58"/>
      <c r="D323" s="58"/>
      <c r="E323" s="58"/>
      <c r="F323" s="58"/>
      <c r="G323" s="58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  <c r="AA323" s="58"/>
      <c r="AB323" s="58"/>
      <c r="AC323" s="58"/>
      <c r="AD323" s="58"/>
      <c r="AE323" s="58"/>
      <c r="AF323" s="58"/>
      <c r="AG323" s="58"/>
      <c r="AH323" s="58"/>
      <c r="AI323" s="58"/>
      <c r="AJ323" s="58"/>
      <c r="AK323" s="58"/>
      <c r="AL323" s="58"/>
      <c r="AM323" s="58"/>
      <c r="AN323" s="58"/>
      <c r="AO323" s="58"/>
      <c r="AP323" s="58"/>
      <c r="AQ323" s="58"/>
      <c r="AR323" s="58"/>
      <c r="AS323" s="58"/>
      <c r="AT323" s="58"/>
      <c r="AU323" s="58"/>
      <c r="AV323" s="58"/>
      <c r="AW323" s="58"/>
      <c r="AX323" s="58"/>
      <c r="AY323" s="58"/>
      <c r="AZ323" s="58"/>
    </row>
    <row r="324" spans="1:52" x14ac:dyDescent="0.25">
      <c r="A324" s="58"/>
      <c r="B324" s="58"/>
      <c r="C324" s="58"/>
      <c r="D324" s="58"/>
      <c r="E324" s="58"/>
      <c r="F324" s="58"/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  <c r="AA324" s="58"/>
      <c r="AB324" s="58"/>
      <c r="AC324" s="58"/>
      <c r="AD324" s="58"/>
      <c r="AE324" s="58"/>
      <c r="AF324" s="58"/>
      <c r="AG324" s="58"/>
      <c r="AH324" s="58"/>
      <c r="AI324" s="58"/>
      <c r="AJ324" s="58"/>
      <c r="AK324" s="58"/>
      <c r="AL324" s="58"/>
      <c r="AM324" s="58"/>
      <c r="AN324" s="58"/>
      <c r="AO324" s="58"/>
      <c r="AP324" s="58"/>
      <c r="AQ324" s="58"/>
      <c r="AR324" s="58"/>
      <c r="AS324" s="58"/>
      <c r="AT324" s="58"/>
      <c r="AU324" s="58"/>
      <c r="AV324" s="58"/>
      <c r="AW324" s="58"/>
      <c r="AX324" s="58"/>
      <c r="AY324" s="58"/>
      <c r="AZ324" s="58"/>
    </row>
    <row r="325" spans="1:52" x14ac:dyDescent="0.25">
      <c r="A325" s="58"/>
      <c r="B325" s="58"/>
      <c r="C325" s="58"/>
      <c r="D325" s="58"/>
      <c r="E325" s="58"/>
      <c r="F325" s="58"/>
      <c r="G325" s="58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  <c r="AA325" s="58"/>
      <c r="AB325" s="58"/>
      <c r="AC325" s="58"/>
      <c r="AD325" s="58"/>
      <c r="AE325" s="58"/>
      <c r="AF325" s="58"/>
      <c r="AG325" s="58"/>
      <c r="AH325" s="58"/>
      <c r="AI325" s="58"/>
      <c r="AJ325" s="58"/>
      <c r="AK325" s="58"/>
      <c r="AL325" s="58"/>
      <c r="AM325" s="58"/>
      <c r="AN325" s="58"/>
      <c r="AO325" s="58"/>
      <c r="AP325" s="58"/>
      <c r="AQ325" s="58"/>
      <c r="AR325" s="58"/>
      <c r="AS325" s="58"/>
      <c r="AT325" s="58"/>
      <c r="AU325" s="58"/>
      <c r="AV325" s="58"/>
      <c r="AW325" s="58"/>
      <c r="AX325" s="58"/>
      <c r="AY325" s="58"/>
      <c r="AZ325" s="58"/>
    </row>
    <row r="326" spans="1:52" x14ac:dyDescent="0.25">
      <c r="A326" s="58"/>
      <c r="B326" s="58"/>
      <c r="C326" s="58"/>
      <c r="D326" s="58"/>
      <c r="E326" s="58"/>
      <c r="F326" s="58"/>
      <c r="G326" s="58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  <c r="AA326" s="58"/>
      <c r="AB326" s="58"/>
      <c r="AC326" s="58"/>
      <c r="AD326" s="58"/>
      <c r="AE326" s="58"/>
      <c r="AF326" s="58"/>
      <c r="AG326" s="58"/>
      <c r="AH326" s="58"/>
      <c r="AI326" s="58"/>
      <c r="AJ326" s="58"/>
      <c r="AK326" s="58"/>
      <c r="AL326" s="58"/>
      <c r="AM326" s="58"/>
      <c r="AN326" s="58"/>
      <c r="AO326" s="58"/>
      <c r="AP326" s="58"/>
      <c r="AQ326" s="58"/>
      <c r="AR326" s="58"/>
      <c r="AS326" s="58"/>
      <c r="AT326" s="58"/>
      <c r="AU326" s="58"/>
      <c r="AV326" s="58"/>
      <c r="AW326" s="58"/>
      <c r="AX326" s="58"/>
      <c r="AY326" s="58"/>
      <c r="AZ326" s="58"/>
    </row>
    <row r="327" spans="1:52" x14ac:dyDescent="0.25">
      <c r="A327" s="58"/>
      <c r="B327" s="58"/>
      <c r="C327" s="58"/>
      <c r="D327" s="58"/>
      <c r="E327" s="58"/>
      <c r="F327" s="58"/>
      <c r="G327" s="58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  <c r="AA327" s="58"/>
      <c r="AB327" s="58"/>
      <c r="AC327" s="58"/>
      <c r="AD327" s="58"/>
      <c r="AE327" s="58"/>
      <c r="AF327" s="58"/>
      <c r="AG327" s="58"/>
      <c r="AH327" s="58"/>
      <c r="AI327" s="58"/>
      <c r="AJ327" s="58"/>
      <c r="AK327" s="58"/>
      <c r="AL327" s="58"/>
      <c r="AM327" s="58"/>
      <c r="AN327" s="58"/>
      <c r="AO327" s="58"/>
      <c r="AP327" s="58"/>
      <c r="AQ327" s="58"/>
      <c r="AR327" s="58"/>
      <c r="AS327" s="58"/>
      <c r="AT327" s="58"/>
      <c r="AU327" s="58"/>
      <c r="AV327" s="58"/>
      <c r="AW327" s="58"/>
      <c r="AX327" s="58"/>
      <c r="AY327" s="58"/>
      <c r="AZ327" s="58"/>
    </row>
    <row r="328" spans="1:52" x14ac:dyDescent="0.25">
      <c r="A328" s="58"/>
      <c r="B328" s="58"/>
      <c r="C328" s="58"/>
      <c r="D328" s="58"/>
      <c r="E328" s="58"/>
      <c r="F328" s="58"/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  <c r="AA328" s="58"/>
      <c r="AB328" s="58"/>
      <c r="AC328" s="58"/>
      <c r="AD328" s="58"/>
      <c r="AE328" s="58"/>
      <c r="AF328" s="58"/>
      <c r="AG328" s="58"/>
      <c r="AH328" s="58"/>
      <c r="AI328" s="58"/>
      <c r="AJ328" s="58"/>
      <c r="AK328" s="58"/>
      <c r="AL328" s="58"/>
      <c r="AM328" s="58"/>
      <c r="AN328" s="58"/>
      <c r="AO328" s="58"/>
      <c r="AP328" s="58"/>
      <c r="AQ328" s="58"/>
      <c r="AR328" s="58"/>
      <c r="AS328" s="58"/>
      <c r="AT328" s="58"/>
      <c r="AU328" s="58"/>
      <c r="AV328" s="58"/>
      <c r="AW328" s="58"/>
      <c r="AX328" s="58"/>
      <c r="AY328" s="58"/>
      <c r="AZ328" s="58"/>
    </row>
    <row r="329" spans="1:52" x14ac:dyDescent="0.25">
      <c r="A329" s="58"/>
      <c r="B329" s="58"/>
      <c r="C329" s="58"/>
      <c r="D329" s="58"/>
      <c r="E329" s="58"/>
      <c r="F329" s="58"/>
      <c r="G329" s="58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  <c r="AA329" s="58"/>
      <c r="AB329" s="58"/>
      <c r="AC329" s="58"/>
      <c r="AD329" s="58"/>
      <c r="AE329" s="58"/>
      <c r="AF329" s="58"/>
      <c r="AG329" s="58"/>
      <c r="AH329" s="58"/>
      <c r="AI329" s="58"/>
      <c r="AJ329" s="58"/>
      <c r="AK329" s="58"/>
      <c r="AL329" s="58"/>
      <c r="AM329" s="58"/>
      <c r="AN329" s="58"/>
      <c r="AO329" s="58"/>
      <c r="AP329" s="58"/>
      <c r="AQ329" s="58"/>
      <c r="AR329" s="58"/>
      <c r="AS329" s="58"/>
      <c r="AT329" s="58"/>
      <c r="AU329" s="58"/>
      <c r="AV329" s="58"/>
      <c r="AW329" s="58"/>
      <c r="AX329" s="58"/>
      <c r="AY329" s="58"/>
      <c r="AZ329" s="58"/>
    </row>
    <row r="330" spans="1:52" x14ac:dyDescent="0.25">
      <c r="A330" s="58"/>
      <c r="B330" s="58"/>
      <c r="C330" s="58"/>
      <c r="D330" s="58"/>
      <c r="E330" s="58"/>
      <c r="F330" s="58"/>
      <c r="G330" s="58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  <c r="AA330" s="58"/>
      <c r="AB330" s="58"/>
      <c r="AC330" s="58"/>
      <c r="AD330" s="58"/>
      <c r="AE330" s="58"/>
      <c r="AF330" s="58"/>
      <c r="AG330" s="58"/>
      <c r="AH330" s="58"/>
      <c r="AI330" s="58"/>
      <c r="AJ330" s="58"/>
      <c r="AK330" s="58"/>
      <c r="AL330" s="58"/>
      <c r="AM330" s="58"/>
      <c r="AN330" s="58"/>
      <c r="AO330" s="58"/>
      <c r="AP330" s="58"/>
      <c r="AQ330" s="58"/>
      <c r="AR330" s="58"/>
      <c r="AS330" s="58"/>
      <c r="AT330" s="58"/>
      <c r="AU330" s="58"/>
      <c r="AV330" s="58"/>
      <c r="AW330" s="58"/>
      <c r="AX330" s="58"/>
      <c r="AY330" s="58"/>
      <c r="AZ330" s="58"/>
    </row>
    <row r="331" spans="1:52" x14ac:dyDescent="0.25">
      <c r="A331" s="58"/>
      <c r="B331" s="58"/>
      <c r="C331" s="58"/>
      <c r="D331" s="58"/>
      <c r="E331" s="58"/>
      <c r="F331" s="58"/>
      <c r="G331" s="58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  <c r="AA331" s="58"/>
      <c r="AB331" s="58"/>
      <c r="AC331" s="58"/>
      <c r="AD331" s="58"/>
      <c r="AE331" s="58"/>
      <c r="AF331" s="58"/>
      <c r="AG331" s="58"/>
      <c r="AH331" s="58"/>
      <c r="AI331" s="58"/>
      <c r="AJ331" s="58"/>
      <c r="AK331" s="58"/>
      <c r="AL331" s="58"/>
      <c r="AM331" s="58"/>
      <c r="AN331" s="58"/>
      <c r="AO331" s="58"/>
      <c r="AP331" s="58"/>
      <c r="AQ331" s="58"/>
      <c r="AR331" s="58"/>
      <c r="AS331" s="58"/>
      <c r="AT331" s="58"/>
      <c r="AU331" s="58"/>
      <c r="AV331" s="58"/>
      <c r="AW331" s="58"/>
      <c r="AX331" s="58"/>
      <c r="AY331" s="58"/>
      <c r="AZ331" s="58"/>
    </row>
    <row r="332" spans="1:52" x14ac:dyDescent="0.25">
      <c r="A332" s="58"/>
      <c r="B332" s="58"/>
      <c r="C332" s="58"/>
      <c r="D332" s="58"/>
      <c r="E332" s="58"/>
      <c r="F332" s="58"/>
      <c r="G332" s="58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  <c r="AA332" s="58"/>
      <c r="AB332" s="58"/>
      <c r="AC332" s="58"/>
      <c r="AD332" s="58"/>
      <c r="AE332" s="58"/>
      <c r="AF332" s="58"/>
      <c r="AG332" s="58"/>
      <c r="AH332" s="58"/>
      <c r="AI332" s="58"/>
      <c r="AJ332" s="58"/>
      <c r="AK332" s="58"/>
      <c r="AL332" s="58"/>
      <c r="AM332" s="58"/>
      <c r="AN332" s="58"/>
      <c r="AO332" s="58"/>
      <c r="AP332" s="58"/>
      <c r="AQ332" s="58"/>
      <c r="AR332" s="58"/>
      <c r="AS332" s="58"/>
      <c r="AT332" s="58"/>
      <c r="AU332" s="58"/>
      <c r="AV332" s="58"/>
      <c r="AW332" s="58"/>
      <c r="AX332" s="58"/>
      <c r="AY332" s="58"/>
      <c r="AZ332" s="58"/>
    </row>
    <row r="333" spans="1:52" x14ac:dyDescent="0.25">
      <c r="A333" s="58"/>
      <c r="B333" s="58"/>
      <c r="C333" s="58"/>
      <c r="D333" s="58"/>
      <c r="E333" s="58"/>
      <c r="F333" s="58"/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  <c r="AA333" s="58"/>
      <c r="AB333" s="58"/>
      <c r="AC333" s="58"/>
      <c r="AD333" s="58"/>
      <c r="AE333" s="58"/>
      <c r="AF333" s="58"/>
      <c r="AG333" s="58"/>
      <c r="AH333" s="58"/>
      <c r="AI333" s="58"/>
      <c r="AJ333" s="58"/>
      <c r="AK333" s="58"/>
      <c r="AL333" s="58"/>
      <c r="AM333" s="58"/>
      <c r="AN333" s="58"/>
      <c r="AO333" s="58"/>
      <c r="AP333" s="58"/>
      <c r="AQ333" s="58"/>
      <c r="AR333" s="58"/>
      <c r="AS333" s="58"/>
      <c r="AT333" s="58"/>
      <c r="AU333" s="58"/>
      <c r="AV333" s="58"/>
      <c r="AW333" s="58"/>
      <c r="AX333" s="58"/>
      <c r="AY333" s="58"/>
      <c r="AZ333" s="58"/>
    </row>
    <row r="334" spans="1:52" x14ac:dyDescent="0.25">
      <c r="A334" s="58"/>
      <c r="B334" s="58"/>
      <c r="C334" s="58"/>
      <c r="D334" s="58"/>
      <c r="E334" s="58"/>
      <c r="F334" s="58"/>
      <c r="G334" s="58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  <c r="AB334" s="58"/>
      <c r="AC334" s="58"/>
      <c r="AD334" s="58"/>
      <c r="AE334" s="58"/>
      <c r="AF334" s="58"/>
      <c r="AG334" s="58"/>
      <c r="AH334" s="58"/>
      <c r="AI334" s="58"/>
      <c r="AJ334" s="58"/>
      <c r="AK334" s="58"/>
      <c r="AL334" s="58"/>
      <c r="AM334" s="58"/>
      <c r="AN334" s="58"/>
      <c r="AO334" s="58"/>
      <c r="AP334" s="58"/>
      <c r="AQ334" s="58"/>
      <c r="AR334" s="58"/>
      <c r="AS334" s="58"/>
      <c r="AT334" s="58"/>
      <c r="AU334" s="58"/>
      <c r="AV334" s="58"/>
      <c r="AW334" s="58"/>
      <c r="AX334" s="58"/>
      <c r="AY334" s="58"/>
      <c r="AZ334" s="58"/>
    </row>
    <row r="335" spans="1:52" x14ac:dyDescent="0.25">
      <c r="A335" s="58"/>
      <c r="B335" s="58"/>
      <c r="C335" s="58"/>
      <c r="D335" s="58"/>
      <c r="E335" s="58"/>
      <c r="F335" s="58"/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  <c r="AC335" s="58"/>
      <c r="AD335" s="58"/>
      <c r="AE335" s="58"/>
      <c r="AF335" s="58"/>
      <c r="AG335" s="58"/>
      <c r="AH335" s="58"/>
      <c r="AI335" s="58"/>
      <c r="AJ335" s="58"/>
      <c r="AK335" s="58"/>
      <c r="AL335" s="58"/>
      <c r="AM335" s="58"/>
      <c r="AN335" s="58"/>
      <c r="AO335" s="58"/>
      <c r="AP335" s="58"/>
      <c r="AQ335" s="58"/>
      <c r="AR335" s="58"/>
      <c r="AS335" s="58"/>
      <c r="AT335" s="58"/>
      <c r="AU335" s="58"/>
      <c r="AV335" s="58"/>
      <c r="AW335" s="58"/>
      <c r="AX335" s="58"/>
      <c r="AY335" s="58"/>
      <c r="AZ335" s="58"/>
    </row>
    <row r="336" spans="1:52" x14ac:dyDescent="0.25">
      <c r="A336" s="58"/>
      <c r="B336" s="58"/>
      <c r="C336" s="58"/>
      <c r="D336" s="58"/>
      <c r="E336" s="58"/>
      <c r="F336" s="58"/>
      <c r="G336" s="58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  <c r="AA336" s="58"/>
      <c r="AB336" s="58"/>
      <c r="AC336" s="58"/>
      <c r="AD336" s="58"/>
      <c r="AE336" s="58"/>
      <c r="AF336" s="58"/>
      <c r="AG336" s="58"/>
      <c r="AH336" s="58"/>
      <c r="AI336" s="58"/>
      <c r="AJ336" s="58"/>
      <c r="AK336" s="58"/>
      <c r="AL336" s="58"/>
      <c r="AM336" s="58"/>
      <c r="AN336" s="58"/>
      <c r="AO336" s="58"/>
      <c r="AP336" s="58"/>
      <c r="AQ336" s="58"/>
      <c r="AR336" s="58"/>
      <c r="AS336" s="58"/>
      <c r="AT336" s="58"/>
      <c r="AU336" s="58"/>
      <c r="AV336" s="58"/>
      <c r="AW336" s="58"/>
      <c r="AX336" s="58"/>
      <c r="AY336" s="58"/>
      <c r="AZ336" s="58"/>
    </row>
    <row r="337" spans="1:52" x14ac:dyDescent="0.25">
      <c r="A337" s="58"/>
      <c r="B337" s="58"/>
      <c r="C337" s="58"/>
      <c r="D337" s="58"/>
      <c r="E337" s="58"/>
      <c r="F337" s="58"/>
      <c r="G337" s="58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  <c r="AA337" s="58"/>
      <c r="AB337" s="58"/>
      <c r="AC337" s="58"/>
      <c r="AD337" s="58"/>
      <c r="AE337" s="58"/>
      <c r="AF337" s="58"/>
      <c r="AG337" s="58"/>
      <c r="AH337" s="58"/>
      <c r="AI337" s="58"/>
      <c r="AJ337" s="58"/>
      <c r="AK337" s="58"/>
      <c r="AL337" s="58"/>
      <c r="AM337" s="58"/>
      <c r="AN337" s="58"/>
      <c r="AO337" s="58"/>
      <c r="AP337" s="58"/>
      <c r="AQ337" s="58"/>
      <c r="AR337" s="58"/>
      <c r="AS337" s="58"/>
      <c r="AT337" s="58"/>
      <c r="AU337" s="58"/>
      <c r="AV337" s="58"/>
      <c r="AW337" s="58"/>
      <c r="AX337" s="58"/>
      <c r="AY337" s="58"/>
      <c r="AZ337" s="58"/>
    </row>
    <row r="338" spans="1:52" x14ac:dyDescent="0.25">
      <c r="A338" s="58"/>
      <c r="B338" s="58"/>
      <c r="C338" s="58"/>
      <c r="D338" s="58"/>
      <c r="E338" s="58"/>
      <c r="F338" s="58"/>
      <c r="G338" s="58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  <c r="AA338" s="58"/>
      <c r="AB338" s="58"/>
      <c r="AC338" s="58"/>
      <c r="AD338" s="58"/>
      <c r="AE338" s="58"/>
      <c r="AF338" s="58"/>
      <c r="AG338" s="58"/>
      <c r="AH338" s="58"/>
      <c r="AI338" s="58"/>
      <c r="AJ338" s="58"/>
      <c r="AK338" s="58"/>
      <c r="AL338" s="58"/>
      <c r="AM338" s="58"/>
      <c r="AN338" s="58"/>
      <c r="AO338" s="58"/>
      <c r="AP338" s="58"/>
      <c r="AQ338" s="58"/>
      <c r="AR338" s="58"/>
      <c r="AS338" s="58"/>
      <c r="AT338" s="58"/>
      <c r="AU338" s="58"/>
      <c r="AV338" s="58"/>
      <c r="AW338" s="58"/>
      <c r="AX338" s="58"/>
      <c r="AY338" s="58"/>
      <c r="AZ338" s="58"/>
    </row>
    <row r="339" spans="1:52" x14ac:dyDescent="0.25">
      <c r="A339" s="58"/>
      <c r="B339" s="58"/>
      <c r="C339" s="58"/>
      <c r="D339" s="58"/>
      <c r="E339" s="58"/>
      <c r="F339" s="58"/>
      <c r="G339" s="58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  <c r="AA339" s="58"/>
      <c r="AB339" s="58"/>
      <c r="AC339" s="58"/>
      <c r="AD339" s="58"/>
      <c r="AE339" s="58"/>
      <c r="AF339" s="58"/>
      <c r="AG339" s="58"/>
      <c r="AH339" s="58"/>
      <c r="AI339" s="58"/>
      <c r="AJ339" s="58"/>
      <c r="AK339" s="58"/>
      <c r="AL339" s="58"/>
      <c r="AM339" s="58"/>
      <c r="AN339" s="58"/>
      <c r="AO339" s="58"/>
      <c r="AP339" s="58"/>
      <c r="AQ339" s="58"/>
      <c r="AR339" s="58"/>
      <c r="AS339" s="58"/>
      <c r="AT339" s="58"/>
      <c r="AU339" s="58"/>
      <c r="AV339" s="58"/>
      <c r="AW339" s="58"/>
      <c r="AX339" s="58"/>
      <c r="AY339" s="58"/>
      <c r="AZ339" s="58"/>
    </row>
    <row r="340" spans="1:52" x14ac:dyDescent="0.25">
      <c r="A340" s="58"/>
      <c r="B340" s="58"/>
      <c r="C340" s="58"/>
      <c r="D340" s="58"/>
      <c r="E340" s="58"/>
      <c r="F340" s="58"/>
      <c r="G340" s="58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  <c r="AA340" s="58"/>
      <c r="AB340" s="58"/>
      <c r="AC340" s="58"/>
      <c r="AD340" s="58"/>
      <c r="AE340" s="58"/>
      <c r="AF340" s="58"/>
      <c r="AG340" s="58"/>
      <c r="AH340" s="58"/>
      <c r="AI340" s="58"/>
      <c r="AJ340" s="58"/>
      <c r="AK340" s="58"/>
      <c r="AL340" s="58"/>
      <c r="AM340" s="58"/>
      <c r="AN340" s="58"/>
      <c r="AO340" s="58"/>
      <c r="AP340" s="58"/>
      <c r="AQ340" s="58"/>
      <c r="AR340" s="58"/>
      <c r="AS340" s="58"/>
      <c r="AT340" s="58"/>
      <c r="AU340" s="58"/>
      <c r="AV340" s="58"/>
      <c r="AW340" s="58"/>
      <c r="AX340" s="58"/>
      <c r="AY340" s="58"/>
      <c r="AZ340" s="58"/>
    </row>
    <row r="341" spans="1:52" x14ac:dyDescent="0.25">
      <c r="A341" s="58"/>
      <c r="B341" s="58"/>
      <c r="C341" s="58"/>
      <c r="D341" s="58"/>
      <c r="E341" s="58"/>
      <c r="F341" s="58"/>
      <c r="G341" s="58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  <c r="AA341" s="58"/>
      <c r="AB341" s="58"/>
      <c r="AC341" s="58"/>
      <c r="AD341" s="58"/>
      <c r="AE341" s="58"/>
      <c r="AF341" s="58"/>
      <c r="AG341" s="58"/>
      <c r="AH341" s="58"/>
      <c r="AI341" s="58"/>
      <c r="AJ341" s="58"/>
      <c r="AK341" s="58"/>
      <c r="AL341" s="58"/>
      <c r="AM341" s="58"/>
      <c r="AN341" s="58"/>
      <c r="AO341" s="58"/>
      <c r="AP341" s="58"/>
      <c r="AQ341" s="58"/>
      <c r="AR341" s="58"/>
      <c r="AS341" s="58"/>
      <c r="AT341" s="58"/>
      <c r="AU341" s="58"/>
      <c r="AV341" s="58"/>
      <c r="AW341" s="58"/>
      <c r="AX341" s="58"/>
      <c r="AY341" s="58"/>
      <c r="AZ341" s="58"/>
    </row>
    <row r="342" spans="1:52" x14ac:dyDescent="0.25">
      <c r="A342" s="58"/>
      <c r="B342" s="58"/>
      <c r="C342" s="58"/>
      <c r="D342" s="58"/>
      <c r="E342" s="58"/>
      <c r="F342" s="58"/>
      <c r="G342" s="58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  <c r="AA342" s="58"/>
      <c r="AB342" s="58"/>
      <c r="AC342" s="58"/>
      <c r="AD342" s="58"/>
      <c r="AE342" s="58"/>
      <c r="AF342" s="58"/>
      <c r="AG342" s="58"/>
      <c r="AH342" s="58"/>
      <c r="AI342" s="58"/>
      <c r="AJ342" s="58"/>
      <c r="AK342" s="58"/>
      <c r="AL342" s="58"/>
      <c r="AM342" s="58"/>
      <c r="AN342" s="58"/>
      <c r="AO342" s="58"/>
      <c r="AP342" s="58"/>
      <c r="AQ342" s="58"/>
      <c r="AR342" s="58"/>
      <c r="AS342" s="58"/>
      <c r="AT342" s="58"/>
      <c r="AU342" s="58"/>
      <c r="AV342" s="58"/>
      <c r="AW342" s="58"/>
      <c r="AX342" s="58"/>
      <c r="AY342" s="58"/>
      <c r="AZ342" s="58"/>
    </row>
    <row r="343" spans="1:52" x14ac:dyDescent="0.25">
      <c r="A343" s="58"/>
      <c r="B343" s="58"/>
      <c r="C343" s="58"/>
      <c r="D343" s="58"/>
      <c r="E343" s="58"/>
      <c r="F343" s="58"/>
      <c r="G343" s="58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  <c r="AA343" s="58"/>
      <c r="AB343" s="58"/>
      <c r="AC343" s="58"/>
      <c r="AD343" s="58"/>
      <c r="AE343" s="58"/>
      <c r="AF343" s="58"/>
      <c r="AG343" s="58"/>
      <c r="AH343" s="58"/>
      <c r="AI343" s="58"/>
      <c r="AJ343" s="58"/>
      <c r="AK343" s="58"/>
      <c r="AL343" s="58"/>
      <c r="AM343" s="58"/>
      <c r="AN343" s="58"/>
      <c r="AO343" s="58"/>
      <c r="AP343" s="58"/>
      <c r="AQ343" s="58"/>
      <c r="AR343" s="58"/>
      <c r="AS343" s="58"/>
      <c r="AT343" s="58"/>
      <c r="AU343" s="58"/>
      <c r="AV343" s="58"/>
      <c r="AW343" s="58"/>
      <c r="AX343" s="58"/>
      <c r="AY343" s="58"/>
      <c r="AZ343" s="58"/>
    </row>
    <row r="344" spans="1:52" x14ac:dyDescent="0.25">
      <c r="A344" s="58"/>
      <c r="B344" s="58"/>
      <c r="C344" s="58"/>
      <c r="D344" s="58"/>
      <c r="E344" s="58"/>
      <c r="F344" s="58"/>
      <c r="G344" s="58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  <c r="AA344" s="58"/>
      <c r="AB344" s="58"/>
      <c r="AC344" s="58"/>
      <c r="AD344" s="58"/>
      <c r="AE344" s="58"/>
      <c r="AF344" s="58"/>
      <c r="AG344" s="58"/>
      <c r="AH344" s="58"/>
      <c r="AI344" s="58"/>
      <c r="AJ344" s="58"/>
      <c r="AK344" s="58"/>
      <c r="AL344" s="58"/>
      <c r="AM344" s="58"/>
      <c r="AN344" s="58"/>
      <c r="AO344" s="58"/>
      <c r="AP344" s="58"/>
      <c r="AQ344" s="58"/>
      <c r="AR344" s="58"/>
      <c r="AS344" s="58"/>
      <c r="AT344" s="58"/>
      <c r="AU344" s="58"/>
      <c r="AV344" s="58"/>
      <c r="AW344" s="58"/>
      <c r="AX344" s="58"/>
      <c r="AY344" s="58"/>
      <c r="AZ344" s="58"/>
    </row>
    <row r="345" spans="1:52" x14ac:dyDescent="0.25">
      <c r="A345" s="58"/>
      <c r="B345" s="58"/>
      <c r="C345" s="58"/>
      <c r="D345" s="58"/>
      <c r="E345" s="58"/>
      <c r="F345" s="58"/>
      <c r="G345" s="58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  <c r="AA345" s="58"/>
      <c r="AB345" s="58"/>
      <c r="AC345" s="58"/>
      <c r="AD345" s="58"/>
      <c r="AE345" s="58"/>
      <c r="AF345" s="58"/>
      <c r="AG345" s="58"/>
      <c r="AH345" s="58"/>
      <c r="AI345" s="58"/>
      <c r="AJ345" s="58"/>
      <c r="AK345" s="58"/>
      <c r="AL345" s="58"/>
      <c r="AM345" s="58"/>
      <c r="AN345" s="58"/>
      <c r="AO345" s="58"/>
      <c r="AP345" s="58"/>
      <c r="AQ345" s="58"/>
      <c r="AR345" s="58"/>
      <c r="AS345" s="58"/>
      <c r="AT345" s="58"/>
      <c r="AU345" s="58"/>
      <c r="AV345" s="58"/>
      <c r="AW345" s="58"/>
      <c r="AX345" s="58"/>
      <c r="AY345" s="58"/>
      <c r="AZ345" s="58"/>
    </row>
    <row r="346" spans="1:52" x14ac:dyDescent="0.25">
      <c r="A346" s="58"/>
      <c r="B346" s="58"/>
      <c r="C346" s="58"/>
      <c r="D346" s="58"/>
      <c r="E346" s="58"/>
      <c r="F346" s="58"/>
      <c r="G346" s="58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  <c r="AA346" s="58"/>
      <c r="AB346" s="58"/>
      <c r="AC346" s="58"/>
      <c r="AD346" s="58"/>
      <c r="AE346" s="58"/>
      <c r="AF346" s="58"/>
      <c r="AG346" s="58"/>
      <c r="AH346" s="58"/>
      <c r="AI346" s="58"/>
      <c r="AJ346" s="58"/>
      <c r="AK346" s="58"/>
      <c r="AL346" s="58"/>
      <c r="AM346" s="58"/>
      <c r="AN346" s="58"/>
      <c r="AO346" s="58"/>
      <c r="AP346" s="58"/>
      <c r="AQ346" s="58"/>
      <c r="AR346" s="58"/>
      <c r="AS346" s="58"/>
      <c r="AT346" s="58"/>
      <c r="AU346" s="58"/>
      <c r="AV346" s="58"/>
      <c r="AW346" s="58"/>
      <c r="AX346" s="58"/>
      <c r="AY346" s="58"/>
      <c r="AZ346" s="58"/>
    </row>
    <row r="347" spans="1:52" x14ac:dyDescent="0.25">
      <c r="A347" s="58"/>
      <c r="B347" s="58"/>
      <c r="C347" s="58"/>
      <c r="D347" s="58"/>
      <c r="E347" s="58"/>
      <c r="F347" s="58"/>
      <c r="G347" s="58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  <c r="AA347" s="58"/>
      <c r="AB347" s="58"/>
      <c r="AC347" s="58"/>
      <c r="AD347" s="58"/>
      <c r="AE347" s="58"/>
      <c r="AF347" s="58"/>
      <c r="AG347" s="58"/>
      <c r="AH347" s="58"/>
      <c r="AI347" s="58"/>
      <c r="AJ347" s="58"/>
      <c r="AK347" s="58"/>
      <c r="AL347" s="58"/>
      <c r="AM347" s="58"/>
      <c r="AN347" s="58"/>
      <c r="AO347" s="58"/>
      <c r="AP347" s="58"/>
      <c r="AQ347" s="58"/>
      <c r="AR347" s="58"/>
      <c r="AS347" s="58"/>
      <c r="AT347" s="58"/>
      <c r="AU347" s="58"/>
      <c r="AV347" s="58"/>
      <c r="AW347" s="58"/>
      <c r="AX347" s="58"/>
      <c r="AY347" s="58"/>
      <c r="AZ347" s="58"/>
    </row>
    <row r="348" spans="1:52" x14ac:dyDescent="0.25">
      <c r="A348" s="58"/>
      <c r="B348" s="58"/>
      <c r="C348" s="58"/>
      <c r="D348" s="58"/>
      <c r="E348" s="58"/>
      <c r="F348" s="58"/>
      <c r="G348" s="58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  <c r="AA348" s="58"/>
      <c r="AB348" s="58"/>
      <c r="AC348" s="58"/>
      <c r="AD348" s="58"/>
      <c r="AE348" s="58"/>
      <c r="AF348" s="58"/>
      <c r="AG348" s="58"/>
      <c r="AH348" s="58"/>
      <c r="AI348" s="58"/>
      <c r="AJ348" s="58"/>
      <c r="AK348" s="58"/>
      <c r="AL348" s="58"/>
      <c r="AM348" s="58"/>
      <c r="AN348" s="58"/>
      <c r="AO348" s="58"/>
      <c r="AP348" s="58"/>
      <c r="AQ348" s="58"/>
      <c r="AR348" s="58"/>
      <c r="AS348" s="58"/>
      <c r="AT348" s="58"/>
      <c r="AU348" s="58"/>
      <c r="AV348" s="58"/>
      <c r="AW348" s="58"/>
      <c r="AX348" s="58"/>
      <c r="AY348" s="58"/>
      <c r="AZ348" s="58"/>
    </row>
    <row r="349" spans="1:52" x14ac:dyDescent="0.25">
      <c r="A349" s="58"/>
      <c r="B349" s="58"/>
      <c r="C349" s="58"/>
      <c r="D349" s="58"/>
      <c r="E349" s="58"/>
      <c r="F349" s="58"/>
      <c r="G349" s="58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  <c r="AA349" s="58"/>
      <c r="AB349" s="58"/>
      <c r="AC349" s="58"/>
      <c r="AD349" s="58"/>
      <c r="AE349" s="58"/>
      <c r="AF349" s="58"/>
      <c r="AG349" s="58"/>
      <c r="AH349" s="58"/>
      <c r="AI349" s="58"/>
      <c r="AJ349" s="58"/>
      <c r="AK349" s="58"/>
      <c r="AL349" s="58"/>
      <c r="AM349" s="58"/>
      <c r="AN349" s="58"/>
      <c r="AO349" s="58"/>
      <c r="AP349" s="58"/>
      <c r="AQ349" s="58"/>
      <c r="AR349" s="58"/>
      <c r="AS349" s="58"/>
      <c r="AT349" s="58"/>
      <c r="AU349" s="58"/>
      <c r="AV349" s="58"/>
      <c r="AW349" s="58"/>
      <c r="AX349" s="58"/>
      <c r="AY349" s="58"/>
      <c r="AZ349" s="58"/>
    </row>
    <row r="350" spans="1:52" x14ac:dyDescent="0.25">
      <c r="A350" s="58"/>
      <c r="B350" s="58"/>
      <c r="C350" s="58"/>
      <c r="D350" s="58"/>
      <c r="E350" s="58"/>
      <c r="F350" s="58"/>
      <c r="G350" s="58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  <c r="AA350" s="58"/>
      <c r="AB350" s="58"/>
      <c r="AC350" s="58"/>
      <c r="AD350" s="58"/>
      <c r="AE350" s="58"/>
      <c r="AF350" s="58"/>
      <c r="AG350" s="58"/>
      <c r="AH350" s="58"/>
      <c r="AI350" s="58"/>
      <c r="AJ350" s="58"/>
      <c r="AK350" s="58"/>
      <c r="AL350" s="58"/>
      <c r="AM350" s="58"/>
      <c r="AN350" s="58"/>
      <c r="AO350" s="58"/>
      <c r="AP350" s="58"/>
      <c r="AQ350" s="58"/>
      <c r="AR350" s="58"/>
      <c r="AS350" s="58"/>
      <c r="AT350" s="58"/>
      <c r="AU350" s="58"/>
      <c r="AV350" s="58"/>
      <c r="AW350" s="58"/>
      <c r="AX350" s="58"/>
      <c r="AY350" s="58"/>
      <c r="AZ350" s="58"/>
    </row>
    <row r="351" spans="1:52" x14ac:dyDescent="0.25">
      <c r="A351" s="58"/>
      <c r="B351" s="58"/>
      <c r="C351" s="58"/>
      <c r="D351" s="58"/>
      <c r="E351" s="58"/>
      <c r="F351" s="58"/>
      <c r="G351" s="58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  <c r="AA351" s="58"/>
      <c r="AB351" s="58"/>
      <c r="AC351" s="58"/>
      <c r="AD351" s="58"/>
      <c r="AE351" s="58"/>
      <c r="AF351" s="58"/>
      <c r="AG351" s="58"/>
      <c r="AH351" s="58"/>
      <c r="AI351" s="58"/>
      <c r="AJ351" s="58"/>
      <c r="AK351" s="58"/>
      <c r="AL351" s="58"/>
      <c r="AM351" s="58"/>
      <c r="AN351" s="58"/>
      <c r="AO351" s="58"/>
      <c r="AP351" s="58"/>
      <c r="AQ351" s="58"/>
      <c r="AR351" s="58"/>
      <c r="AS351" s="58"/>
      <c r="AT351" s="58"/>
      <c r="AU351" s="58"/>
      <c r="AV351" s="58"/>
      <c r="AW351" s="58"/>
      <c r="AX351" s="58"/>
      <c r="AY351" s="58"/>
      <c r="AZ351" s="58"/>
    </row>
    <row r="352" spans="1:52" x14ac:dyDescent="0.25">
      <c r="A352" s="58"/>
      <c r="B352" s="58"/>
      <c r="C352" s="58"/>
      <c r="D352" s="58"/>
      <c r="E352" s="58"/>
      <c r="F352" s="58"/>
      <c r="G352" s="58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  <c r="AA352" s="58"/>
      <c r="AB352" s="58"/>
      <c r="AC352" s="58"/>
      <c r="AD352" s="58"/>
      <c r="AE352" s="58"/>
      <c r="AF352" s="58"/>
      <c r="AG352" s="58"/>
      <c r="AH352" s="58"/>
      <c r="AI352" s="58"/>
      <c r="AJ352" s="58"/>
      <c r="AK352" s="58"/>
      <c r="AL352" s="58"/>
      <c r="AM352" s="58"/>
      <c r="AN352" s="58"/>
      <c r="AO352" s="58"/>
      <c r="AP352" s="58"/>
      <c r="AQ352" s="58"/>
      <c r="AR352" s="58"/>
      <c r="AS352" s="58"/>
      <c r="AT352" s="58"/>
      <c r="AU352" s="58"/>
      <c r="AV352" s="58"/>
      <c r="AW352" s="58"/>
      <c r="AX352" s="58"/>
      <c r="AY352" s="58"/>
      <c r="AZ352" s="58"/>
    </row>
    <row r="353" spans="1:52" x14ac:dyDescent="0.25">
      <c r="A353" s="58"/>
      <c r="B353" s="58"/>
      <c r="C353" s="58"/>
      <c r="D353" s="58"/>
      <c r="E353" s="58"/>
      <c r="F353" s="58"/>
      <c r="G353" s="58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  <c r="AA353" s="58"/>
      <c r="AB353" s="58"/>
      <c r="AC353" s="58"/>
      <c r="AD353" s="58"/>
      <c r="AE353" s="58"/>
      <c r="AF353" s="58"/>
      <c r="AG353" s="58"/>
      <c r="AH353" s="58"/>
      <c r="AI353" s="58"/>
      <c r="AJ353" s="58"/>
      <c r="AK353" s="58"/>
      <c r="AL353" s="58"/>
      <c r="AM353" s="58"/>
      <c r="AN353" s="58"/>
      <c r="AO353" s="58"/>
      <c r="AP353" s="58"/>
      <c r="AQ353" s="58"/>
      <c r="AR353" s="58"/>
      <c r="AS353" s="58"/>
      <c r="AT353" s="58"/>
      <c r="AU353" s="58"/>
      <c r="AV353" s="58"/>
      <c r="AW353" s="58"/>
      <c r="AX353" s="58"/>
      <c r="AY353" s="58"/>
      <c r="AZ353" s="58"/>
    </row>
    <row r="354" spans="1:52" x14ac:dyDescent="0.25">
      <c r="A354" s="58"/>
      <c r="B354" s="58"/>
      <c r="C354" s="58"/>
      <c r="D354" s="58"/>
      <c r="E354" s="58"/>
      <c r="F354" s="58"/>
      <c r="G354" s="58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  <c r="AA354" s="58"/>
      <c r="AB354" s="58"/>
      <c r="AC354" s="58"/>
      <c r="AD354" s="58"/>
      <c r="AE354" s="58"/>
      <c r="AF354" s="58"/>
      <c r="AG354" s="58"/>
      <c r="AH354" s="58"/>
      <c r="AI354" s="58"/>
      <c r="AJ354" s="58"/>
      <c r="AK354" s="58"/>
      <c r="AL354" s="58"/>
      <c r="AM354" s="58"/>
      <c r="AN354" s="58"/>
      <c r="AO354" s="58"/>
      <c r="AP354" s="58"/>
      <c r="AQ354" s="58"/>
      <c r="AR354" s="58"/>
      <c r="AS354" s="58"/>
      <c r="AT354" s="58"/>
      <c r="AU354" s="58"/>
      <c r="AV354" s="58"/>
      <c r="AW354" s="58"/>
      <c r="AX354" s="58"/>
      <c r="AY354" s="58"/>
      <c r="AZ354" s="58"/>
    </row>
    <row r="355" spans="1:52" x14ac:dyDescent="0.25">
      <c r="A355" s="58"/>
      <c r="B355" s="58"/>
      <c r="C355" s="58"/>
      <c r="D355" s="58"/>
      <c r="E355" s="58"/>
      <c r="F355" s="58"/>
      <c r="G355" s="58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  <c r="AA355" s="58"/>
      <c r="AB355" s="58"/>
      <c r="AC355" s="58"/>
      <c r="AD355" s="58"/>
      <c r="AE355" s="58"/>
      <c r="AF355" s="58"/>
      <c r="AG355" s="58"/>
      <c r="AH355" s="58"/>
      <c r="AI355" s="58"/>
      <c r="AJ355" s="58"/>
      <c r="AK355" s="58"/>
      <c r="AL355" s="58"/>
      <c r="AM355" s="58"/>
      <c r="AN355" s="58"/>
      <c r="AO355" s="58"/>
      <c r="AP355" s="58"/>
      <c r="AQ355" s="58"/>
      <c r="AR355" s="58"/>
      <c r="AS355" s="58"/>
      <c r="AT355" s="58"/>
      <c r="AU355" s="58"/>
      <c r="AV355" s="58"/>
      <c r="AW355" s="58"/>
      <c r="AX355" s="58"/>
      <c r="AY355" s="58"/>
      <c r="AZ355" s="58"/>
    </row>
    <row r="356" spans="1:52" x14ac:dyDescent="0.25">
      <c r="A356" s="58"/>
      <c r="B356" s="58"/>
      <c r="C356" s="58"/>
      <c r="D356" s="58"/>
      <c r="E356" s="58"/>
      <c r="F356" s="58"/>
      <c r="G356" s="58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  <c r="AA356" s="58"/>
      <c r="AB356" s="58"/>
      <c r="AC356" s="58"/>
      <c r="AD356" s="58"/>
      <c r="AE356" s="58"/>
      <c r="AF356" s="58"/>
      <c r="AG356" s="58"/>
      <c r="AH356" s="58"/>
      <c r="AI356" s="58"/>
      <c r="AJ356" s="58"/>
      <c r="AK356" s="58"/>
      <c r="AL356" s="58"/>
      <c r="AM356" s="58"/>
      <c r="AN356" s="58"/>
      <c r="AO356" s="58"/>
      <c r="AP356" s="58"/>
      <c r="AQ356" s="58"/>
      <c r="AR356" s="58"/>
      <c r="AS356" s="58"/>
      <c r="AT356" s="58"/>
      <c r="AU356" s="58"/>
      <c r="AV356" s="58"/>
      <c r="AW356" s="58"/>
      <c r="AX356" s="58"/>
      <c r="AY356" s="58"/>
      <c r="AZ356" s="58"/>
    </row>
    <row r="357" spans="1:52" x14ac:dyDescent="0.25">
      <c r="A357" s="58"/>
      <c r="B357" s="58"/>
      <c r="C357" s="58"/>
      <c r="D357" s="58"/>
      <c r="E357" s="58"/>
      <c r="F357" s="58"/>
      <c r="G357" s="58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  <c r="AA357" s="58"/>
      <c r="AB357" s="58"/>
      <c r="AC357" s="58"/>
      <c r="AD357" s="58"/>
      <c r="AE357" s="58"/>
      <c r="AF357" s="58"/>
      <c r="AG357" s="58"/>
      <c r="AH357" s="58"/>
      <c r="AI357" s="58"/>
      <c r="AJ357" s="58"/>
      <c r="AK357" s="58"/>
      <c r="AL357" s="58"/>
      <c r="AM357" s="58"/>
      <c r="AN357" s="58"/>
      <c r="AO357" s="58"/>
      <c r="AP357" s="58"/>
      <c r="AQ357" s="58"/>
      <c r="AR357" s="58"/>
      <c r="AS357" s="58"/>
      <c r="AT357" s="58"/>
      <c r="AU357" s="58"/>
      <c r="AV357" s="58"/>
      <c r="AW357" s="58"/>
      <c r="AX357" s="58"/>
      <c r="AY357" s="58"/>
      <c r="AZ357" s="58"/>
    </row>
    <row r="358" spans="1:52" x14ac:dyDescent="0.25">
      <c r="A358" s="58"/>
      <c r="B358" s="58"/>
      <c r="C358" s="58"/>
      <c r="D358" s="58"/>
      <c r="E358" s="58"/>
      <c r="F358" s="58"/>
      <c r="G358" s="58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  <c r="AA358" s="58"/>
      <c r="AB358" s="58"/>
      <c r="AC358" s="58"/>
      <c r="AD358" s="58"/>
      <c r="AE358" s="58"/>
      <c r="AF358" s="58"/>
      <c r="AG358" s="58"/>
      <c r="AH358" s="58"/>
      <c r="AI358" s="58"/>
      <c r="AJ358" s="58"/>
      <c r="AK358" s="58"/>
      <c r="AL358" s="58"/>
      <c r="AM358" s="58"/>
      <c r="AN358" s="58"/>
      <c r="AO358" s="58"/>
      <c r="AP358" s="58"/>
      <c r="AQ358" s="58"/>
      <c r="AR358" s="58"/>
      <c r="AS358" s="58"/>
      <c r="AT358" s="58"/>
      <c r="AU358" s="58"/>
      <c r="AV358" s="58"/>
      <c r="AW358" s="58"/>
      <c r="AX358" s="58"/>
      <c r="AY358" s="58"/>
      <c r="AZ358" s="58"/>
    </row>
    <row r="359" spans="1:52" x14ac:dyDescent="0.25">
      <c r="A359" s="58"/>
      <c r="B359" s="58"/>
      <c r="C359" s="58"/>
      <c r="D359" s="58"/>
      <c r="E359" s="58"/>
      <c r="F359" s="58"/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  <c r="AA359" s="58"/>
      <c r="AB359" s="58"/>
      <c r="AC359" s="58"/>
      <c r="AD359" s="58"/>
      <c r="AE359" s="58"/>
      <c r="AF359" s="58"/>
      <c r="AG359" s="58"/>
      <c r="AH359" s="58"/>
      <c r="AI359" s="58"/>
      <c r="AJ359" s="58"/>
      <c r="AK359" s="58"/>
      <c r="AL359" s="58"/>
      <c r="AM359" s="58"/>
      <c r="AN359" s="58"/>
      <c r="AO359" s="58"/>
      <c r="AP359" s="58"/>
      <c r="AQ359" s="58"/>
      <c r="AR359" s="58"/>
      <c r="AS359" s="58"/>
      <c r="AT359" s="58"/>
      <c r="AU359" s="58"/>
      <c r="AV359" s="58"/>
      <c r="AW359" s="58"/>
      <c r="AX359" s="58"/>
      <c r="AY359" s="58"/>
      <c r="AZ359" s="58"/>
    </row>
    <row r="360" spans="1:52" x14ac:dyDescent="0.25">
      <c r="A360" s="58"/>
      <c r="B360" s="58"/>
      <c r="C360" s="58"/>
      <c r="D360" s="58"/>
      <c r="E360" s="58"/>
      <c r="F360" s="58"/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  <c r="AA360" s="58"/>
      <c r="AB360" s="58"/>
      <c r="AC360" s="58"/>
      <c r="AD360" s="58"/>
      <c r="AE360" s="58"/>
      <c r="AF360" s="58"/>
      <c r="AG360" s="58"/>
      <c r="AH360" s="58"/>
      <c r="AI360" s="58"/>
      <c r="AJ360" s="58"/>
      <c r="AK360" s="58"/>
      <c r="AL360" s="58"/>
      <c r="AM360" s="58"/>
      <c r="AN360" s="58"/>
      <c r="AO360" s="58"/>
      <c r="AP360" s="58"/>
      <c r="AQ360" s="58"/>
      <c r="AR360" s="58"/>
      <c r="AS360" s="58"/>
      <c r="AT360" s="58"/>
      <c r="AU360" s="58"/>
      <c r="AV360" s="58"/>
      <c r="AW360" s="58"/>
      <c r="AX360" s="58"/>
      <c r="AY360" s="58"/>
      <c r="AZ360" s="58"/>
    </row>
    <row r="361" spans="1:52" x14ac:dyDescent="0.25">
      <c r="A361" s="58"/>
      <c r="B361" s="58"/>
      <c r="C361" s="58"/>
      <c r="D361" s="58"/>
      <c r="E361" s="58"/>
      <c r="F361" s="58"/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  <c r="AA361" s="58"/>
      <c r="AB361" s="58"/>
      <c r="AC361" s="58"/>
      <c r="AD361" s="58"/>
      <c r="AE361" s="58"/>
      <c r="AF361" s="58"/>
      <c r="AG361" s="58"/>
      <c r="AH361" s="58"/>
      <c r="AI361" s="58"/>
      <c r="AJ361" s="58"/>
      <c r="AK361" s="58"/>
      <c r="AL361" s="58"/>
      <c r="AM361" s="58"/>
      <c r="AN361" s="58"/>
      <c r="AO361" s="58"/>
      <c r="AP361" s="58"/>
      <c r="AQ361" s="58"/>
      <c r="AR361" s="58"/>
      <c r="AS361" s="58"/>
      <c r="AT361" s="58"/>
      <c r="AU361" s="58"/>
      <c r="AV361" s="58"/>
      <c r="AW361" s="58"/>
      <c r="AX361" s="58"/>
      <c r="AY361" s="58"/>
      <c r="AZ361" s="58"/>
    </row>
    <row r="362" spans="1:52" x14ac:dyDescent="0.25">
      <c r="A362" s="58"/>
      <c r="B362" s="58"/>
      <c r="C362" s="58"/>
      <c r="D362" s="58"/>
      <c r="E362" s="58"/>
      <c r="F362" s="58"/>
      <c r="G362" s="58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  <c r="AA362" s="58"/>
      <c r="AB362" s="58"/>
      <c r="AC362" s="58"/>
      <c r="AD362" s="58"/>
      <c r="AE362" s="58"/>
      <c r="AF362" s="58"/>
      <c r="AG362" s="58"/>
      <c r="AH362" s="58"/>
      <c r="AI362" s="58"/>
      <c r="AJ362" s="58"/>
      <c r="AK362" s="58"/>
      <c r="AL362" s="58"/>
      <c r="AM362" s="58"/>
      <c r="AN362" s="58"/>
      <c r="AO362" s="58"/>
      <c r="AP362" s="58"/>
      <c r="AQ362" s="58"/>
      <c r="AR362" s="58"/>
      <c r="AS362" s="58"/>
      <c r="AT362" s="58"/>
      <c r="AU362" s="58"/>
      <c r="AV362" s="58"/>
      <c r="AW362" s="58"/>
      <c r="AX362" s="58"/>
      <c r="AY362" s="58"/>
      <c r="AZ362" s="58"/>
    </row>
    <row r="363" spans="1:52" x14ac:dyDescent="0.25">
      <c r="A363" s="58"/>
      <c r="B363" s="58"/>
      <c r="C363" s="58"/>
      <c r="D363" s="58"/>
      <c r="E363" s="58"/>
      <c r="F363" s="58"/>
      <c r="G363" s="58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  <c r="AA363" s="58"/>
      <c r="AB363" s="58"/>
      <c r="AC363" s="58"/>
      <c r="AD363" s="58"/>
      <c r="AE363" s="58"/>
      <c r="AF363" s="58"/>
      <c r="AG363" s="58"/>
      <c r="AH363" s="58"/>
      <c r="AI363" s="58"/>
      <c r="AJ363" s="58"/>
      <c r="AK363" s="58"/>
      <c r="AL363" s="58"/>
      <c r="AM363" s="58"/>
      <c r="AN363" s="58"/>
      <c r="AO363" s="58"/>
      <c r="AP363" s="58"/>
      <c r="AQ363" s="58"/>
      <c r="AR363" s="58"/>
      <c r="AS363" s="58"/>
      <c r="AT363" s="58"/>
      <c r="AU363" s="58"/>
      <c r="AV363" s="58"/>
      <c r="AW363" s="58"/>
      <c r="AX363" s="58"/>
      <c r="AY363" s="58"/>
      <c r="AZ363" s="58"/>
    </row>
    <row r="364" spans="1:52" x14ac:dyDescent="0.25">
      <c r="A364" s="58"/>
      <c r="B364" s="58"/>
      <c r="C364" s="58"/>
      <c r="D364" s="58"/>
      <c r="E364" s="58"/>
      <c r="F364" s="58"/>
      <c r="G364" s="58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  <c r="AA364" s="58"/>
      <c r="AB364" s="58"/>
      <c r="AC364" s="58"/>
      <c r="AD364" s="58"/>
      <c r="AE364" s="58"/>
      <c r="AF364" s="58"/>
      <c r="AG364" s="58"/>
      <c r="AH364" s="58"/>
      <c r="AI364" s="58"/>
      <c r="AJ364" s="58"/>
      <c r="AK364" s="58"/>
      <c r="AL364" s="58"/>
      <c r="AM364" s="58"/>
      <c r="AN364" s="58"/>
      <c r="AO364" s="58"/>
      <c r="AP364" s="58"/>
      <c r="AQ364" s="58"/>
      <c r="AR364" s="58"/>
      <c r="AS364" s="58"/>
      <c r="AT364" s="58"/>
      <c r="AU364" s="58"/>
      <c r="AV364" s="58"/>
      <c r="AW364" s="58"/>
      <c r="AX364" s="58"/>
      <c r="AY364" s="58"/>
      <c r="AZ364" s="58"/>
    </row>
    <row r="365" spans="1:52" x14ac:dyDescent="0.25">
      <c r="A365" s="58"/>
      <c r="B365" s="58"/>
      <c r="C365" s="58"/>
      <c r="D365" s="58"/>
      <c r="E365" s="58"/>
      <c r="F365" s="58"/>
      <c r="G365" s="58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  <c r="AA365" s="58"/>
      <c r="AB365" s="58"/>
      <c r="AC365" s="58"/>
      <c r="AD365" s="58"/>
      <c r="AE365" s="58"/>
      <c r="AF365" s="58"/>
      <c r="AG365" s="58"/>
      <c r="AH365" s="58"/>
      <c r="AI365" s="58"/>
      <c r="AJ365" s="58"/>
      <c r="AK365" s="58"/>
      <c r="AL365" s="58"/>
      <c r="AM365" s="58"/>
      <c r="AN365" s="58"/>
      <c r="AO365" s="58"/>
      <c r="AP365" s="58"/>
      <c r="AQ365" s="58"/>
      <c r="AR365" s="58"/>
      <c r="AS365" s="58"/>
      <c r="AT365" s="58"/>
      <c r="AU365" s="58"/>
      <c r="AV365" s="58"/>
      <c r="AW365" s="58"/>
      <c r="AX365" s="58"/>
      <c r="AY365" s="58"/>
      <c r="AZ365" s="58"/>
    </row>
    <row r="366" spans="1:52" x14ac:dyDescent="0.25">
      <c r="A366" s="58"/>
      <c r="B366" s="58"/>
      <c r="C366" s="58"/>
      <c r="D366" s="58"/>
      <c r="E366" s="58"/>
      <c r="F366" s="58"/>
      <c r="G366" s="58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  <c r="AA366" s="58"/>
      <c r="AB366" s="58"/>
      <c r="AC366" s="58"/>
      <c r="AD366" s="58"/>
      <c r="AE366" s="58"/>
      <c r="AF366" s="58"/>
      <c r="AG366" s="58"/>
      <c r="AH366" s="58"/>
      <c r="AI366" s="58"/>
      <c r="AJ366" s="58"/>
      <c r="AK366" s="58"/>
      <c r="AL366" s="58"/>
      <c r="AM366" s="58"/>
      <c r="AN366" s="58"/>
      <c r="AO366" s="58"/>
      <c r="AP366" s="58"/>
      <c r="AQ366" s="58"/>
      <c r="AR366" s="58"/>
      <c r="AS366" s="58"/>
      <c r="AT366" s="58"/>
      <c r="AU366" s="58"/>
      <c r="AV366" s="58"/>
      <c r="AW366" s="58"/>
      <c r="AX366" s="58"/>
      <c r="AY366" s="58"/>
      <c r="AZ366" s="58"/>
    </row>
    <row r="367" spans="1:52" x14ac:dyDescent="0.25">
      <c r="A367" s="58"/>
      <c r="B367" s="58"/>
      <c r="C367" s="58"/>
      <c r="D367" s="58"/>
      <c r="E367" s="58"/>
      <c r="F367" s="58"/>
      <c r="G367" s="58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  <c r="AA367" s="58"/>
      <c r="AB367" s="58"/>
      <c r="AC367" s="58"/>
      <c r="AD367" s="58"/>
      <c r="AE367" s="58"/>
      <c r="AF367" s="58"/>
      <c r="AG367" s="58"/>
      <c r="AH367" s="58"/>
      <c r="AI367" s="58"/>
      <c r="AJ367" s="58"/>
      <c r="AK367" s="58"/>
      <c r="AL367" s="58"/>
      <c r="AM367" s="58"/>
      <c r="AN367" s="58"/>
      <c r="AO367" s="58"/>
      <c r="AP367" s="58"/>
      <c r="AQ367" s="58"/>
      <c r="AR367" s="58"/>
      <c r="AS367" s="58"/>
      <c r="AT367" s="58"/>
      <c r="AU367" s="58"/>
      <c r="AV367" s="58"/>
      <c r="AW367" s="58"/>
      <c r="AX367" s="58"/>
      <c r="AY367" s="58"/>
      <c r="AZ367" s="58"/>
    </row>
    <row r="368" spans="1:52" x14ac:dyDescent="0.25">
      <c r="A368" s="58"/>
      <c r="B368" s="58"/>
      <c r="C368" s="58"/>
      <c r="D368" s="58"/>
      <c r="E368" s="58"/>
      <c r="F368" s="58"/>
      <c r="G368" s="58"/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  <c r="AA368" s="58"/>
      <c r="AB368" s="58"/>
      <c r="AC368" s="58"/>
      <c r="AD368" s="58"/>
      <c r="AE368" s="58"/>
      <c r="AF368" s="58"/>
      <c r="AG368" s="58"/>
      <c r="AH368" s="58"/>
      <c r="AI368" s="58"/>
      <c r="AJ368" s="58"/>
      <c r="AK368" s="58"/>
      <c r="AL368" s="58"/>
      <c r="AM368" s="58"/>
      <c r="AN368" s="58"/>
      <c r="AO368" s="58"/>
      <c r="AP368" s="58"/>
      <c r="AQ368" s="58"/>
      <c r="AR368" s="58"/>
      <c r="AS368" s="58"/>
      <c r="AT368" s="58"/>
      <c r="AU368" s="58"/>
      <c r="AV368" s="58"/>
      <c r="AW368" s="58"/>
      <c r="AX368" s="58"/>
      <c r="AY368" s="58"/>
      <c r="AZ368" s="58"/>
    </row>
    <row r="369" spans="1:52" x14ac:dyDescent="0.25">
      <c r="A369" s="58"/>
      <c r="B369" s="58"/>
      <c r="C369" s="58"/>
      <c r="D369" s="58"/>
      <c r="E369" s="58"/>
      <c r="F369" s="58"/>
      <c r="G369" s="58"/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  <c r="AA369" s="58"/>
      <c r="AB369" s="58"/>
      <c r="AC369" s="58"/>
      <c r="AD369" s="58"/>
      <c r="AE369" s="58"/>
      <c r="AF369" s="58"/>
      <c r="AG369" s="58"/>
      <c r="AH369" s="58"/>
      <c r="AI369" s="58"/>
      <c r="AJ369" s="58"/>
      <c r="AK369" s="58"/>
      <c r="AL369" s="58"/>
      <c r="AM369" s="58"/>
      <c r="AN369" s="58"/>
      <c r="AO369" s="58"/>
      <c r="AP369" s="58"/>
      <c r="AQ369" s="58"/>
      <c r="AR369" s="58"/>
      <c r="AS369" s="58"/>
      <c r="AT369" s="58"/>
      <c r="AU369" s="58"/>
      <c r="AV369" s="58"/>
      <c r="AW369" s="58"/>
      <c r="AX369" s="58"/>
      <c r="AY369" s="58"/>
      <c r="AZ369" s="58"/>
    </row>
    <row r="370" spans="1:52" x14ac:dyDescent="0.25">
      <c r="A370" s="58"/>
      <c r="B370" s="58"/>
      <c r="C370" s="58"/>
      <c r="D370" s="58"/>
      <c r="E370" s="58"/>
      <c r="F370" s="58"/>
      <c r="G370" s="58"/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  <c r="AA370" s="58"/>
      <c r="AB370" s="58"/>
      <c r="AC370" s="58"/>
      <c r="AD370" s="58"/>
      <c r="AE370" s="58"/>
      <c r="AF370" s="58"/>
      <c r="AG370" s="58"/>
      <c r="AH370" s="58"/>
      <c r="AI370" s="58"/>
      <c r="AJ370" s="58"/>
      <c r="AK370" s="58"/>
      <c r="AL370" s="58"/>
      <c r="AM370" s="58"/>
      <c r="AN370" s="58"/>
      <c r="AO370" s="58"/>
      <c r="AP370" s="58"/>
      <c r="AQ370" s="58"/>
      <c r="AR370" s="58"/>
      <c r="AS370" s="58"/>
      <c r="AT370" s="58"/>
      <c r="AU370" s="58"/>
      <c r="AV370" s="58"/>
      <c r="AW370" s="58"/>
      <c r="AX370" s="58"/>
      <c r="AY370" s="58"/>
      <c r="AZ370" s="58"/>
    </row>
    <row r="371" spans="1:52" x14ac:dyDescent="0.25">
      <c r="A371" s="58"/>
      <c r="B371" s="58"/>
      <c r="C371" s="58"/>
      <c r="D371" s="58"/>
      <c r="E371" s="58"/>
      <c r="F371" s="58"/>
      <c r="G371" s="58"/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  <c r="AA371" s="58"/>
      <c r="AB371" s="58"/>
      <c r="AC371" s="58"/>
      <c r="AD371" s="58"/>
      <c r="AE371" s="58"/>
      <c r="AF371" s="58"/>
      <c r="AG371" s="58"/>
      <c r="AH371" s="58"/>
      <c r="AI371" s="58"/>
      <c r="AJ371" s="58"/>
      <c r="AK371" s="58"/>
      <c r="AL371" s="58"/>
      <c r="AM371" s="58"/>
      <c r="AN371" s="58"/>
      <c r="AO371" s="58"/>
      <c r="AP371" s="58"/>
      <c r="AQ371" s="58"/>
      <c r="AR371" s="58"/>
      <c r="AS371" s="58"/>
      <c r="AT371" s="58"/>
      <c r="AU371" s="58"/>
      <c r="AV371" s="58"/>
      <c r="AW371" s="58"/>
      <c r="AX371" s="58"/>
      <c r="AY371" s="58"/>
      <c r="AZ371" s="58"/>
    </row>
    <row r="372" spans="1:52" x14ac:dyDescent="0.25">
      <c r="A372" s="58"/>
      <c r="B372" s="58"/>
      <c r="C372" s="58"/>
      <c r="D372" s="58"/>
      <c r="E372" s="58"/>
      <c r="F372" s="58"/>
      <c r="G372" s="58"/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  <c r="AA372" s="58"/>
      <c r="AB372" s="58"/>
      <c r="AC372" s="58"/>
      <c r="AD372" s="58"/>
      <c r="AE372" s="58"/>
      <c r="AF372" s="58"/>
      <c r="AG372" s="58"/>
      <c r="AH372" s="58"/>
      <c r="AI372" s="58"/>
      <c r="AJ372" s="58"/>
      <c r="AK372" s="58"/>
      <c r="AL372" s="58"/>
      <c r="AM372" s="58"/>
      <c r="AN372" s="58"/>
      <c r="AO372" s="58"/>
      <c r="AP372" s="58"/>
      <c r="AQ372" s="58"/>
      <c r="AR372" s="58"/>
      <c r="AS372" s="58"/>
      <c r="AT372" s="58"/>
      <c r="AU372" s="58"/>
      <c r="AV372" s="58"/>
      <c r="AW372" s="58"/>
      <c r="AX372" s="58"/>
      <c r="AY372" s="58"/>
      <c r="AZ372" s="58"/>
    </row>
    <row r="373" spans="1:52" x14ac:dyDescent="0.25">
      <c r="A373" s="58"/>
      <c r="B373" s="58"/>
      <c r="C373" s="58"/>
      <c r="D373" s="58"/>
      <c r="E373" s="58"/>
      <c r="F373" s="58"/>
      <c r="G373" s="58"/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  <c r="AA373" s="58"/>
      <c r="AB373" s="58"/>
      <c r="AC373" s="58"/>
      <c r="AD373" s="58"/>
      <c r="AE373" s="58"/>
      <c r="AF373" s="58"/>
      <c r="AG373" s="58"/>
      <c r="AH373" s="58"/>
      <c r="AI373" s="58"/>
      <c r="AJ373" s="58"/>
      <c r="AK373" s="58"/>
      <c r="AL373" s="58"/>
      <c r="AM373" s="58"/>
      <c r="AN373" s="58"/>
      <c r="AO373" s="58"/>
      <c r="AP373" s="58"/>
      <c r="AQ373" s="58"/>
      <c r="AR373" s="58"/>
      <c r="AS373" s="58"/>
      <c r="AT373" s="58"/>
      <c r="AU373" s="58"/>
      <c r="AV373" s="58"/>
      <c r="AW373" s="58"/>
      <c r="AX373" s="58"/>
      <c r="AY373" s="58"/>
      <c r="AZ373" s="58"/>
    </row>
    <row r="374" spans="1:52" x14ac:dyDescent="0.25">
      <c r="A374" s="58"/>
      <c r="B374" s="58"/>
      <c r="C374" s="58"/>
      <c r="D374" s="58"/>
      <c r="E374" s="58"/>
      <c r="F374" s="58"/>
      <c r="G374" s="58"/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  <c r="AA374" s="58"/>
      <c r="AB374" s="58"/>
      <c r="AC374" s="58"/>
      <c r="AD374" s="58"/>
      <c r="AE374" s="58"/>
      <c r="AF374" s="58"/>
      <c r="AG374" s="58"/>
      <c r="AH374" s="58"/>
      <c r="AI374" s="58"/>
      <c r="AJ374" s="58"/>
      <c r="AK374" s="58"/>
      <c r="AL374" s="58"/>
      <c r="AM374" s="58"/>
      <c r="AN374" s="58"/>
      <c r="AO374" s="58"/>
      <c r="AP374" s="58"/>
      <c r="AQ374" s="58"/>
      <c r="AR374" s="58"/>
      <c r="AS374" s="58"/>
      <c r="AT374" s="58"/>
      <c r="AU374" s="58"/>
      <c r="AV374" s="58"/>
      <c r="AW374" s="58"/>
      <c r="AX374" s="58"/>
      <c r="AY374" s="58"/>
      <c r="AZ374" s="58"/>
    </row>
    <row r="375" spans="1:52" x14ac:dyDescent="0.25">
      <c r="A375" s="58"/>
      <c r="B375" s="58"/>
      <c r="C375" s="58"/>
      <c r="D375" s="58"/>
      <c r="E375" s="58"/>
      <c r="F375" s="58"/>
      <c r="G375" s="58"/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  <c r="AA375" s="58"/>
      <c r="AB375" s="58"/>
      <c r="AC375" s="58"/>
      <c r="AD375" s="58"/>
      <c r="AE375" s="58"/>
      <c r="AF375" s="58"/>
      <c r="AG375" s="58"/>
      <c r="AH375" s="58"/>
      <c r="AI375" s="58"/>
      <c r="AJ375" s="58"/>
      <c r="AK375" s="58"/>
      <c r="AL375" s="58"/>
      <c r="AM375" s="58"/>
      <c r="AN375" s="58"/>
      <c r="AO375" s="58"/>
      <c r="AP375" s="58"/>
      <c r="AQ375" s="58"/>
      <c r="AR375" s="58"/>
      <c r="AS375" s="58"/>
      <c r="AT375" s="58"/>
      <c r="AU375" s="58"/>
      <c r="AV375" s="58"/>
      <c r="AW375" s="58"/>
      <c r="AX375" s="58"/>
      <c r="AY375" s="58"/>
      <c r="AZ375" s="58"/>
    </row>
    <row r="376" spans="1:52" x14ac:dyDescent="0.25">
      <c r="A376" s="58"/>
      <c r="B376" s="58"/>
      <c r="C376" s="58"/>
      <c r="D376" s="58"/>
      <c r="E376" s="58"/>
      <c r="F376" s="58"/>
      <c r="G376" s="58"/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  <c r="AA376" s="58"/>
      <c r="AB376" s="58"/>
      <c r="AC376" s="58"/>
      <c r="AD376" s="58"/>
      <c r="AE376" s="58"/>
      <c r="AF376" s="58"/>
      <c r="AG376" s="58"/>
      <c r="AH376" s="58"/>
      <c r="AI376" s="58"/>
      <c r="AJ376" s="58"/>
      <c r="AK376" s="58"/>
      <c r="AL376" s="58"/>
      <c r="AM376" s="58"/>
      <c r="AN376" s="58"/>
      <c r="AO376" s="58"/>
      <c r="AP376" s="58"/>
      <c r="AQ376" s="58"/>
      <c r="AR376" s="58"/>
      <c r="AS376" s="58"/>
      <c r="AT376" s="58"/>
      <c r="AU376" s="58"/>
      <c r="AV376" s="58"/>
      <c r="AW376" s="58"/>
      <c r="AX376" s="58"/>
      <c r="AY376" s="58"/>
      <c r="AZ376" s="58"/>
    </row>
    <row r="377" spans="1:52" x14ac:dyDescent="0.25">
      <c r="A377" s="58"/>
      <c r="B377" s="58"/>
      <c r="C377" s="58"/>
      <c r="D377" s="58"/>
      <c r="E377" s="58"/>
      <c r="F377" s="58"/>
      <c r="G377" s="58"/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  <c r="AA377" s="58"/>
      <c r="AB377" s="58"/>
      <c r="AC377" s="58"/>
      <c r="AD377" s="58"/>
      <c r="AE377" s="58"/>
      <c r="AF377" s="58"/>
      <c r="AG377" s="58"/>
      <c r="AH377" s="58"/>
      <c r="AI377" s="58"/>
      <c r="AJ377" s="58"/>
      <c r="AK377" s="58"/>
      <c r="AL377" s="58"/>
      <c r="AM377" s="58"/>
      <c r="AN377" s="58"/>
      <c r="AO377" s="58"/>
      <c r="AP377" s="58"/>
      <c r="AQ377" s="58"/>
      <c r="AR377" s="58"/>
      <c r="AS377" s="58"/>
      <c r="AT377" s="58"/>
      <c r="AU377" s="58"/>
      <c r="AV377" s="58"/>
      <c r="AW377" s="58"/>
      <c r="AX377" s="58"/>
      <c r="AY377" s="58"/>
      <c r="AZ377" s="58"/>
    </row>
    <row r="378" spans="1:52" x14ac:dyDescent="0.25">
      <c r="A378" s="58"/>
      <c r="B378" s="58"/>
      <c r="C378" s="58"/>
      <c r="D378" s="58"/>
      <c r="E378" s="58"/>
      <c r="F378" s="58"/>
      <c r="G378" s="58"/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  <c r="AA378" s="58"/>
      <c r="AB378" s="58"/>
      <c r="AC378" s="58"/>
      <c r="AD378" s="58"/>
      <c r="AE378" s="58"/>
      <c r="AF378" s="58"/>
      <c r="AG378" s="58"/>
      <c r="AH378" s="58"/>
      <c r="AI378" s="58"/>
      <c r="AJ378" s="58"/>
      <c r="AK378" s="58"/>
      <c r="AL378" s="58"/>
      <c r="AM378" s="58"/>
      <c r="AN378" s="58"/>
      <c r="AO378" s="58"/>
      <c r="AP378" s="58"/>
      <c r="AQ378" s="58"/>
      <c r="AR378" s="58"/>
      <c r="AS378" s="58"/>
      <c r="AT378" s="58"/>
      <c r="AU378" s="58"/>
      <c r="AV378" s="58"/>
      <c r="AW378" s="58"/>
      <c r="AX378" s="58"/>
      <c r="AY378" s="58"/>
      <c r="AZ378" s="58"/>
    </row>
    <row r="379" spans="1:52" x14ac:dyDescent="0.25">
      <c r="A379" s="58"/>
      <c r="B379" s="58"/>
      <c r="C379" s="58"/>
      <c r="D379" s="58"/>
      <c r="E379" s="58"/>
      <c r="F379" s="58"/>
      <c r="G379" s="58"/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  <c r="AA379" s="58"/>
      <c r="AB379" s="58"/>
      <c r="AC379" s="58"/>
      <c r="AD379" s="58"/>
      <c r="AE379" s="58"/>
      <c r="AF379" s="58"/>
      <c r="AG379" s="58"/>
      <c r="AH379" s="58"/>
      <c r="AI379" s="58"/>
      <c r="AJ379" s="58"/>
      <c r="AK379" s="58"/>
      <c r="AL379" s="58"/>
      <c r="AM379" s="58"/>
      <c r="AN379" s="58"/>
      <c r="AO379" s="58"/>
      <c r="AP379" s="58"/>
      <c r="AQ379" s="58"/>
      <c r="AR379" s="58"/>
      <c r="AS379" s="58"/>
      <c r="AT379" s="58"/>
      <c r="AU379" s="58"/>
      <c r="AV379" s="58"/>
      <c r="AW379" s="58"/>
      <c r="AX379" s="58"/>
      <c r="AY379" s="58"/>
      <c r="AZ379" s="58"/>
    </row>
    <row r="380" spans="1:52" x14ac:dyDescent="0.25">
      <c r="A380" s="58"/>
      <c r="B380" s="58"/>
      <c r="C380" s="58"/>
      <c r="D380" s="58"/>
      <c r="E380" s="58"/>
      <c r="F380" s="58"/>
      <c r="G380" s="58"/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  <c r="AA380" s="58"/>
      <c r="AB380" s="58"/>
      <c r="AC380" s="58"/>
      <c r="AD380" s="58"/>
      <c r="AE380" s="58"/>
      <c r="AF380" s="58"/>
      <c r="AG380" s="58"/>
      <c r="AH380" s="58"/>
      <c r="AI380" s="58"/>
      <c r="AJ380" s="58"/>
      <c r="AK380" s="58"/>
      <c r="AL380" s="58"/>
      <c r="AM380" s="58"/>
      <c r="AN380" s="58"/>
      <c r="AO380" s="58"/>
      <c r="AP380" s="58"/>
      <c r="AQ380" s="58"/>
      <c r="AR380" s="58"/>
      <c r="AS380" s="58"/>
      <c r="AT380" s="58"/>
      <c r="AU380" s="58"/>
      <c r="AV380" s="58"/>
      <c r="AW380" s="58"/>
      <c r="AX380" s="58"/>
      <c r="AY380" s="58"/>
      <c r="AZ380" s="58"/>
    </row>
    <row r="381" spans="1:52" x14ac:dyDescent="0.25">
      <c r="A381" s="58"/>
      <c r="B381" s="58"/>
      <c r="C381" s="58"/>
      <c r="D381" s="58"/>
      <c r="E381" s="58"/>
      <c r="F381" s="58"/>
      <c r="G381" s="58"/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  <c r="AA381" s="58"/>
      <c r="AB381" s="58"/>
      <c r="AC381" s="58"/>
      <c r="AD381" s="58"/>
      <c r="AE381" s="58"/>
      <c r="AF381" s="58"/>
      <c r="AG381" s="58"/>
      <c r="AH381" s="58"/>
      <c r="AI381" s="58"/>
      <c r="AJ381" s="58"/>
      <c r="AK381" s="58"/>
      <c r="AL381" s="58"/>
      <c r="AM381" s="58"/>
      <c r="AN381" s="58"/>
      <c r="AO381" s="58"/>
      <c r="AP381" s="58"/>
      <c r="AQ381" s="58"/>
      <c r="AR381" s="58"/>
      <c r="AS381" s="58"/>
      <c r="AT381" s="58"/>
      <c r="AU381" s="58"/>
      <c r="AV381" s="58"/>
      <c r="AW381" s="58"/>
      <c r="AX381" s="58"/>
      <c r="AY381" s="58"/>
      <c r="AZ381" s="58"/>
    </row>
    <row r="382" spans="1:52" x14ac:dyDescent="0.25">
      <c r="A382" s="58"/>
      <c r="B382" s="58"/>
      <c r="C382" s="58"/>
      <c r="D382" s="58"/>
      <c r="E382" s="58"/>
      <c r="F382" s="58"/>
      <c r="G382" s="58"/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  <c r="AA382" s="58"/>
      <c r="AB382" s="58"/>
      <c r="AC382" s="58"/>
      <c r="AD382" s="58"/>
      <c r="AE382" s="58"/>
      <c r="AF382" s="58"/>
      <c r="AG382" s="58"/>
      <c r="AH382" s="58"/>
      <c r="AI382" s="58"/>
      <c r="AJ382" s="58"/>
      <c r="AK382" s="58"/>
      <c r="AL382" s="58"/>
      <c r="AM382" s="58"/>
      <c r="AN382" s="58"/>
      <c r="AO382" s="58"/>
      <c r="AP382" s="58"/>
      <c r="AQ382" s="58"/>
      <c r="AR382" s="58"/>
      <c r="AS382" s="58"/>
      <c r="AT382" s="58"/>
      <c r="AU382" s="58"/>
      <c r="AV382" s="58"/>
      <c r="AW382" s="58"/>
      <c r="AX382" s="58"/>
      <c r="AY382" s="58"/>
      <c r="AZ382" s="58"/>
    </row>
    <row r="383" spans="1:52" x14ac:dyDescent="0.25">
      <c r="A383" s="58"/>
      <c r="B383" s="58"/>
      <c r="C383" s="58"/>
      <c r="D383" s="58"/>
      <c r="E383" s="58"/>
      <c r="F383" s="58"/>
      <c r="G383" s="58"/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  <c r="AA383" s="58"/>
      <c r="AB383" s="58"/>
      <c r="AC383" s="58"/>
      <c r="AD383" s="58"/>
      <c r="AE383" s="58"/>
      <c r="AF383" s="58"/>
      <c r="AG383" s="58"/>
      <c r="AH383" s="58"/>
      <c r="AI383" s="58"/>
      <c r="AJ383" s="58"/>
      <c r="AK383" s="58"/>
      <c r="AL383" s="58"/>
      <c r="AM383" s="58"/>
      <c r="AN383" s="58"/>
      <c r="AO383" s="58"/>
      <c r="AP383" s="58"/>
      <c r="AQ383" s="58"/>
      <c r="AR383" s="58"/>
      <c r="AS383" s="58"/>
      <c r="AT383" s="58"/>
      <c r="AU383" s="58"/>
      <c r="AV383" s="58"/>
      <c r="AW383" s="58"/>
      <c r="AX383" s="58"/>
      <c r="AY383" s="58"/>
      <c r="AZ383" s="58"/>
    </row>
    <row r="384" spans="1:52" x14ac:dyDescent="0.25">
      <c r="A384" s="58"/>
      <c r="B384" s="58"/>
      <c r="C384" s="58"/>
      <c r="D384" s="58"/>
      <c r="E384" s="58"/>
      <c r="F384" s="58"/>
      <c r="G384" s="58"/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  <c r="AA384" s="58"/>
      <c r="AB384" s="58"/>
      <c r="AC384" s="58"/>
      <c r="AD384" s="58"/>
      <c r="AE384" s="58"/>
      <c r="AF384" s="58"/>
      <c r="AG384" s="58"/>
      <c r="AH384" s="58"/>
      <c r="AI384" s="58"/>
      <c r="AJ384" s="58"/>
      <c r="AK384" s="58"/>
      <c r="AL384" s="58"/>
      <c r="AM384" s="58"/>
      <c r="AN384" s="58"/>
      <c r="AO384" s="58"/>
      <c r="AP384" s="58"/>
      <c r="AQ384" s="58"/>
      <c r="AR384" s="58"/>
      <c r="AS384" s="58"/>
      <c r="AT384" s="58"/>
      <c r="AU384" s="58"/>
      <c r="AV384" s="58"/>
      <c r="AW384" s="58"/>
      <c r="AX384" s="58"/>
      <c r="AY384" s="58"/>
      <c r="AZ384" s="58"/>
    </row>
    <row r="385" spans="1:52" x14ac:dyDescent="0.25">
      <c r="A385" s="58"/>
      <c r="B385" s="58"/>
      <c r="C385" s="58"/>
      <c r="D385" s="58"/>
      <c r="E385" s="58"/>
      <c r="F385" s="58"/>
      <c r="G385" s="58"/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  <c r="AA385" s="58"/>
      <c r="AB385" s="58"/>
      <c r="AC385" s="58"/>
      <c r="AD385" s="58"/>
      <c r="AE385" s="58"/>
      <c r="AF385" s="58"/>
      <c r="AG385" s="58"/>
      <c r="AH385" s="58"/>
      <c r="AI385" s="58"/>
      <c r="AJ385" s="58"/>
      <c r="AK385" s="58"/>
      <c r="AL385" s="58"/>
      <c r="AM385" s="58"/>
      <c r="AN385" s="58"/>
      <c r="AO385" s="58"/>
      <c r="AP385" s="58"/>
      <c r="AQ385" s="58"/>
      <c r="AR385" s="58"/>
      <c r="AS385" s="58"/>
      <c r="AT385" s="58"/>
      <c r="AU385" s="58"/>
      <c r="AV385" s="58"/>
      <c r="AW385" s="58"/>
      <c r="AX385" s="58"/>
      <c r="AY385" s="58"/>
      <c r="AZ385" s="58"/>
    </row>
    <row r="386" spans="1:52" x14ac:dyDescent="0.25">
      <c r="A386" s="58"/>
      <c r="B386" s="58"/>
      <c r="C386" s="58"/>
      <c r="D386" s="58"/>
      <c r="E386" s="58"/>
      <c r="F386" s="58"/>
      <c r="G386" s="58"/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  <c r="AA386" s="58"/>
      <c r="AB386" s="58"/>
      <c r="AC386" s="58"/>
      <c r="AD386" s="58"/>
      <c r="AE386" s="58"/>
      <c r="AF386" s="58"/>
      <c r="AG386" s="58"/>
      <c r="AH386" s="58"/>
      <c r="AI386" s="58"/>
      <c r="AJ386" s="58"/>
      <c r="AK386" s="58"/>
      <c r="AL386" s="58"/>
      <c r="AM386" s="58"/>
      <c r="AN386" s="58"/>
      <c r="AO386" s="58"/>
      <c r="AP386" s="58"/>
      <c r="AQ386" s="58"/>
      <c r="AR386" s="58"/>
      <c r="AS386" s="58"/>
      <c r="AT386" s="58"/>
      <c r="AU386" s="58"/>
      <c r="AV386" s="58"/>
      <c r="AW386" s="58"/>
      <c r="AX386" s="58"/>
      <c r="AY386" s="58"/>
      <c r="AZ386" s="58"/>
    </row>
    <row r="387" spans="1:52" x14ac:dyDescent="0.25">
      <c r="A387" s="58"/>
      <c r="B387" s="58"/>
      <c r="C387" s="58"/>
      <c r="D387" s="58"/>
      <c r="E387" s="58"/>
      <c r="F387" s="58"/>
      <c r="G387" s="58"/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  <c r="AA387" s="58"/>
      <c r="AB387" s="58"/>
      <c r="AC387" s="58"/>
      <c r="AD387" s="58"/>
      <c r="AE387" s="58"/>
      <c r="AF387" s="58"/>
      <c r="AG387" s="58"/>
      <c r="AH387" s="58"/>
      <c r="AI387" s="58"/>
      <c r="AJ387" s="58"/>
      <c r="AK387" s="58"/>
      <c r="AL387" s="58"/>
      <c r="AM387" s="58"/>
      <c r="AN387" s="58"/>
      <c r="AO387" s="58"/>
      <c r="AP387" s="58"/>
      <c r="AQ387" s="58"/>
      <c r="AR387" s="58"/>
      <c r="AS387" s="58"/>
      <c r="AT387" s="58"/>
      <c r="AU387" s="58"/>
      <c r="AV387" s="58"/>
      <c r="AW387" s="58"/>
      <c r="AX387" s="58"/>
      <c r="AY387" s="58"/>
      <c r="AZ387" s="58"/>
    </row>
    <row r="388" spans="1:52" x14ac:dyDescent="0.25">
      <c r="A388" s="58"/>
      <c r="B388" s="58"/>
      <c r="C388" s="58"/>
      <c r="D388" s="58"/>
      <c r="E388" s="58"/>
      <c r="F388" s="58"/>
      <c r="G388" s="58"/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  <c r="AA388" s="58"/>
      <c r="AB388" s="58"/>
      <c r="AC388" s="58"/>
      <c r="AD388" s="58"/>
      <c r="AE388" s="58"/>
      <c r="AF388" s="58"/>
      <c r="AG388" s="58"/>
      <c r="AH388" s="58"/>
      <c r="AI388" s="58"/>
      <c r="AJ388" s="58"/>
      <c r="AK388" s="58"/>
      <c r="AL388" s="58"/>
      <c r="AM388" s="58"/>
      <c r="AN388" s="58"/>
      <c r="AO388" s="58"/>
      <c r="AP388" s="58"/>
      <c r="AQ388" s="58"/>
      <c r="AR388" s="58"/>
      <c r="AS388" s="58"/>
      <c r="AT388" s="58"/>
      <c r="AU388" s="58"/>
      <c r="AV388" s="58"/>
      <c r="AW388" s="58"/>
      <c r="AX388" s="58"/>
      <c r="AY388" s="58"/>
      <c r="AZ388" s="58"/>
    </row>
    <row r="389" spans="1:52" x14ac:dyDescent="0.25">
      <c r="A389" s="58"/>
      <c r="B389" s="58"/>
      <c r="C389" s="58"/>
      <c r="D389" s="58"/>
      <c r="E389" s="58"/>
      <c r="F389" s="58"/>
      <c r="G389" s="58"/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  <c r="AA389" s="58"/>
      <c r="AB389" s="58"/>
      <c r="AC389" s="58"/>
      <c r="AD389" s="58"/>
      <c r="AE389" s="58"/>
      <c r="AF389" s="58"/>
      <c r="AG389" s="58"/>
      <c r="AH389" s="58"/>
      <c r="AI389" s="58"/>
      <c r="AJ389" s="58"/>
      <c r="AK389" s="58"/>
      <c r="AL389" s="58"/>
      <c r="AM389" s="58"/>
      <c r="AN389" s="58"/>
      <c r="AO389" s="58"/>
      <c r="AP389" s="58"/>
      <c r="AQ389" s="58"/>
      <c r="AR389" s="58"/>
      <c r="AS389" s="58"/>
      <c r="AT389" s="58"/>
      <c r="AU389" s="58"/>
      <c r="AV389" s="58"/>
      <c r="AW389" s="58"/>
      <c r="AX389" s="58"/>
      <c r="AY389" s="58"/>
      <c r="AZ389" s="58"/>
    </row>
    <row r="390" spans="1:52" x14ac:dyDescent="0.25">
      <c r="A390" s="58"/>
      <c r="B390" s="58"/>
      <c r="C390" s="58"/>
      <c r="D390" s="58"/>
      <c r="E390" s="58"/>
      <c r="F390" s="58"/>
      <c r="G390" s="58"/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  <c r="AA390" s="58"/>
      <c r="AB390" s="58"/>
      <c r="AC390" s="58"/>
      <c r="AD390" s="58"/>
      <c r="AE390" s="58"/>
      <c r="AF390" s="58"/>
      <c r="AG390" s="58"/>
      <c r="AH390" s="58"/>
      <c r="AI390" s="58"/>
      <c r="AJ390" s="58"/>
      <c r="AK390" s="58"/>
      <c r="AL390" s="58"/>
      <c r="AM390" s="58"/>
      <c r="AN390" s="58"/>
      <c r="AO390" s="58"/>
      <c r="AP390" s="58"/>
      <c r="AQ390" s="58"/>
      <c r="AR390" s="58"/>
      <c r="AS390" s="58"/>
      <c r="AT390" s="58"/>
      <c r="AU390" s="58"/>
      <c r="AV390" s="58"/>
      <c r="AW390" s="58"/>
      <c r="AX390" s="58"/>
      <c r="AY390" s="58"/>
      <c r="AZ390" s="58"/>
    </row>
    <row r="391" spans="1:52" x14ac:dyDescent="0.25">
      <c r="A391" s="58"/>
      <c r="B391" s="58"/>
      <c r="C391" s="58"/>
      <c r="D391" s="58"/>
      <c r="E391" s="58"/>
      <c r="F391" s="58"/>
      <c r="G391" s="58"/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  <c r="AA391" s="58"/>
      <c r="AB391" s="58"/>
      <c r="AC391" s="58"/>
      <c r="AD391" s="58"/>
      <c r="AE391" s="58"/>
      <c r="AF391" s="58"/>
      <c r="AG391" s="58"/>
      <c r="AH391" s="58"/>
      <c r="AI391" s="58"/>
      <c r="AJ391" s="58"/>
      <c r="AK391" s="58"/>
      <c r="AL391" s="58"/>
      <c r="AM391" s="58"/>
      <c r="AN391" s="58"/>
      <c r="AO391" s="58"/>
      <c r="AP391" s="58"/>
      <c r="AQ391" s="58"/>
      <c r="AR391" s="58"/>
      <c r="AS391" s="58"/>
      <c r="AT391" s="58"/>
      <c r="AU391" s="58"/>
      <c r="AV391" s="58"/>
      <c r="AW391" s="58"/>
      <c r="AX391" s="58"/>
      <c r="AY391" s="58"/>
      <c r="AZ391" s="58"/>
    </row>
    <row r="392" spans="1:52" x14ac:dyDescent="0.25">
      <c r="A392" s="58"/>
      <c r="B392" s="58"/>
      <c r="C392" s="58"/>
      <c r="D392" s="58"/>
      <c r="E392" s="58"/>
      <c r="F392" s="58"/>
      <c r="G392" s="58"/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  <c r="AA392" s="58"/>
      <c r="AB392" s="58"/>
      <c r="AC392" s="58"/>
      <c r="AD392" s="58"/>
      <c r="AE392" s="58"/>
      <c r="AF392" s="58"/>
      <c r="AG392" s="58"/>
      <c r="AH392" s="58"/>
      <c r="AI392" s="58"/>
      <c r="AJ392" s="58"/>
      <c r="AK392" s="58"/>
      <c r="AL392" s="58"/>
      <c r="AM392" s="58"/>
      <c r="AN392" s="58"/>
      <c r="AO392" s="58"/>
      <c r="AP392" s="58"/>
      <c r="AQ392" s="58"/>
      <c r="AR392" s="58"/>
      <c r="AS392" s="58"/>
      <c r="AT392" s="58"/>
      <c r="AU392" s="58"/>
      <c r="AV392" s="58"/>
      <c r="AW392" s="58"/>
      <c r="AX392" s="58"/>
      <c r="AY392" s="58"/>
      <c r="AZ392" s="58"/>
    </row>
    <row r="393" spans="1:52" x14ac:dyDescent="0.25">
      <c r="A393" s="58"/>
      <c r="B393" s="58"/>
      <c r="C393" s="58"/>
      <c r="D393" s="58"/>
      <c r="E393" s="58"/>
      <c r="F393" s="58"/>
      <c r="G393" s="58"/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  <c r="AA393" s="58"/>
      <c r="AB393" s="58"/>
      <c r="AC393" s="58"/>
      <c r="AD393" s="58"/>
      <c r="AE393" s="58"/>
      <c r="AF393" s="58"/>
      <c r="AG393" s="58"/>
      <c r="AH393" s="58"/>
      <c r="AI393" s="58"/>
      <c r="AJ393" s="58"/>
      <c r="AK393" s="58"/>
      <c r="AL393" s="58"/>
      <c r="AM393" s="58"/>
      <c r="AN393" s="58"/>
      <c r="AO393" s="58"/>
      <c r="AP393" s="58"/>
      <c r="AQ393" s="58"/>
      <c r="AR393" s="58"/>
      <c r="AS393" s="58"/>
      <c r="AT393" s="58"/>
      <c r="AU393" s="58"/>
      <c r="AV393" s="58"/>
      <c r="AW393" s="58"/>
      <c r="AX393" s="58"/>
      <c r="AY393" s="58"/>
      <c r="AZ393" s="58"/>
    </row>
    <row r="394" spans="1:52" x14ac:dyDescent="0.25">
      <c r="A394" s="58"/>
      <c r="B394" s="58"/>
      <c r="C394" s="58"/>
      <c r="D394" s="58"/>
      <c r="E394" s="58"/>
      <c r="F394" s="58"/>
      <c r="G394" s="58"/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  <c r="AA394" s="58"/>
      <c r="AB394" s="58"/>
      <c r="AC394" s="58"/>
      <c r="AD394" s="58"/>
      <c r="AE394" s="58"/>
      <c r="AF394" s="58"/>
      <c r="AG394" s="58"/>
      <c r="AH394" s="58"/>
      <c r="AI394" s="58"/>
      <c r="AJ394" s="58"/>
      <c r="AK394" s="58"/>
      <c r="AL394" s="58"/>
      <c r="AM394" s="58"/>
      <c r="AN394" s="58"/>
      <c r="AO394" s="58"/>
      <c r="AP394" s="58"/>
      <c r="AQ394" s="58"/>
      <c r="AR394" s="58"/>
      <c r="AS394" s="58"/>
      <c r="AT394" s="58"/>
      <c r="AU394" s="58"/>
      <c r="AV394" s="58"/>
      <c r="AW394" s="58"/>
      <c r="AX394" s="58"/>
      <c r="AY394" s="58"/>
      <c r="AZ394" s="58"/>
    </row>
    <row r="395" spans="1:52" x14ac:dyDescent="0.25">
      <c r="A395" s="58"/>
      <c r="B395" s="58"/>
      <c r="C395" s="58"/>
      <c r="D395" s="58"/>
      <c r="E395" s="58"/>
      <c r="F395" s="58"/>
      <c r="G395" s="58"/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  <c r="AA395" s="58"/>
      <c r="AB395" s="58"/>
      <c r="AC395" s="58"/>
      <c r="AD395" s="58"/>
      <c r="AE395" s="58"/>
      <c r="AF395" s="58"/>
      <c r="AG395" s="58"/>
      <c r="AH395" s="58"/>
      <c r="AI395" s="58"/>
      <c r="AJ395" s="58"/>
      <c r="AK395" s="58"/>
      <c r="AL395" s="58"/>
      <c r="AM395" s="58"/>
      <c r="AN395" s="58"/>
      <c r="AO395" s="58"/>
      <c r="AP395" s="58"/>
      <c r="AQ395" s="58"/>
      <c r="AR395" s="58"/>
      <c r="AS395" s="58"/>
      <c r="AT395" s="58"/>
      <c r="AU395" s="58"/>
      <c r="AV395" s="58"/>
      <c r="AW395" s="58"/>
      <c r="AX395" s="58"/>
      <c r="AY395" s="58"/>
      <c r="AZ395" s="58"/>
    </row>
    <row r="396" spans="1:52" x14ac:dyDescent="0.25">
      <c r="A396" s="58"/>
      <c r="B396" s="58"/>
      <c r="C396" s="58"/>
      <c r="D396" s="58"/>
      <c r="E396" s="58"/>
      <c r="F396" s="58"/>
      <c r="G396" s="58"/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  <c r="AA396" s="58"/>
      <c r="AB396" s="58"/>
      <c r="AC396" s="58"/>
      <c r="AD396" s="58"/>
      <c r="AE396" s="58"/>
      <c r="AF396" s="58"/>
      <c r="AG396" s="58"/>
      <c r="AH396" s="58"/>
      <c r="AI396" s="58"/>
      <c r="AJ396" s="58"/>
      <c r="AK396" s="58"/>
      <c r="AL396" s="58"/>
      <c r="AM396" s="58"/>
      <c r="AN396" s="58"/>
      <c r="AO396" s="58"/>
      <c r="AP396" s="58"/>
      <c r="AQ396" s="58"/>
      <c r="AR396" s="58"/>
      <c r="AS396" s="58"/>
      <c r="AT396" s="58"/>
      <c r="AU396" s="58"/>
      <c r="AV396" s="58"/>
      <c r="AW396" s="58"/>
      <c r="AX396" s="58"/>
      <c r="AY396" s="58"/>
      <c r="AZ396" s="58"/>
    </row>
    <row r="397" spans="1:52" x14ac:dyDescent="0.25">
      <c r="A397" s="58"/>
      <c r="B397" s="58"/>
      <c r="C397" s="58"/>
      <c r="D397" s="58"/>
      <c r="E397" s="58"/>
      <c r="F397" s="58"/>
      <c r="G397" s="58"/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  <c r="AA397" s="58"/>
      <c r="AB397" s="58"/>
      <c r="AC397" s="58"/>
      <c r="AD397" s="58"/>
      <c r="AE397" s="58"/>
      <c r="AF397" s="58"/>
      <c r="AG397" s="58"/>
      <c r="AH397" s="58"/>
      <c r="AI397" s="58"/>
      <c r="AJ397" s="58"/>
      <c r="AK397" s="58"/>
      <c r="AL397" s="58"/>
      <c r="AM397" s="58"/>
      <c r="AN397" s="58"/>
      <c r="AO397" s="58"/>
      <c r="AP397" s="58"/>
      <c r="AQ397" s="58"/>
      <c r="AR397" s="58"/>
      <c r="AS397" s="58"/>
      <c r="AT397" s="58"/>
      <c r="AU397" s="58"/>
      <c r="AV397" s="58"/>
      <c r="AW397" s="58"/>
      <c r="AX397" s="58"/>
      <c r="AY397" s="58"/>
      <c r="AZ397" s="58"/>
    </row>
    <row r="398" spans="1:52" x14ac:dyDescent="0.25">
      <c r="A398" s="58"/>
      <c r="B398" s="58"/>
      <c r="C398" s="58"/>
      <c r="D398" s="58"/>
      <c r="E398" s="58"/>
      <c r="F398" s="58"/>
      <c r="G398" s="58"/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  <c r="AA398" s="58"/>
      <c r="AB398" s="58"/>
      <c r="AC398" s="58"/>
      <c r="AD398" s="58"/>
      <c r="AE398" s="58"/>
      <c r="AF398" s="58"/>
      <c r="AG398" s="58"/>
      <c r="AH398" s="58"/>
      <c r="AI398" s="58"/>
      <c r="AJ398" s="58"/>
      <c r="AK398" s="58"/>
      <c r="AL398" s="58"/>
      <c r="AM398" s="58"/>
      <c r="AN398" s="58"/>
      <c r="AO398" s="58"/>
      <c r="AP398" s="58"/>
      <c r="AQ398" s="58"/>
      <c r="AR398" s="58"/>
      <c r="AS398" s="58"/>
      <c r="AT398" s="58"/>
      <c r="AU398" s="58"/>
      <c r="AV398" s="58"/>
      <c r="AW398" s="58"/>
      <c r="AX398" s="58"/>
      <c r="AY398" s="58"/>
      <c r="AZ398" s="58"/>
    </row>
    <row r="399" spans="1:52" x14ac:dyDescent="0.25">
      <c r="A399" s="58"/>
      <c r="B399" s="58"/>
      <c r="C399" s="58"/>
      <c r="D399" s="58"/>
      <c r="E399" s="58"/>
      <c r="F399" s="58"/>
      <c r="G399" s="58"/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  <c r="AA399" s="58"/>
      <c r="AB399" s="58"/>
      <c r="AC399" s="58"/>
      <c r="AD399" s="58"/>
      <c r="AE399" s="58"/>
      <c r="AF399" s="58"/>
      <c r="AG399" s="58"/>
      <c r="AH399" s="58"/>
      <c r="AI399" s="58"/>
      <c r="AJ399" s="58"/>
      <c r="AK399" s="58"/>
      <c r="AL399" s="58"/>
      <c r="AM399" s="58"/>
      <c r="AN399" s="58"/>
      <c r="AO399" s="58"/>
      <c r="AP399" s="58"/>
      <c r="AQ399" s="58"/>
      <c r="AR399" s="58"/>
      <c r="AS399" s="58"/>
      <c r="AT399" s="58"/>
      <c r="AU399" s="58"/>
      <c r="AV399" s="58"/>
      <c r="AW399" s="58"/>
      <c r="AX399" s="58"/>
      <c r="AY399" s="58"/>
      <c r="AZ399" s="58"/>
    </row>
    <row r="400" spans="1:52" x14ac:dyDescent="0.25">
      <c r="A400" s="58"/>
      <c r="B400" s="58"/>
      <c r="C400" s="58"/>
      <c r="D400" s="58"/>
      <c r="E400" s="58"/>
      <c r="F400" s="58"/>
      <c r="G400" s="58"/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  <c r="AA400" s="58"/>
      <c r="AB400" s="58"/>
      <c r="AC400" s="58"/>
      <c r="AD400" s="58"/>
      <c r="AE400" s="58"/>
      <c r="AF400" s="58"/>
      <c r="AG400" s="58"/>
      <c r="AH400" s="58"/>
      <c r="AI400" s="58"/>
      <c r="AJ400" s="58"/>
      <c r="AK400" s="58"/>
      <c r="AL400" s="58"/>
      <c r="AM400" s="58"/>
      <c r="AN400" s="58"/>
      <c r="AO400" s="58"/>
      <c r="AP400" s="58"/>
      <c r="AQ400" s="58"/>
      <c r="AR400" s="58"/>
      <c r="AS400" s="58"/>
      <c r="AT400" s="58"/>
      <c r="AU400" s="58"/>
      <c r="AV400" s="58"/>
      <c r="AW400" s="58"/>
      <c r="AX400" s="58"/>
      <c r="AY400" s="58"/>
      <c r="AZ400" s="58"/>
    </row>
    <row r="401" spans="1:52" x14ac:dyDescent="0.25">
      <c r="A401" s="58"/>
      <c r="B401" s="58"/>
      <c r="C401" s="58"/>
      <c r="D401" s="58"/>
      <c r="E401" s="58"/>
      <c r="F401" s="58"/>
      <c r="G401" s="58"/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  <c r="AA401" s="58"/>
      <c r="AB401" s="58"/>
      <c r="AC401" s="58"/>
      <c r="AD401" s="58"/>
      <c r="AE401" s="58"/>
      <c r="AF401" s="58"/>
      <c r="AG401" s="58"/>
      <c r="AH401" s="58"/>
      <c r="AI401" s="58"/>
      <c r="AJ401" s="58"/>
      <c r="AK401" s="58"/>
      <c r="AL401" s="58"/>
      <c r="AM401" s="58"/>
      <c r="AN401" s="58"/>
      <c r="AO401" s="58"/>
      <c r="AP401" s="58"/>
      <c r="AQ401" s="58"/>
      <c r="AR401" s="58"/>
      <c r="AS401" s="58"/>
      <c r="AT401" s="58"/>
      <c r="AU401" s="58"/>
      <c r="AV401" s="58"/>
      <c r="AW401" s="58"/>
      <c r="AX401" s="58"/>
      <c r="AY401" s="58"/>
      <c r="AZ401" s="58"/>
    </row>
    <row r="402" spans="1:52" x14ac:dyDescent="0.25">
      <c r="A402" s="58"/>
      <c r="B402" s="58"/>
      <c r="C402" s="58"/>
      <c r="D402" s="58"/>
      <c r="E402" s="58"/>
      <c r="F402" s="58"/>
      <c r="G402" s="58"/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  <c r="AA402" s="58"/>
      <c r="AB402" s="58"/>
      <c r="AC402" s="58"/>
      <c r="AD402" s="58"/>
      <c r="AE402" s="58"/>
      <c r="AF402" s="58"/>
      <c r="AG402" s="58"/>
      <c r="AH402" s="58"/>
      <c r="AI402" s="58"/>
      <c r="AJ402" s="58"/>
      <c r="AK402" s="58"/>
      <c r="AL402" s="58"/>
      <c r="AM402" s="58"/>
      <c r="AN402" s="58"/>
      <c r="AO402" s="58"/>
      <c r="AP402" s="58"/>
      <c r="AQ402" s="58"/>
      <c r="AR402" s="58"/>
      <c r="AS402" s="58"/>
      <c r="AT402" s="58"/>
      <c r="AU402" s="58"/>
      <c r="AV402" s="58"/>
      <c r="AW402" s="58"/>
      <c r="AX402" s="58"/>
      <c r="AY402" s="58"/>
      <c r="AZ402" s="58"/>
    </row>
    <row r="403" spans="1:52" x14ac:dyDescent="0.25">
      <c r="A403" s="58"/>
      <c r="B403" s="58"/>
      <c r="C403" s="58"/>
      <c r="D403" s="58"/>
      <c r="E403" s="58"/>
      <c r="F403" s="58"/>
      <c r="G403" s="58"/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  <c r="AA403" s="58"/>
      <c r="AB403" s="58"/>
      <c r="AC403" s="58"/>
      <c r="AD403" s="58"/>
      <c r="AE403" s="58"/>
      <c r="AF403" s="58"/>
      <c r="AG403" s="58"/>
      <c r="AH403" s="58"/>
      <c r="AI403" s="58"/>
      <c r="AJ403" s="58"/>
      <c r="AK403" s="58"/>
      <c r="AL403" s="58"/>
      <c r="AM403" s="58"/>
      <c r="AN403" s="58"/>
      <c r="AO403" s="58"/>
      <c r="AP403" s="58"/>
      <c r="AQ403" s="58"/>
      <c r="AR403" s="58"/>
      <c r="AS403" s="58"/>
      <c r="AT403" s="58"/>
      <c r="AU403" s="58"/>
      <c r="AV403" s="58"/>
      <c r="AW403" s="58"/>
      <c r="AX403" s="58"/>
      <c r="AY403" s="58"/>
      <c r="AZ403" s="58"/>
    </row>
    <row r="404" spans="1:52" x14ac:dyDescent="0.25">
      <c r="A404" s="58"/>
      <c r="B404" s="58"/>
      <c r="C404" s="58"/>
      <c r="D404" s="58"/>
      <c r="E404" s="58"/>
      <c r="F404" s="58"/>
      <c r="G404" s="58"/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  <c r="AA404" s="58"/>
      <c r="AB404" s="58"/>
      <c r="AC404" s="58"/>
      <c r="AD404" s="58"/>
      <c r="AE404" s="58"/>
      <c r="AF404" s="58"/>
      <c r="AG404" s="58"/>
      <c r="AH404" s="58"/>
      <c r="AI404" s="58"/>
      <c r="AJ404" s="58"/>
      <c r="AK404" s="58"/>
      <c r="AL404" s="58"/>
      <c r="AM404" s="58"/>
      <c r="AN404" s="58"/>
      <c r="AO404" s="58"/>
      <c r="AP404" s="58"/>
      <c r="AQ404" s="58"/>
      <c r="AR404" s="58"/>
      <c r="AS404" s="58"/>
      <c r="AT404" s="58"/>
      <c r="AU404" s="58"/>
      <c r="AV404" s="58"/>
      <c r="AW404" s="58"/>
      <c r="AX404" s="58"/>
      <c r="AY404" s="58"/>
      <c r="AZ404" s="58"/>
    </row>
    <row r="405" spans="1:52" x14ac:dyDescent="0.25">
      <c r="A405" s="58"/>
      <c r="B405" s="58"/>
      <c r="C405" s="58"/>
      <c r="D405" s="58"/>
      <c r="E405" s="58"/>
      <c r="F405" s="58"/>
      <c r="G405" s="58"/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  <c r="AA405" s="58"/>
      <c r="AB405" s="58"/>
      <c r="AC405" s="58"/>
      <c r="AD405" s="58"/>
      <c r="AE405" s="58"/>
      <c r="AF405" s="58"/>
      <c r="AG405" s="58"/>
      <c r="AH405" s="58"/>
      <c r="AI405" s="58"/>
      <c r="AJ405" s="58"/>
      <c r="AK405" s="58"/>
      <c r="AL405" s="58"/>
      <c r="AM405" s="58"/>
      <c r="AN405" s="58"/>
      <c r="AO405" s="58"/>
      <c r="AP405" s="58"/>
      <c r="AQ405" s="58"/>
      <c r="AR405" s="58"/>
      <c r="AS405" s="58"/>
      <c r="AT405" s="58"/>
      <c r="AU405" s="58"/>
      <c r="AV405" s="58"/>
      <c r="AW405" s="58"/>
      <c r="AX405" s="58"/>
      <c r="AY405" s="58"/>
      <c r="AZ405" s="58"/>
    </row>
    <row r="406" spans="1:52" x14ac:dyDescent="0.25">
      <c r="A406" s="58"/>
      <c r="B406" s="58"/>
      <c r="C406" s="58"/>
      <c r="D406" s="58"/>
      <c r="E406" s="58"/>
      <c r="F406" s="58"/>
      <c r="G406" s="58"/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  <c r="AA406" s="58"/>
      <c r="AB406" s="58"/>
      <c r="AC406" s="58"/>
      <c r="AD406" s="58"/>
      <c r="AE406" s="58"/>
      <c r="AF406" s="58"/>
      <c r="AG406" s="58"/>
      <c r="AH406" s="58"/>
      <c r="AI406" s="58"/>
      <c r="AJ406" s="58"/>
      <c r="AK406" s="58"/>
      <c r="AL406" s="58"/>
      <c r="AM406" s="58"/>
      <c r="AN406" s="58"/>
      <c r="AO406" s="58"/>
      <c r="AP406" s="58"/>
      <c r="AQ406" s="58"/>
      <c r="AR406" s="58"/>
      <c r="AS406" s="58"/>
      <c r="AT406" s="58"/>
      <c r="AU406" s="58"/>
      <c r="AV406" s="58"/>
      <c r="AW406" s="58"/>
      <c r="AX406" s="58"/>
      <c r="AY406" s="58"/>
      <c r="AZ406" s="58"/>
    </row>
    <row r="407" spans="1:52" x14ac:dyDescent="0.25">
      <c r="A407" s="58"/>
      <c r="B407" s="58"/>
      <c r="C407" s="58"/>
      <c r="D407" s="58"/>
      <c r="E407" s="58"/>
      <c r="F407" s="58"/>
      <c r="G407" s="58"/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  <c r="AA407" s="58"/>
      <c r="AB407" s="58"/>
      <c r="AC407" s="58"/>
      <c r="AD407" s="58"/>
      <c r="AE407" s="58"/>
      <c r="AF407" s="58"/>
      <c r="AG407" s="58"/>
      <c r="AH407" s="58"/>
      <c r="AI407" s="58"/>
      <c r="AJ407" s="58"/>
      <c r="AK407" s="58"/>
      <c r="AL407" s="58"/>
      <c r="AM407" s="58"/>
      <c r="AN407" s="58"/>
      <c r="AO407" s="58"/>
      <c r="AP407" s="58"/>
      <c r="AQ407" s="58"/>
      <c r="AR407" s="58"/>
      <c r="AS407" s="58"/>
      <c r="AT407" s="58"/>
      <c r="AU407" s="58"/>
      <c r="AV407" s="58"/>
      <c r="AW407" s="58"/>
      <c r="AX407" s="58"/>
      <c r="AY407" s="58"/>
      <c r="AZ407" s="58"/>
    </row>
    <row r="408" spans="1:52" x14ac:dyDescent="0.25">
      <c r="A408" s="58"/>
      <c r="B408" s="58"/>
      <c r="C408" s="58"/>
      <c r="D408" s="58"/>
      <c r="E408" s="58"/>
      <c r="F408" s="58"/>
      <c r="G408" s="58"/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  <c r="AA408" s="58"/>
      <c r="AB408" s="58"/>
      <c r="AC408" s="58"/>
      <c r="AD408" s="58"/>
      <c r="AE408" s="58"/>
      <c r="AF408" s="58"/>
      <c r="AG408" s="58"/>
      <c r="AH408" s="58"/>
      <c r="AI408" s="58"/>
      <c r="AJ408" s="58"/>
      <c r="AK408" s="58"/>
      <c r="AL408" s="58"/>
      <c r="AM408" s="58"/>
      <c r="AN408" s="58"/>
      <c r="AO408" s="58"/>
      <c r="AP408" s="58"/>
      <c r="AQ408" s="58"/>
      <c r="AR408" s="58"/>
      <c r="AS408" s="58"/>
      <c r="AT408" s="58"/>
      <c r="AU408" s="58"/>
      <c r="AV408" s="58"/>
      <c r="AW408" s="58"/>
      <c r="AX408" s="58"/>
      <c r="AY408" s="58"/>
      <c r="AZ408" s="58"/>
    </row>
    <row r="409" spans="1:52" x14ac:dyDescent="0.25">
      <c r="A409" s="58"/>
      <c r="B409" s="58"/>
      <c r="C409" s="58"/>
      <c r="D409" s="58"/>
      <c r="E409" s="58"/>
      <c r="F409" s="58"/>
      <c r="G409" s="58"/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  <c r="AA409" s="58"/>
      <c r="AB409" s="58"/>
      <c r="AC409" s="58"/>
      <c r="AD409" s="58"/>
      <c r="AE409" s="58"/>
      <c r="AF409" s="58"/>
      <c r="AG409" s="58"/>
      <c r="AH409" s="58"/>
      <c r="AI409" s="58"/>
      <c r="AJ409" s="58"/>
      <c r="AK409" s="58"/>
      <c r="AL409" s="58"/>
      <c r="AM409" s="58"/>
      <c r="AN409" s="58"/>
      <c r="AO409" s="58"/>
      <c r="AP409" s="58"/>
      <c r="AQ409" s="58"/>
      <c r="AR409" s="58"/>
      <c r="AS409" s="58"/>
      <c r="AT409" s="58"/>
      <c r="AU409" s="58"/>
      <c r="AV409" s="58"/>
      <c r="AW409" s="58"/>
      <c r="AX409" s="58"/>
      <c r="AY409" s="58"/>
      <c r="AZ409" s="58"/>
    </row>
    <row r="410" spans="1:52" x14ac:dyDescent="0.25">
      <c r="A410" s="58"/>
      <c r="B410" s="58"/>
      <c r="C410" s="58"/>
      <c r="D410" s="58"/>
      <c r="E410" s="58"/>
      <c r="F410" s="58"/>
      <c r="G410" s="58"/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  <c r="AA410" s="58"/>
      <c r="AB410" s="58"/>
      <c r="AC410" s="58"/>
      <c r="AD410" s="58"/>
      <c r="AE410" s="58"/>
      <c r="AF410" s="58"/>
      <c r="AG410" s="58"/>
      <c r="AH410" s="58"/>
      <c r="AI410" s="58"/>
      <c r="AJ410" s="58"/>
      <c r="AK410" s="58"/>
      <c r="AL410" s="58"/>
      <c r="AM410" s="58"/>
      <c r="AN410" s="58"/>
      <c r="AO410" s="58"/>
      <c r="AP410" s="58"/>
      <c r="AQ410" s="58"/>
      <c r="AR410" s="58"/>
      <c r="AS410" s="58"/>
      <c r="AT410" s="58"/>
      <c r="AU410" s="58"/>
      <c r="AV410" s="58"/>
      <c r="AW410" s="58"/>
      <c r="AX410" s="58"/>
      <c r="AY410" s="58"/>
      <c r="AZ410" s="58"/>
    </row>
    <row r="411" spans="1:52" x14ac:dyDescent="0.25">
      <c r="A411" s="58"/>
      <c r="B411" s="58"/>
      <c r="C411" s="58"/>
      <c r="D411" s="58"/>
      <c r="E411" s="58"/>
      <c r="F411" s="58"/>
      <c r="G411" s="58"/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  <c r="AA411" s="58"/>
      <c r="AB411" s="58"/>
      <c r="AC411" s="58"/>
      <c r="AD411" s="58"/>
      <c r="AE411" s="58"/>
      <c r="AF411" s="58"/>
      <c r="AG411" s="58"/>
      <c r="AH411" s="58"/>
      <c r="AI411" s="58"/>
      <c r="AJ411" s="58"/>
      <c r="AK411" s="58"/>
      <c r="AL411" s="58"/>
      <c r="AM411" s="58"/>
      <c r="AN411" s="58"/>
      <c r="AO411" s="58"/>
      <c r="AP411" s="58"/>
      <c r="AQ411" s="58"/>
      <c r="AR411" s="58"/>
      <c r="AS411" s="58"/>
      <c r="AT411" s="58"/>
      <c r="AU411" s="58"/>
      <c r="AV411" s="58"/>
      <c r="AW411" s="58"/>
      <c r="AX411" s="58"/>
      <c r="AY411" s="58"/>
      <c r="AZ411" s="58"/>
    </row>
    <row r="412" spans="1:52" x14ac:dyDescent="0.25">
      <c r="A412" s="58"/>
      <c r="B412" s="58"/>
      <c r="C412" s="58"/>
      <c r="D412" s="58"/>
      <c r="E412" s="58"/>
      <c r="F412" s="58"/>
      <c r="G412" s="58"/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  <c r="AA412" s="58"/>
      <c r="AB412" s="58"/>
      <c r="AC412" s="58"/>
      <c r="AD412" s="58"/>
      <c r="AE412" s="58"/>
      <c r="AF412" s="58"/>
      <c r="AG412" s="58"/>
      <c r="AH412" s="58"/>
      <c r="AI412" s="58"/>
      <c r="AJ412" s="58"/>
      <c r="AK412" s="58"/>
      <c r="AL412" s="58"/>
      <c r="AM412" s="58"/>
      <c r="AN412" s="58"/>
      <c r="AO412" s="58"/>
      <c r="AP412" s="58"/>
      <c r="AQ412" s="58"/>
      <c r="AR412" s="58"/>
      <c r="AS412" s="58"/>
      <c r="AT412" s="58"/>
      <c r="AU412" s="58"/>
      <c r="AV412" s="58"/>
      <c r="AW412" s="58"/>
      <c r="AX412" s="58"/>
      <c r="AY412" s="58"/>
      <c r="AZ412" s="58"/>
    </row>
    <row r="413" spans="1:52" x14ac:dyDescent="0.25">
      <c r="A413" s="58"/>
      <c r="B413" s="58"/>
      <c r="C413" s="58"/>
      <c r="D413" s="58"/>
      <c r="E413" s="58"/>
      <c r="F413" s="58"/>
      <c r="G413" s="58"/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  <c r="AA413" s="58"/>
      <c r="AB413" s="58"/>
      <c r="AC413" s="58"/>
      <c r="AD413" s="58"/>
      <c r="AE413" s="58"/>
      <c r="AF413" s="58"/>
      <c r="AG413" s="58"/>
      <c r="AH413" s="58"/>
      <c r="AI413" s="58"/>
      <c r="AJ413" s="58"/>
      <c r="AK413" s="58"/>
      <c r="AL413" s="58"/>
      <c r="AM413" s="58"/>
      <c r="AN413" s="58"/>
      <c r="AO413" s="58"/>
      <c r="AP413" s="58"/>
      <c r="AQ413" s="58"/>
      <c r="AR413" s="58"/>
      <c r="AS413" s="58"/>
      <c r="AT413" s="58"/>
      <c r="AU413" s="58"/>
      <c r="AV413" s="58"/>
      <c r="AW413" s="58"/>
      <c r="AX413" s="58"/>
      <c r="AY413" s="58"/>
      <c r="AZ413" s="58"/>
    </row>
    <row r="414" spans="1:52" x14ac:dyDescent="0.25">
      <c r="A414" s="58"/>
      <c r="B414" s="58"/>
      <c r="C414" s="58"/>
      <c r="D414" s="58"/>
      <c r="E414" s="58"/>
      <c r="F414" s="58"/>
      <c r="G414" s="58"/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  <c r="AA414" s="58"/>
      <c r="AB414" s="58"/>
      <c r="AC414" s="58"/>
      <c r="AD414" s="58"/>
      <c r="AE414" s="58"/>
      <c r="AF414" s="58"/>
      <c r="AG414" s="58"/>
      <c r="AH414" s="58"/>
      <c r="AI414" s="58"/>
      <c r="AJ414" s="58"/>
      <c r="AK414" s="58"/>
      <c r="AL414" s="58"/>
      <c r="AM414" s="58"/>
      <c r="AN414" s="58"/>
      <c r="AO414" s="58"/>
      <c r="AP414" s="58"/>
      <c r="AQ414" s="58"/>
      <c r="AR414" s="58"/>
      <c r="AS414" s="58"/>
      <c r="AT414" s="58"/>
      <c r="AU414" s="58"/>
      <c r="AV414" s="58"/>
      <c r="AW414" s="58"/>
      <c r="AX414" s="58"/>
      <c r="AY414" s="58"/>
      <c r="AZ414" s="58"/>
    </row>
    <row r="415" spans="1:52" x14ac:dyDescent="0.25">
      <c r="A415" s="58"/>
      <c r="B415" s="58"/>
      <c r="C415" s="58"/>
      <c r="D415" s="58"/>
      <c r="E415" s="58"/>
      <c r="F415" s="58"/>
      <c r="G415" s="58"/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  <c r="AA415" s="58"/>
      <c r="AB415" s="58"/>
      <c r="AC415" s="58"/>
      <c r="AD415" s="58"/>
      <c r="AE415" s="58"/>
      <c r="AF415" s="58"/>
      <c r="AG415" s="58"/>
      <c r="AH415" s="58"/>
      <c r="AI415" s="58"/>
      <c r="AJ415" s="58"/>
      <c r="AK415" s="58"/>
      <c r="AL415" s="58"/>
      <c r="AM415" s="58"/>
      <c r="AN415" s="58"/>
      <c r="AO415" s="58"/>
      <c r="AP415" s="58"/>
      <c r="AQ415" s="58"/>
      <c r="AR415" s="58"/>
      <c r="AS415" s="58"/>
      <c r="AT415" s="58"/>
      <c r="AU415" s="58"/>
      <c r="AV415" s="58"/>
      <c r="AW415" s="58"/>
      <c r="AX415" s="58"/>
      <c r="AY415" s="58"/>
      <c r="AZ415" s="58"/>
    </row>
    <row r="416" spans="1:52" x14ac:dyDescent="0.25">
      <c r="A416" s="58"/>
      <c r="B416" s="58"/>
      <c r="C416" s="58"/>
      <c r="D416" s="58"/>
      <c r="E416" s="58"/>
      <c r="F416" s="58"/>
      <c r="G416" s="58"/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  <c r="AA416" s="58"/>
      <c r="AB416" s="58"/>
      <c r="AC416" s="58"/>
      <c r="AD416" s="58"/>
      <c r="AE416" s="58"/>
      <c r="AF416" s="58"/>
      <c r="AG416" s="58"/>
      <c r="AH416" s="58"/>
      <c r="AI416" s="58"/>
      <c r="AJ416" s="58"/>
      <c r="AK416" s="58"/>
      <c r="AL416" s="58"/>
      <c r="AM416" s="58"/>
      <c r="AN416" s="58"/>
      <c r="AO416" s="58"/>
      <c r="AP416" s="58"/>
      <c r="AQ416" s="58"/>
      <c r="AR416" s="58"/>
      <c r="AS416" s="58"/>
      <c r="AT416" s="58"/>
      <c r="AU416" s="58"/>
      <c r="AV416" s="58"/>
      <c r="AW416" s="58"/>
      <c r="AX416" s="58"/>
      <c r="AY416" s="58"/>
      <c r="AZ416" s="58"/>
    </row>
    <row r="417" spans="1:52" x14ac:dyDescent="0.25">
      <c r="A417" s="58"/>
      <c r="B417" s="58"/>
      <c r="C417" s="58"/>
      <c r="D417" s="58"/>
      <c r="E417" s="58"/>
      <c r="F417" s="58"/>
      <c r="G417" s="58"/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  <c r="AA417" s="58"/>
      <c r="AB417" s="58"/>
      <c r="AC417" s="58"/>
      <c r="AD417" s="58"/>
      <c r="AE417" s="58"/>
      <c r="AF417" s="58"/>
      <c r="AG417" s="58"/>
      <c r="AH417" s="58"/>
      <c r="AI417" s="58"/>
      <c r="AJ417" s="58"/>
      <c r="AK417" s="58"/>
      <c r="AL417" s="58"/>
      <c r="AM417" s="58"/>
      <c r="AN417" s="58"/>
      <c r="AO417" s="58"/>
      <c r="AP417" s="58"/>
      <c r="AQ417" s="58"/>
      <c r="AR417" s="58"/>
      <c r="AS417" s="58"/>
      <c r="AT417" s="58"/>
      <c r="AU417" s="58"/>
      <c r="AV417" s="58"/>
      <c r="AW417" s="58"/>
      <c r="AX417" s="58"/>
      <c r="AY417" s="58"/>
      <c r="AZ417" s="58"/>
    </row>
    <row r="418" spans="1:52" x14ac:dyDescent="0.25">
      <c r="A418" s="58"/>
      <c r="B418" s="58"/>
      <c r="C418" s="58"/>
      <c r="D418" s="58"/>
      <c r="E418" s="58"/>
      <c r="F418" s="58"/>
      <c r="G418" s="58"/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  <c r="AA418" s="58"/>
      <c r="AB418" s="58"/>
      <c r="AC418" s="58"/>
      <c r="AD418" s="58"/>
      <c r="AE418" s="58"/>
      <c r="AF418" s="58"/>
      <c r="AG418" s="58"/>
      <c r="AH418" s="58"/>
      <c r="AI418" s="58"/>
      <c r="AJ418" s="58"/>
      <c r="AK418" s="58"/>
      <c r="AL418" s="58"/>
      <c r="AM418" s="58"/>
      <c r="AN418" s="58"/>
      <c r="AO418" s="58"/>
      <c r="AP418" s="58"/>
      <c r="AQ418" s="58"/>
      <c r="AR418" s="58"/>
      <c r="AS418" s="58"/>
      <c r="AT418" s="58"/>
      <c r="AU418" s="58"/>
      <c r="AV418" s="58"/>
      <c r="AW418" s="58"/>
      <c r="AX418" s="58"/>
      <c r="AY418" s="58"/>
      <c r="AZ418" s="58"/>
    </row>
    <row r="419" spans="1:52" x14ac:dyDescent="0.25">
      <c r="A419" s="58"/>
      <c r="B419" s="58"/>
      <c r="C419" s="58"/>
      <c r="D419" s="58"/>
      <c r="E419" s="58"/>
      <c r="F419" s="58"/>
      <c r="G419" s="58"/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  <c r="AA419" s="58"/>
      <c r="AB419" s="58"/>
      <c r="AC419" s="58"/>
      <c r="AD419" s="58"/>
      <c r="AE419" s="58"/>
      <c r="AF419" s="58"/>
      <c r="AG419" s="58"/>
      <c r="AH419" s="58"/>
      <c r="AI419" s="58"/>
      <c r="AJ419" s="58"/>
      <c r="AK419" s="58"/>
      <c r="AL419" s="58"/>
      <c r="AM419" s="58"/>
      <c r="AN419" s="58"/>
      <c r="AO419" s="58"/>
      <c r="AP419" s="58"/>
      <c r="AQ419" s="58"/>
      <c r="AR419" s="58"/>
      <c r="AS419" s="58"/>
      <c r="AT419" s="58"/>
      <c r="AU419" s="58"/>
      <c r="AV419" s="58"/>
      <c r="AW419" s="58"/>
      <c r="AX419" s="58"/>
      <c r="AY419" s="58"/>
      <c r="AZ419" s="58"/>
    </row>
    <row r="420" spans="1:52" x14ac:dyDescent="0.25">
      <c r="A420" s="58"/>
      <c r="B420" s="58"/>
      <c r="C420" s="58"/>
      <c r="D420" s="58"/>
      <c r="E420" s="58"/>
      <c r="F420" s="58"/>
      <c r="G420" s="58"/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  <c r="AA420" s="58"/>
      <c r="AB420" s="58"/>
      <c r="AC420" s="58"/>
      <c r="AD420" s="58"/>
      <c r="AE420" s="58"/>
      <c r="AF420" s="58"/>
      <c r="AG420" s="58"/>
      <c r="AH420" s="58"/>
      <c r="AI420" s="58"/>
      <c r="AJ420" s="58"/>
      <c r="AK420" s="58"/>
      <c r="AL420" s="58"/>
      <c r="AM420" s="58"/>
      <c r="AN420" s="58"/>
      <c r="AO420" s="58"/>
      <c r="AP420" s="58"/>
      <c r="AQ420" s="58"/>
      <c r="AR420" s="58"/>
      <c r="AS420" s="58"/>
      <c r="AT420" s="58"/>
      <c r="AU420" s="58"/>
      <c r="AV420" s="58"/>
      <c r="AW420" s="58"/>
      <c r="AX420" s="58"/>
      <c r="AY420" s="58"/>
      <c r="AZ420" s="58"/>
    </row>
    <row r="421" spans="1:52" x14ac:dyDescent="0.25">
      <c r="A421" s="58"/>
      <c r="B421" s="58"/>
      <c r="C421" s="58"/>
      <c r="D421" s="58"/>
      <c r="E421" s="58"/>
      <c r="F421" s="58"/>
      <c r="G421" s="58"/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  <c r="AA421" s="58"/>
      <c r="AB421" s="58"/>
      <c r="AC421" s="58"/>
      <c r="AD421" s="58"/>
      <c r="AE421" s="58"/>
      <c r="AF421" s="58"/>
      <c r="AG421" s="58"/>
      <c r="AH421" s="58"/>
      <c r="AI421" s="58"/>
      <c r="AJ421" s="58"/>
      <c r="AK421" s="58"/>
      <c r="AL421" s="58"/>
      <c r="AM421" s="58"/>
      <c r="AN421" s="58"/>
      <c r="AO421" s="58"/>
      <c r="AP421" s="58"/>
      <c r="AQ421" s="58"/>
      <c r="AR421" s="58"/>
      <c r="AS421" s="58"/>
      <c r="AT421" s="58"/>
      <c r="AU421" s="58"/>
      <c r="AV421" s="58"/>
      <c r="AW421" s="58"/>
      <c r="AX421" s="58"/>
      <c r="AY421" s="58"/>
      <c r="AZ421" s="58"/>
    </row>
    <row r="422" spans="1:52" x14ac:dyDescent="0.25">
      <c r="A422" s="58"/>
      <c r="B422" s="58"/>
      <c r="C422" s="58"/>
      <c r="D422" s="58"/>
      <c r="E422" s="58"/>
      <c r="F422" s="58"/>
      <c r="G422" s="58"/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  <c r="AA422" s="58"/>
      <c r="AB422" s="58"/>
      <c r="AC422" s="58"/>
      <c r="AD422" s="58"/>
      <c r="AE422" s="58"/>
      <c r="AF422" s="58"/>
      <c r="AG422" s="58"/>
      <c r="AH422" s="58"/>
      <c r="AI422" s="58"/>
      <c r="AJ422" s="58"/>
      <c r="AK422" s="58"/>
      <c r="AL422" s="58"/>
      <c r="AM422" s="58"/>
      <c r="AN422" s="58"/>
      <c r="AO422" s="58"/>
      <c r="AP422" s="58"/>
      <c r="AQ422" s="58"/>
      <c r="AR422" s="58"/>
      <c r="AS422" s="58"/>
      <c r="AT422" s="58"/>
      <c r="AU422" s="58"/>
      <c r="AV422" s="58"/>
      <c r="AW422" s="58"/>
      <c r="AX422" s="58"/>
      <c r="AY422" s="58"/>
      <c r="AZ422" s="58"/>
    </row>
    <row r="423" spans="1:52" x14ac:dyDescent="0.25">
      <c r="A423" s="58"/>
      <c r="B423" s="58"/>
      <c r="C423" s="58"/>
      <c r="D423" s="58"/>
      <c r="E423" s="58"/>
      <c r="F423" s="58"/>
      <c r="G423" s="58"/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  <c r="AA423" s="58"/>
      <c r="AB423" s="58"/>
      <c r="AC423" s="58"/>
      <c r="AD423" s="58"/>
      <c r="AE423" s="58"/>
      <c r="AF423" s="58"/>
      <c r="AG423" s="58"/>
      <c r="AH423" s="58"/>
      <c r="AI423" s="58"/>
      <c r="AJ423" s="58"/>
      <c r="AK423" s="58"/>
      <c r="AL423" s="58"/>
      <c r="AM423" s="58"/>
      <c r="AN423" s="58"/>
      <c r="AO423" s="58"/>
      <c r="AP423" s="58"/>
      <c r="AQ423" s="58"/>
      <c r="AR423" s="58"/>
      <c r="AS423" s="58"/>
      <c r="AT423" s="58"/>
      <c r="AU423" s="58"/>
      <c r="AV423" s="58"/>
      <c r="AW423" s="58"/>
      <c r="AX423" s="58"/>
      <c r="AY423" s="58"/>
      <c r="AZ423" s="58"/>
    </row>
    <row r="424" spans="1:52" x14ac:dyDescent="0.25">
      <c r="A424" s="58"/>
      <c r="B424" s="58"/>
      <c r="C424" s="58"/>
      <c r="D424" s="58"/>
      <c r="E424" s="58"/>
      <c r="F424" s="58"/>
      <c r="G424" s="58"/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  <c r="AA424" s="58"/>
      <c r="AB424" s="58"/>
      <c r="AC424" s="58"/>
      <c r="AD424" s="58"/>
      <c r="AE424" s="58"/>
      <c r="AF424" s="58"/>
      <c r="AG424" s="58"/>
      <c r="AH424" s="58"/>
      <c r="AI424" s="58"/>
      <c r="AJ424" s="58"/>
      <c r="AK424" s="58"/>
      <c r="AL424" s="58"/>
      <c r="AM424" s="58"/>
      <c r="AN424" s="58"/>
      <c r="AO424" s="58"/>
      <c r="AP424" s="58"/>
      <c r="AQ424" s="58"/>
      <c r="AR424" s="58"/>
      <c r="AS424" s="58"/>
      <c r="AT424" s="58"/>
      <c r="AU424" s="58"/>
      <c r="AV424" s="58"/>
      <c r="AW424" s="58"/>
      <c r="AX424" s="58"/>
      <c r="AY424" s="58"/>
      <c r="AZ424" s="58"/>
    </row>
    <row r="425" spans="1:52" x14ac:dyDescent="0.25">
      <c r="A425" s="58"/>
      <c r="B425" s="58"/>
      <c r="C425" s="58"/>
      <c r="D425" s="58"/>
      <c r="E425" s="58"/>
      <c r="F425" s="58"/>
      <c r="G425" s="58"/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  <c r="AA425" s="58"/>
      <c r="AB425" s="58"/>
      <c r="AC425" s="58"/>
      <c r="AD425" s="58"/>
      <c r="AE425" s="58"/>
      <c r="AF425" s="58"/>
      <c r="AG425" s="58"/>
      <c r="AH425" s="58"/>
      <c r="AI425" s="58"/>
      <c r="AJ425" s="58"/>
      <c r="AK425" s="58"/>
      <c r="AL425" s="58"/>
      <c r="AM425" s="58"/>
      <c r="AN425" s="58"/>
      <c r="AO425" s="58"/>
      <c r="AP425" s="58"/>
      <c r="AQ425" s="58"/>
      <c r="AR425" s="58"/>
      <c r="AS425" s="58"/>
      <c r="AT425" s="58"/>
      <c r="AU425" s="58"/>
      <c r="AV425" s="58"/>
      <c r="AW425" s="58"/>
      <c r="AX425" s="58"/>
      <c r="AY425" s="58"/>
      <c r="AZ425" s="58"/>
    </row>
    <row r="426" spans="1:52" x14ac:dyDescent="0.25">
      <c r="A426" s="58"/>
      <c r="B426" s="58"/>
      <c r="C426" s="58"/>
      <c r="D426" s="58"/>
      <c r="E426" s="58"/>
      <c r="F426" s="58"/>
      <c r="G426" s="58"/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  <c r="AA426" s="58"/>
      <c r="AB426" s="58"/>
      <c r="AC426" s="58"/>
      <c r="AD426" s="58"/>
      <c r="AE426" s="58"/>
      <c r="AF426" s="58"/>
      <c r="AG426" s="58"/>
      <c r="AH426" s="58"/>
      <c r="AI426" s="58"/>
      <c r="AJ426" s="58"/>
      <c r="AK426" s="58"/>
      <c r="AL426" s="58"/>
      <c r="AM426" s="58"/>
      <c r="AN426" s="58"/>
      <c r="AO426" s="58"/>
      <c r="AP426" s="58"/>
      <c r="AQ426" s="58"/>
      <c r="AR426" s="58"/>
      <c r="AS426" s="58"/>
      <c r="AT426" s="58"/>
      <c r="AU426" s="58"/>
      <c r="AV426" s="58"/>
      <c r="AW426" s="58"/>
      <c r="AX426" s="58"/>
      <c r="AY426" s="58"/>
      <c r="AZ426" s="58"/>
    </row>
    <row r="427" spans="1:52" x14ac:dyDescent="0.25">
      <c r="A427" s="58"/>
      <c r="B427" s="58"/>
      <c r="C427" s="58"/>
      <c r="D427" s="58"/>
      <c r="E427" s="58"/>
      <c r="F427" s="58"/>
      <c r="G427" s="58"/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  <c r="AA427" s="58"/>
      <c r="AB427" s="58"/>
      <c r="AC427" s="58"/>
      <c r="AD427" s="58"/>
      <c r="AE427" s="58"/>
      <c r="AF427" s="58"/>
      <c r="AG427" s="58"/>
      <c r="AH427" s="58"/>
      <c r="AI427" s="58"/>
      <c r="AJ427" s="58"/>
      <c r="AK427" s="58"/>
      <c r="AL427" s="58"/>
      <c r="AM427" s="58"/>
      <c r="AN427" s="58"/>
      <c r="AO427" s="58"/>
      <c r="AP427" s="58"/>
      <c r="AQ427" s="58"/>
      <c r="AR427" s="58"/>
      <c r="AS427" s="58"/>
      <c r="AT427" s="58"/>
      <c r="AU427" s="58"/>
      <c r="AV427" s="58"/>
      <c r="AW427" s="58"/>
      <c r="AX427" s="58"/>
      <c r="AY427" s="58"/>
      <c r="AZ427" s="58"/>
    </row>
    <row r="428" spans="1:52" x14ac:dyDescent="0.25">
      <c r="A428" s="58"/>
      <c r="B428" s="58"/>
      <c r="C428" s="58"/>
      <c r="D428" s="58"/>
      <c r="E428" s="58"/>
      <c r="F428" s="58"/>
      <c r="G428" s="58"/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  <c r="AA428" s="58"/>
      <c r="AB428" s="58"/>
      <c r="AC428" s="58"/>
      <c r="AD428" s="58"/>
      <c r="AE428" s="58"/>
      <c r="AF428" s="58"/>
      <c r="AG428" s="58"/>
      <c r="AH428" s="58"/>
      <c r="AI428" s="58"/>
      <c r="AJ428" s="58"/>
      <c r="AK428" s="58"/>
      <c r="AL428" s="58"/>
      <c r="AM428" s="58"/>
      <c r="AN428" s="58"/>
      <c r="AO428" s="58"/>
      <c r="AP428" s="58"/>
      <c r="AQ428" s="58"/>
      <c r="AR428" s="58"/>
      <c r="AS428" s="58"/>
      <c r="AT428" s="58"/>
      <c r="AU428" s="58"/>
      <c r="AV428" s="58"/>
      <c r="AW428" s="58"/>
      <c r="AX428" s="58"/>
      <c r="AY428" s="58"/>
      <c r="AZ428" s="58"/>
    </row>
    <row r="429" spans="1:52" x14ac:dyDescent="0.25">
      <c r="A429" s="58"/>
      <c r="B429" s="58"/>
      <c r="C429" s="58"/>
      <c r="D429" s="58"/>
      <c r="E429" s="58"/>
      <c r="F429" s="58"/>
      <c r="G429" s="58"/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  <c r="AA429" s="58"/>
      <c r="AB429" s="58"/>
      <c r="AC429" s="58"/>
      <c r="AD429" s="58"/>
      <c r="AE429" s="58"/>
      <c r="AF429" s="58"/>
      <c r="AG429" s="58"/>
      <c r="AH429" s="58"/>
      <c r="AI429" s="58"/>
      <c r="AJ429" s="58"/>
      <c r="AK429" s="58"/>
      <c r="AL429" s="58"/>
      <c r="AM429" s="58"/>
      <c r="AN429" s="58"/>
      <c r="AO429" s="58"/>
      <c r="AP429" s="58"/>
      <c r="AQ429" s="58"/>
      <c r="AR429" s="58"/>
      <c r="AS429" s="58"/>
      <c r="AT429" s="58"/>
      <c r="AU429" s="58"/>
      <c r="AV429" s="58"/>
      <c r="AW429" s="58"/>
      <c r="AX429" s="58"/>
      <c r="AY429" s="58"/>
      <c r="AZ429" s="58"/>
    </row>
    <row r="430" spans="1:52" x14ac:dyDescent="0.25">
      <c r="A430" s="58"/>
      <c r="B430" s="58"/>
      <c r="C430" s="58"/>
      <c r="D430" s="58"/>
      <c r="E430" s="58"/>
      <c r="F430" s="58"/>
      <c r="G430" s="58"/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  <c r="AA430" s="58"/>
      <c r="AB430" s="58"/>
      <c r="AC430" s="58"/>
      <c r="AD430" s="58"/>
      <c r="AE430" s="58"/>
      <c r="AF430" s="58"/>
      <c r="AG430" s="58"/>
      <c r="AH430" s="58"/>
      <c r="AI430" s="58"/>
      <c r="AJ430" s="58"/>
      <c r="AK430" s="58"/>
      <c r="AL430" s="58"/>
      <c r="AM430" s="58"/>
      <c r="AN430" s="58"/>
      <c r="AO430" s="58"/>
      <c r="AP430" s="58"/>
      <c r="AQ430" s="58"/>
      <c r="AR430" s="58"/>
      <c r="AS430" s="58"/>
      <c r="AT430" s="58"/>
      <c r="AU430" s="58"/>
      <c r="AV430" s="58"/>
      <c r="AW430" s="58"/>
      <c r="AX430" s="58"/>
      <c r="AY430" s="58"/>
      <c r="AZ430" s="58"/>
    </row>
    <row r="431" spans="1:52" x14ac:dyDescent="0.25">
      <c r="A431" s="58"/>
      <c r="B431" s="58"/>
      <c r="C431" s="58"/>
      <c r="D431" s="58"/>
      <c r="E431" s="58"/>
      <c r="F431" s="58"/>
      <c r="G431" s="58"/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  <c r="AA431" s="58"/>
      <c r="AB431" s="58"/>
      <c r="AC431" s="58"/>
      <c r="AD431" s="58"/>
      <c r="AE431" s="58"/>
      <c r="AF431" s="58"/>
      <c r="AG431" s="58"/>
      <c r="AH431" s="58"/>
      <c r="AI431" s="58"/>
      <c r="AJ431" s="58"/>
      <c r="AK431" s="58"/>
      <c r="AL431" s="58"/>
      <c r="AM431" s="58"/>
      <c r="AN431" s="58"/>
      <c r="AO431" s="58"/>
      <c r="AP431" s="58"/>
      <c r="AQ431" s="58"/>
      <c r="AR431" s="58"/>
      <c r="AS431" s="58"/>
      <c r="AT431" s="58"/>
      <c r="AU431" s="58"/>
      <c r="AV431" s="58"/>
      <c r="AW431" s="58"/>
      <c r="AX431" s="58"/>
      <c r="AY431" s="58"/>
      <c r="AZ431" s="58"/>
    </row>
    <row r="432" spans="1:52" x14ac:dyDescent="0.25">
      <c r="A432" s="58"/>
      <c r="B432" s="58"/>
      <c r="C432" s="58"/>
      <c r="D432" s="58"/>
      <c r="E432" s="58"/>
      <c r="F432" s="58"/>
      <c r="G432" s="58"/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  <c r="AA432" s="58"/>
      <c r="AB432" s="58"/>
      <c r="AC432" s="58"/>
      <c r="AD432" s="58"/>
      <c r="AE432" s="58"/>
      <c r="AF432" s="58"/>
      <c r="AG432" s="58"/>
      <c r="AH432" s="58"/>
      <c r="AI432" s="58"/>
      <c r="AJ432" s="58"/>
      <c r="AK432" s="58"/>
      <c r="AL432" s="58"/>
      <c r="AM432" s="58"/>
      <c r="AN432" s="58"/>
      <c r="AO432" s="58"/>
      <c r="AP432" s="58"/>
      <c r="AQ432" s="58"/>
      <c r="AR432" s="58"/>
      <c r="AS432" s="58"/>
      <c r="AT432" s="58"/>
      <c r="AU432" s="58"/>
      <c r="AV432" s="58"/>
      <c r="AW432" s="58"/>
      <c r="AX432" s="58"/>
      <c r="AY432" s="58"/>
      <c r="AZ432" s="58"/>
    </row>
    <row r="433" spans="1:52" x14ac:dyDescent="0.25">
      <c r="A433" s="58"/>
      <c r="B433" s="58"/>
      <c r="C433" s="58"/>
      <c r="D433" s="58"/>
      <c r="E433" s="58"/>
      <c r="F433" s="58"/>
      <c r="G433" s="58"/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  <c r="AA433" s="58"/>
      <c r="AB433" s="58"/>
      <c r="AC433" s="58"/>
      <c r="AD433" s="58"/>
      <c r="AE433" s="58"/>
      <c r="AF433" s="58"/>
      <c r="AG433" s="58"/>
      <c r="AH433" s="58"/>
      <c r="AI433" s="58"/>
      <c r="AJ433" s="58"/>
      <c r="AK433" s="58"/>
      <c r="AL433" s="58"/>
      <c r="AM433" s="58"/>
      <c r="AN433" s="58"/>
      <c r="AO433" s="58"/>
      <c r="AP433" s="58"/>
      <c r="AQ433" s="58"/>
      <c r="AR433" s="58"/>
      <c r="AS433" s="58"/>
      <c r="AT433" s="58"/>
      <c r="AU433" s="58"/>
      <c r="AV433" s="58"/>
      <c r="AW433" s="58"/>
      <c r="AX433" s="58"/>
      <c r="AY433" s="58"/>
      <c r="AZ433" s="58"/>
    </row>
    <row r="434" spans="1:52" x14ac:dyDescent="0.25">
      <c r="A434" s="58"/>
      <c r="B434" s="58"/>
      <c r="C434" s="58"/>
      <c r="D434" s="58"/>
      <c r="E434" s="58"/>
      <c r="F434" s="58"/>
      <c r="G434" s="58"/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  <c r="AA434" s="58"/>
      <c r="AB434" s="58"/>
      <c r="AC434" s="58"/>
      <c r="AD434" s="58"/>
      <c r="AE434" s="58"/>
      <c r="AF434" s="58"/>
      <c r="AG434" s="58"/>
      <c r="AH434" s="58"/>
      <c r="AI434" s="58"/>
      <c r="AJ434" s="58"/>
      <c r="AK434" s="58"/>
      <c r="AL434" s="58"/>
      <c r="AM434" s="58"/>
      <c r="AN434" s="58"/>
      <c r="AO434" s="58"/>
      <c r="AP434" s="58"/>
      <c r="AQ434" s="58"/>
      <c r="AR434" s="58"/>
      <c r="AS434" s="58"/>
      <c r="AT434" s="58"/>
      <c r="AU434" s="58"/>
      <c r="AV434" s="58"/>
      <c r="AW434" s="58"/>
      <c r="AX434" s="58"/>
      <c r="AY434" s="58"/>
      <c r="AZ434" s="58"/>
    </row>
    <row r="435" spans="1:52" x14ac:dyDescent="0.25">
      <c r="A435" s="58"/>
      <c r="B435" s="58"/>
      <c r="C435" s="58"/>
      <c r="D435" s="58"/>
      <c r="E435" s="58"/>
      <c r="F435" s="58"/>
      <c r="G435" s="58"/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  <c r="AA435" s="58"/>
      <c r="AB435" s="58"/>
      <c r="AC435" s="58"/>
      <c r="AD435" s="58"/>
      <c r="AE435" s="58"/>
      <c r="AF435" s="58"/>
      <c r="AG435" s="58"/>
      <c r="AH435" s="58"/>
      <c r="AI435" s="58"/>
      <c r="AJ435" s="58"/>
      <c r="AK435" s="58"/>
      <c r="AL435" s="58"/>
      <c r="AM435" s="58"/>
      <c r="AN435" s="58"/>
      <c r="AO435" s="58"/>
      <c r="AP435" s="58"/>
      <c r="AQ435" s="58"/>
      <c r="AR435" s="58"/>
      <c r="AS435" s="58"/>
      <c r="AT435" s="58"/>
      <c r="AU435" s="58"/>
      <c r="AV435" s="58"/>
      <c r="AW435" s="58"/>
      <c r="AX435" s="58"/>
      <c r="AY435" s="58"/>
      <c r="AZ435" s="58"/>
    </row>
    <row r="436" spans="1:52" x14ac:dyDescent="0.25">
      <c r="A436" s="58"/>
      <c r="B436" s="58"/>
      <c r="C436" s="58"/>
      <c r="D436" s="58"/>
      <c r="E436" s="58"/>
      <c r="F436" s="58"/>
      <c r="G436" s="58"/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  <c r="AA436" s="58"/>
      <c r="AB436" s="58"/>
      <c r="AC436" s="58"/>
      <c r="AD436" s="58"/>
      <c r="AE436" s="58"/>
      <c r="AF436" s="58"/>
      <c r="AG436" s="58"/>
      <c r="AH436" s="58"/>
      <c r="AI436" s="58"/>
      <c r="AJ436" s="58"/>
      <c r="AK436" s="58"/>
      <c r="AL436" s="58"/>
      <c r="AM436" s="58"/>
      <c r="AN436" s="58"/>
      <c r="AO436" s="58"/>
      <c r="AP436" s="58"/>
      <c r="AQ436" s="58"/>
      <c r="AR436" s="58"/>
      <c r="AS436" s="58"/>
      <c r="AT436" s="58"/>
      <c r="AU436" s="58"/>
      <c r="AV436" s="58"/>
      <c r="AW436" s="58"/>
      <c r="AX436" s="58"/>
      <c r="AY436" s="58"/>
      <c r="AZ436" s="58"/>
    </row>
    <row r="437" spans="1:52" x14ac:dyDescent="0.25">
      <c r="A437" s="58"/>
      <c r="B437" s="58"/>
      <c r="C437" s="58"/>
      <c r="D437" s="58"/>
      <c r="E437" s="58"/>
      <c r="F437" s="58"/>
      <c r="G437" s="58"/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  <c r="AA437" s="58"/>
      <c r="AB437" s="58"/>
      <c r="AC437" s="58"/>
      <c r="AD437" s="58"/>
      <c r="AE437" s="58"/>
      <c r="AF437" s="58"/>
      <c r="AG437" s="58"/>
      <c r="AH437" s="58"/>
      <c r="AI437" s="58"/>
      <c r="AJ437" s="58"/>
      <c r="AK437" s="58"/>
      <c r="AL437" s="58"/>
      <c r="AM437" s="58"/>
      <c r="AN437" s="58"/>
      <c r="AO437" s="58"/>
      <c r="AP437" s="58"/>
      <c r="AQ437" s="58"/>
      <c r="AR437" s="58"/>
      <c r="AS437" s="58"/>
      <c r="AT437" s="58"/>
      <c r="AU437" s="58"/>
      <c r="AV437" s="58"/>
      <c r="AW437" s="58"/>
      <c r="AX437" s="58"/>
      <c r="AY437" s="58"/>
      <c r="AZ437" s="58"/>
    </row>
    <row r="438" spans="1:52" x14ac:dyDescent="0.25">
      <c r="A438" s="58"/>
      <c r="B438" s="58"/>
      <c r="C438" s="58"/>
      <c r="D438" s="58"/>
      <c r="E438" s="58"/>
      <c r="F438" s="58"/>
      <c r="G438" s="58"/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  <c r="AA438" s="58"/>
      <c r="AB438" s="58"/>
      <c r="AC438" s="58"/>
      <c r="AD438" s="58"/>
      <c r="AE438" s="58"/>
      <c r="AF438" s="58"/>
      <c r="AG438" s="58"/>
      <c r="AH438" s="58"/>
      <c r="AI438" s="58"/>
      <c r="AJ438" s="58"/>
      <c r="AK438" s="58"/>
      <c r="AL438" s="58"/>
      <c r="AM438" s="58"/>
      <c r="AN438" s="58"/>
      <c r="AO438" s="58"/>
      <c r="AP438" s="58"/>
      <c r="AQ438" s="58"/>
      <c r="AR438" s="58"/>
      <c r="AS438" s="58"/>
      <c r="AT438" s="58"/>
      <c r="AU438" s="58"/>
      <c r="AV438" s="58"/>
      <c r="AW438" s="58"/>
      <c r="AX438" s="58"/>
      <c r="AY438" s="58"/>
      <c r="AZ438" s="58"/>
    </row>
    <row r="439" spans="1:52" x14ac:dyDescent="0.25">
      <c r="A439" s="58"/>
      <c r="B439" s="58"/>
      <c r="C439" s="58"/>
      <c r="D439" s="58"/>
      <c r="E439" s="58"/>
      <c r="F439" s="58"/>
      <c r="G439" s="58"/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  <c r="AA439" s="58"/>
      <c r="AB439" s="58"/>
      <c r="AC439" s="58"/>
      <c r="AD439" s="58"/>
      <c r="AE439" s="58"/>
      <c r="AF439" s="58"/>
      <c r="AG439" s="58"/>
      <c r="AH439" s="58"/>
      <c r="AI439" s="58"/>
      <c r="AJ439" s="58"/>
      <c r="AK439" s="58"/>
      <c r="AL439" s="58"/>
      <c r="AM439" s="58"/>
      <c r="AN439" s="58"/>
      <c r="AO439" s="58"/>
      <c r="AP439" s="58"/>
      <c r="AQ439" s="58"/>
      <c r="AR439" s="58"/>
      <c r="AS439" s="58"/>
      <c r="AT439" s="58"/>
      <c r="AU439" s="58"/>
      <c r="AV439" s="58"/>
      <c r="AW439" s="58"/>
      <c r="AX439" s="58"/>
      <c r="AY439" s="58"/>
      <c r="AZ439" s="58"/>
    </row>
    <row r="440" spans="1:52" x14ac:dyDescent="0.25">
      <c r="A440" s="58"/>
      <c r="B440" s="58"/>
      <c r="C440" s="58"/>
      <c r="D440" s="58"/>
      <c r="E440" s="58"/>
      <c r="F440" s="58"/>
      <c r="G440" s="58"/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  <c r="AA440" s="58"/>
      <c r="AB440" s="58"/>
      <c r="AC440" s="58"/>
      <c r="AD440" s="58"/>
      <c r="AE440" s="58"/>
      <c r="AF440" s="58"/>
      <c r="AG440" s="58"/>
      <c r="AH440" s="58"/>
      <c r="AI440" s="58"/>
      <c r="AJ440" s="58"/>
      <c r="AK440" s="58"/>
      <c r="AL440" s="58"/>
      <c r="AM440" s="58"/>
      <c r="AN440" s="58"/>
      <c r="AO440" s="58"/>
      <c r="AP440" s="58"/>
      <c r="AQ440" s="58"/>
      <c r="AR440" s="58"/>
      <c r="AS440" s="58"/>
      <c r="AT440" s="58"/>
      <c r="AU440" s="58"/>
      <c r="AV440" s="58"/>
      <c r="AW440" s="58"/>
      <c r="AX440" s="58"/>
      <c r="AY440" s="58"/>
      <c r="AZ440" s="58"/>
    </row>
    <row r="441" spans="1:52" x14ac:dyDescent="0.25">
      <c r="A441" s="58"/>
      <c r="B441" s="58"/>
      <c r="C441" s="58"/>
      <c r="D441" s="58"/>
      <c r="E441" s="58"/>
      <c r="F441" s="58"/>
      <c r="G441" s="58"/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  <c r="AA441" s="58"/>
      <c r="AB441" s="58"/>
      <c r="AC441" s="58"/>
      <c r="AD441" s="58"/>
      <c r="AE441" s="58"/>
      <c r="AF441" s="58"/>
      <c r="AG441" s="58"/>
      <c r="AH441" s="58"/>
      <c r="AI441" s="58"/>
      <c r="AJ441" s="58"/>
      <c r="AK441" s="58"/>
      <c r="AL441" s="58"/>
      <c r="AM441" s="58"/>
      <c r="AN441" s="58"/>
      <c r="AO441" s="58"/>
      <c r="AP441" s="58"/>
      <c r="AQ441" s="58"/>
      <c r="AR441" s="58"/>
      <c r="AS441" s="58"/>
      <c r="AT441" s="58"/>
      <c r="AU441" s="58"/>
      <c r="AV441" s="58"/>
      <c r="AW441" s="58"/>
      <c r="AX441" s="58"/>
      <c r="AY441" s="58"/>
      <c r="AZ441" s="58"/>
    </row>
    <row r="442" spans="1:52" x14ac:dyDescent="0.25">
      <c r="A442" s="58"/>
      <c r="B442" s="58"/>
      <c r="C442" s="58"/>
      <c r="D442" s="58"/>
      <c r="E442" s="58"/>
      <c r="F442" s="58"/>
      <c r="G442" s="58"/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  <c r="AA442" s="58"/>
      <c r="AB442" s="58"/>
      <c r="AC442" s="58"/>
      <c r="AD442" s="58"/>
      <c r="AE442" s="58"/>
      <c r="AF442" s="58"/>
      <c r="AG442" s="58"/>
      <c r="AH442" s="58"/>
      <c r="AI442" s="58"/>
      <c r="AJ442" s="58"/>
      <c r="AK442" s="58"/>
      <c r="AL442" s="58"/>
      <c r="AM442" s="58"/>
      <c r="AN442" s="58"/>
      <c r="AO442" s="58"/>
      <c r="AP442" s="58"/>
      <c r="AQ442" s="58"/>
      <c r="AR442" s="58"/>
      <c r="AS442" s="58"/>
      <c r="AT442" s="58"/>
      <c r="AU442" s="58"/>
      <c r="AV442" s="58"/>
      <c r="AW442" s="58"/>
      <c r="AX442" s="58"/>
      <c r="AY442" s="58"/>
      <c r="AZ442" s="58"/>
    </row>
    <row r="443" spans="1:52" x14ac:dyDescent="0.25">
      <c r="A443" s="58"/>
      <c r="B443" s="58"/>
      <c r="C443" s="58"/>
      <c r="D443" s="58"/>
      <c r="E443" s="58"/>
      <c r="F443" s="58"/>
      <c r="G443" s="58"/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  <c r="AA443" s="58"/>
      <c r="AB443" s="58"/>
      <c r="AC443" s="58"/>
      <c r="AD443" s="58"/>
      <c r="AE443" s="58"/>
      <c r="AF443" s="58"/>
      <c r="AG443" s="58"/>
      <c r="AH443" s="58"/>
      <c r="AI443" s="58"/>
      <c r="AJ443" s="58"/>
      <c r="AK443" s="58"/>
      <c r="AL443" s="58"/>
      <c r="AM443" s="58"/>
      <c r="AN443" s="58"/>
      <c r="AO443" s="58"/>
      <c r="AP443" s="58"/>
      <c r="AQ443" s="58"/>
      <c r="AR443" s="58"/>
      <c r="AS443" s="58"/>
      <c r="AT443" s="58"/>
      <c r="AU443" s="58"/>
      <c r="AV443" s="58"/>
      <c r="AW443" s="58"/>
      <c r="AX443" s="58"/>
      <c r="AY443" s="58"/>
      <c r="AZ443" s="58"/>
    </row>
    <row r="444" spans="1:52" x14ac:dyDescent="0.25">
      <c r="A444" s="58"/>
      <c r="B444" s="58"/>
      <c r="C444" s="58"/>
      <c r="D444" s="58"/>
      <c r="E444" s="58"/>
      <c r="F444" s="58"/>
      <c r="G444" s="58"/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  <c r="AA444" s="58"/>
      <c r="AB444" s="58"/>
      <c r="AC444" s="58"/>
      <c r="AD444" s="58"/>
      <c r="AE444" s="58"/>
      <c r="AF444" s="58"/>
      <c r="AG444" s="58"/>
      <c r="AH444" s="58"/>
      <c r="AI444" s="58"/>
      <c r="AJ444" s="58"/>
      <c r="AK444" s="58"/>
      <c r="AL444" s="58"/>
      <c r="AM444" s="58"/>
      <c r="AN444" s="58"/>
      <c r="AO444" s="58"/>
      <c r="AP444" s="58"/>
      <c r="AQ444" s="58"/>
      <c r="AR444" s="58"/>
      <c r="AS444" s="58"/>
      <c r="AT444" s="58"/>
      <c r="AU444" s="58"/>
      <c r="AV444" s="58"/>
      <c r="AW444" s="58"/>
      <c r="AX444" s="58"/>
      <c r="AY444" s="58"/>
      <c r="AZ444" s="58"/>
    </row>
    <row r="445" spans="1:52" x14ac:dyDescent="0.25">
      <c r="A445" s="58"/>
      <c r="B445" s="58"/>
      <c r="C445" s="58"/>
      <c r="D445" s="58"/>
      <c r="E445" s="58"/>
      <c r="F445" s="58"/>
      <c r="G445" s="58"/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  <c r="AA445" s="58"/>
      <c r="AB445" s="58"/>
      <c r="AC445" s="58"/>
      <c r="AD445" s="58"/>
      <c r="AE445" s="58"/>
      <c r="AF445" s="58"/>
      <c r="AG445" s="58"/>
      <c r="AH445" s="58"/>
      <c r="AI445" s="58"/>
      <c r="AJ445" s="58"/>
      <c r="AK445" s="58"/>
      <c r="AL445" s="58"/>
      <c r="AM445" s="58"/>
      <c r="AN445" s="58"/>
      <c r="AO445" s="58"/>
      <c r="AP445" s="58"/>
      <c r="AQ445" s="58"/>
      <c r="AR445" s="58"/>
      <c r="AS445" s="58"/>
      <c r="AT445" s="58"/>
      <c r="AU445" s="58"/>
      <c r="AV445" s="58"/>
      <c r="AW445" s="58"/>
      <c r="AX445" s="58"/>
      <c r="AY445" s="58"/>
      <c r="AZ445" s="58"/>
    </row>
    <row r="446" spans="1:52" x14ac:dyDescent="0.25">
      <c r="A446" s="58"/>
      <c r="B446" s="58"/>
      <c r="C446" s="58"/>
      <c r="D446" s="58"/>
      <c r="E446" s="58"/>
      <c r="F446" s="58"/>
      <c r="G446" s="58"/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  <c r="AA446" s="58"/>
      <c r="AB446" s="58"/>
      <c r="AC446" s="58"/>
      <c r="AD446" s="58"/>
      <c r="AE446" s="58"/>
      <c r="AF446" s="58"/>
      <c r="AG446" s="58"/>
      <c r="AH446" s="58"/>
      <c r="AI446" s="58"/>
      <c r="AJ446" s="58"/>
      <c r="AK446" s="58"/>
      <c r="AL446" s="58"/>
      <c r="AM446" s="58"/>
      <c r="AN446" s="58"/>
      <c r="AO446" s="58"/>
      <c r="AP446" s="58"/>
      <c r="AQ446" s="58"/>
      <c r="AR446" s="58"/>
      <c r="AS446" s="58"/>
      <c r="AT446" s="58"/>
      <c r="AU446" s="58"/>
      <c r="AV446" s="58"/>
      <c r="AW446" s="58"/>
      <c r="AX446" s="58"/>
      <c r="AY446" s="58"/>
      <c r="AZ446" s="58"/>
    </row>
    <row r="447" spans="1:52" x14ac:dyDescent="0.25">
      <c r="A447" s="58"/>
      <c r="B447" s="58"/>
      <c r="C447" s="58"/>
      <c r="D447" s="58"/>
      <c r="E447" s="58"/>
      <c r="F447" s="58"/>
      <c r="G447" s="58"/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  <c r="AA447" s="58"/>
      <c r="AB447" s="58"/>
      <c r="AC447" s="58"/>
      <c r="AD447" s="58"/>
      <c r="AE447" s="58"/>
      <c r="AF447" s="58"/>
      <c r="AG447" s="58"/>
      <c r="AH447" s="58"/>
      <c r="AI447" s="58"/>
      <c r="AJ447" s="58"/>
      <c r="AK447" s="58"/>
      <c r="AL447" s="58"/>
      <c r="AM447" s="58"/>
      <c r="AN447" s="58"/>
      <c r="AO447" s="58"/>
      <c r="AP447" s="58"/>
      <c r="AQ447" s="58"/>
      <c r="AR447" s="58"/>
      <c r="AS447" s="58"/>
      <c r="AT447" s="58"/>
      <c r="AU447" s="58"/>
      <c r="AV447" s="58"/>
      <c r="AW447" s="58"/>
      <c r="AX447" s="58"/>
      <c r="AY447" s="58"/>
      <c r="AZ447" s="58"/>
    </row>
    <row r="448" spans="1:52" x14ac:dyDescent="0.25">
      <c r="A448" s="58"/>
      <c r="B448" s="58"/>
      <c r="C448" s="58"/>
      <c r="D448" s="58"/>
      <c r="E448" s="58"/>
      <c r="F448" s="58"/>
      <c r="G448" s="58"/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  <c r="AA448" s="58"/>
      <c r="AB448" s="58"/>
      <c r="AC448" s="58"/>
      <c r="AD448" s="58"/>
      <c r="AE448" s="58"/>
      <c r="AF448" s="58"/>
      <c r="AG448" s="58"/>
      <c r="AH448" s="58"/>
      <c r="AI448" s="58"/>
      <c r="AJ448" s="58"/>
      <c r="AK448" s="58"/>
      <c r="AL448" s="58"/>
      <c r="AM448" s="58"/>
      <c r="AN448" s="58"/>
      <c r="AO448" s="58"/>
      <c r="AP448" s="58"/>
      <c r="AQ448" s="58"/>
      <c r="AR448" s="58"/>
      <c r="AS448" s="58"/>
      <c r="AT448" s="58"/>
      <c r="AU448" s="58"/>
      <c r="AV448" s="58"/>
      <c r="AW448" s="58"/>
      <c r="AX448" s="58"/>
      <c r="AY448" s="58"/>
      <c r="AZ448" s="58"/>
    </row>
    <row r="449" spans="1:52" x14ac:dyDescent="0.25">
      <c r="A449" s="58"/>
      <c r="B449" s="58"/>
      <c r="C449" s="58"/>
      <c r="D449" s="58"/>
      <c r="E449" s="58"/>
      <c r="F449" s="58"/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  <c r="AA449" s="58"/>
      <c r="AB449" s="58"/>
      <c r="AC449" s="58"/>
      <c r="AD449" s="58"/>
      <c r="AE449" s="58"/>
      <c r="AF449" s="58"/>
      <c r="AG449" s="58"/>
      <c r="AH449" s="58"/>
      <c r="AI449" s="58"/>
      <c r="AJ449" s="58"/>
      <c r="AK449" s="58"/>
      <c r="AL449" s="58"/>
      <c r="AM449" s="58"/>
      <c r="AN449" s="58"/>
      <c r="AO449" s="58"/>
      <c r="AP449" s="58"/>
      <c r="AQ449" s="58"/>
      <c r="AR449" s="58"/>
      <c r="AS449" s="58"/>
      <c r="AT449" s="58"/>
      <c r="AU449" s="58"/>
      <c r="AV449" s="58"/>
      <c r="AW449" s="58"/>
      <c r="AX449" s="58"/>
      <c r="AY449" s="58"/>
      <c r="AZ449" s="58"/>
    </row>
    <row r="450" spans="1:52" x14ac:dyDescent="0.25">
      <c r="A450" s="58"/>
      <c r="B450" s="58"/>
      <c r="C450" s="58"/>
      <c r="D450" s="58"/>
      <c r="E450" s="58"/>
      <c r="F450" s="58"/>
      <c r="G450" s="58"/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  <c r="AA450" s="58"/>
      <c r="AB450" s="58"/>
      <c r="AC450" s="58"/>
      <c r="AD450" s="58"/>
      <c r="AE450" s="58"/>
      <c r="AF450" s="58"/>
      <c r="AG450" s="58"/>
      <c r="AH450" s="58"/>
      <c r="AI450" s="58"/>
      <c r="AJ450" s="58"/>
      <c r="AK450" s="58"/>
      <c r="AL450" s="58"/>
      <c r="AM450" s="58"/>
      <c r="AN450" s="58"/>
      <c r="AO450" s="58"/>
      <c r="AP450" s="58"/>
      <c r="AQ450" s="58"/>
      <c r="AR450" s="58"/>
      <c r="AS450" s="58"/>
      <c r="AT450" s="58"/>
      <c r="AU450" s="58"/>
      <c r="AV450" s="58"/>
      <c r="AW450" s="58"/>
      <c r="AX450" s="58"/>
      <c r="AY450" s="58"/>
      <c r="AZ450" s="58"/>
    </row>
    <row r="451" spans="1:52" x14ac:dyDescent="0.25">
      <c r="A451" s="58"/>
      <c r="B451" s="58"/>
      <c r="C451" s="58"/>
      <c r="D451" s="58"/>
      <c r="E451" s="58"/>
      <c r="F451" s="58"/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  <c r="AA451" s="58"/>
      <c r="AB451" s="58"/>
      <c r="AC451" s="58"/>
      <c r="AD451" s="58"/>
      <c r="AE451" s="58"/>
      <c r="AF451" s="58"/>
      <c r="AG451" s="58"/>
      <c r="AH451" s="58"/>
      <c r="AI451" s="58"/>
      <c r="AJ451" s="58"/>
      <c r="AK451" s="58"/>
      <c r="AL451" s="58"/>
      <c r="AM451" s="58"/>
      <c r="AN451" s="58"/>
      <c r="AO451" s="58"/>
      <c r="AP451" s="58"/>
      <c r="AQ451" s="58"/>
      <c r="AR451" s="58"/>
      <c r="AS451" s="58"/>
      <c r="AT451" s="58"/>
      <c r="AU451" s="58"/>
      <c r="AV451" s="58"/>
      <c r="AW451" s="58"/>
      <c r="AX451" s="58"/>
      <c r="AY451" s="58"/>
      <c r="AZ451" s="58"/>
    </row>
    <row r="452" spans="1:52" x14ac:dyDescent="0.25">
      <c r="A452" s="58"/>
      <c r="B452" s="58"/>
      <c r="C452" s="58"/>
      <c r="D452" s="58"/>
      <c r="E452" s="58"/>
      <c r="F452" s="58"/>
      <c r="G452" s="58"/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  <c r="AA452" s="58"/>
      <c r="AB452" s="58"/>
      <c r="AC452" s="58"/>
      <c r="AD452" s="58"/>
      <c r="AE452" s="58"/>
      <c r="AF452" s="58"/>
      <c r="AG452" s="58"/>
      <c r="AH452" s="58"/>
      <c r="AI452" s="58"/>
      <c r="AJ452" s="58"/>
      <c r="AK452" s="58"/>
      <c r="AL452" s="58"/>
      <c r="AM452" s="58"/>
      <c r="AN452" s="58"/>
      <c r="AO452" s="58"/>
      <c r="AP452" s="58"/>
      <c r="AQ452" s="58"/>
      <c r="AR452" s="58"/>
      <c r="AS452" s="58"/>
      <c r="AT452" s="58"/>
      <c r="AU452" s="58"/>
      <c r="AV452" s="58"/>
      <c r="AW452" s="58"/>
      <c r="AX452" s="58"/>
      <c r="AY452" s="58"/>
      <c r="AZ452" s="58"/>
    </row>
    <row r="453" spans="1:52" x14ac:dyDescent="0.25">
      <c r="A453" s="58"/>
      <c r="B453" s="58"/>
      <c r="C453" s="58"/>
      <c r="D453" s="58"/>
      <c r="E453" s="58"/>
      <c r="F453" s="58"/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  <c r="AA453" s="58"/>
      <c r="AB453" s="58"/>
      <c r="AC453" s="58"/>
      <c r="AD453" s="58"/>
      <c r="AE453" s="58"/>
      <c r="AF453" s="58"/>
      <c r="AG453" s="58"/>
      <c r="AH453" s="58"/>
      <c r="AI453" s="58"/>
      <c r="AJ453" s="58"/>
      <c r="AK453" s="58"/>
      <c r="AL453" s="58"/>
      <c r="AM453" s="58"/>
      <c r="AN453" s="58"/>
      <c r="AO453" s="58"/>
      <c r="AP453" s="58"/>
      <c r="AQ453" s="58"/>
      <c r="AR453" s="58"/>
      <c r="AS453" s="58"/>
      <c r="AT453" s="58"/>
      <c r="AU453" s="58"/>
      <c r="AV453" s="58"/>
      <c r="AW453" s="58"/>
      <c r="AX453" s="58"/>
      <c r="AY453" s="58"/>
      <c r="AZ453" s="58"/>
    </row>
    <row r="454" spans="1:52" x14ac:dyDescent="0.25">
      <c r="A454" s="58"/>
      <c r="B454" s="58"/>
      <c r="C454" s="58"/>
      <c r="D454" s="58"/>
      <c r="E454" s="58"/>
      <c r="F454" s="58"/>
      <c r="G454" s="58"/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  <c r="AA454" s="58"/>
      <c r="AB454" s="58"/>
      <c r="AC454" s="58"/>
      <c r="AD454" s="58"/>
      <c r="AE454" s="58"/>
      <c r="AF454" s="58"/>
      <c r="AG454" s="58"/>
      <c r="AH454" s="58"/>
      <c r="AI454" s="58"/>
      <c r="AJ454" s="58"/>
      <c r="AK454" s="58"/>
      <c r="AL454" s="58"/>
      <c r="AM454" s="58"/>
      <c r="AN454" s="58"/>
      <c r="AO454" s="58"/>
      <c r="AP454" s="58"/>
      <c r="AQ454" s="58"/>
      <c r="AR454" s="58"/>
      <c r="AS454" s="58"/>
      <c r="AT454" s="58"/>
      <c r="AU454" s="58"/>
      <c r="AV454" s="58"/>
      <c r="AW454" s="58"/>
      <c r="AX454" s="58"/>
      <c r="AY454" s="58"/>
      <c r="AZ454" s="58"/>
    </row>
    <row r="455" spans="1:52" x14ac:dyDescent="0.25">
      <c r="A455" s="58"/>
      <c r="B455" s="58"/>
      <c r="C455" s="58"/>
      <c r="D455" s="58"/>
      <c r="E455" s="58"/>
      <c r="F455" s="58"/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  <c r="AA455" s="58"/>
      <c r="AB455" s="58"/>
      <c r="AC455" s="58"/>
      <c r="AD455" s="58"/>
      <c r="AE455" s="58"/>
      <c r="AF455" s="58"/>
      <c r="AG455" s="58"/>
      <c r="AH455" s="58"/>
      <c r="AI455" s="58"/>
      <c r="AJ455" s="58"/>
      <c r="AK455" s="58"/>
      <c r="AL455" s="58"/>
      <c r="AM455" s="58"/>
      <c r="AN455" s="58"/>
      <c r="AO455" s="58"/>
      <c r="AP455" s="58"/>
      <c r="AQ455" s="58"/>
      <c r="AR455" s="58"/>
      <c r="AS455" s="58"/>
      <c r="AT455" s="58"/>
      <c r="AU455" s="58"/>
      <c r="AV455" s="58"/>
      <c r="AW455" s="58"/>
      <c r="AX455" s="58"/>
      <c r="AY455" s="58"/>
      <c r="AZ455" s="58"/>
    </row>
    <row r="456" spans="1:52" x14ac:dyDescent="0.25">
      <c r="A456" s="58"/>
      <c r="B456" s="58"/>
      <c r="C456" s="58"/>
      <c r="D456" s="58"/>
      <c r="E456" s="58"/>
      <c r="F456" s="58"/>
      <c r="G456" s="58"/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  <c r="AA456" s="58"/>
      <c r="AB456" s="58"/>
      <c r="AC456" s="58"/>
      <c r="AD456" s="58"/>
      <c r="AE456" s="58"/>
      <c r="AF456" s="58"/>
      <c r="AG456" s="58"/>
      <c r="AH456" s="58"/>
      <c r="AI456" s="58"/>
      <c r="AJ456" s="58"/>
      <c r="AK456" s="58"/>
      <c r="AL456" s="58"/>
      <c r="AM456" s="58"/>
      <c r="AN456" s="58"/>
      <c r="AO456" s="58"/>
      <c r="AP456" s="58"/>
      <c r="AQ456" s="58"/>
      <c r="AR456" s="58"/>
      <c r="AS456" s="58"/>
      <c r="AT456" s="58"/>
      <c r="AU456" s="58"/>
      <c r="AV456" s="58"/>
      <c r="AW456" s="58"/>
      <c r="AX456" s="58"/>
      <c r="AY456" s="58"/>
      <c r="AZ456" s="58"/>
    </row>
    <row r="457" spans="1:52" x14ac:dyDescent="0.25">
      <c r="A457" s="58"/>
      <c r="B457" s="58"/>
      <c r="C457" s="58"/>
      <c r="D457" s="58"/>
      <c r="E457" s="58"/>
      <c r="F457" s="58"/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  <c r="AA457" s="58"/>
      <c r="AB457" s="58"/>
      <c r="AC457" s="58"/>
      <c r="AD457" s="58"/>
      <c r="AE457" s="58"/>
      <c r="AF457" s="58"/>
      <c r="AG457" s="58"/>
      <c r="AH457" s="58"/>
      <c r="AI457" s="58"/>
      <c r="AJ457" s="58"/>
      <c r="AK457" s="58"/>
      <c r="AL457" s="58"/>
      <c r="AM457" s="58"/>
      <c r="AN457" s="58"/>
      <c r="AO457" s="58"/>
      <c r="AP457" s="58"/>
      <c r="AQ457" s="58"/>
      <c r="AR457" s="58"/>
      <c r="AS457" s="58"/>
      <c r="AT457" s="58"/>
      <c r="AU457" s="58"/>
      <c r="AV457" s="58"/>
      <c r="AW457" s="58"/>
      <c r="AX457" s="58"/>
      <c r="AY457" s="58"/>
      <c r="AZ457" s="58"/>
    </row>
    <row r="458" spans="1:52" x14ac:dyDescent="0.25">
      <c r="A458" s="58"/>
      <c r="B458" s="58"/>
      <c r="C458" s="58"/>
      <c r="D458" s="58"/>
      <c r="E458" s="58"/>
      <c r="F458" s="58"/>
      <c r="G458" s="58"/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  <c r="AA458" s="58"/>
      <c r="AB458" s="58"/>
      <c r="AC458" s="58"/>
      <c r="AD458" s="58"/>
      <c r="AE458" s="58"/>
      <c r="AF458" s="58"/>
      <c r="AG458" s="58"/>
      <c r="AH458" s="58"/>
      <c r="AI458" s="58"/>
      <c r="AJ458" s="58"/>
      <c r="AK458" s="58"/>
      <c r="AL458" s="58"/>
      <c r="AM458" s="58"/>
      <c r="AN458" s="58"/>
      <c r="AO458" s="58"/>
      <c r="AP458" s="58"/>
      <c r="AQ458" s="58"/>
      <c r="AR458" s="58"/>
      <c r="AS458" s="58"/>
      <c r="AT458" s="58"/>
      <c r="AU458" s="58"/>
      <c r="AV458" s="58"/>
      <c r="AW458" s="58"/>
      <c r="AX458" s="58"/>
      <c r="AY458" s="58"/>
      <c r="AZ458" s="58"/>
    </row>
    <row r="459" spans="1:52" x14ac:dyDescent="0.25">
      <c r="A459" s="58"/>
      <c r="B459" s="58"/>
      <c r="C459" s="58"/>
      <c r="D459" s="58"/>
      <c r="E459" s="58"/>
      <c r="F459" s="58"/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  <c r="AA459" s="58"/>
      <c r="AB459" s="58"/>
      <c r="AC459" s="58"/>
      <c r="AD459" s="58"/>
      <c r="AE459" s="58"/>
      <c r="AF459" s="58"/>
      <c r="AG459" s="58"/>
      <c r="AH459" s="58"/>
      <c r="AI459" s="58"/>
      <c r="AJ459" s="58"/>
      <c r="AK459" s="58"/>
      <c r="AL459" s="58"/>
      <c r="AM459" s="58"/>
      <c r="AN459" s="58"/>
      <c r="AO459" s="58"/>
      <c r="AP459" s="58"/>
      <c r="AQ459" s="58"/>
      <c r="AR459" s="58"/>
      <c r="AS459" s="58"/>
      <c r="AT459" s="58"/>
      <c r="AU459" s="58"/>
      <c r="AV459" s="58"/>
      <c r="AW459" s="58"/>
      <c r="AX459" s="58"/>
      <c r="AY459" s="58"/>
      <c r="AZ459" s="58"/>
    </row>
    <row r="460" spans="1:52" x14ac:dyDescent="0.25">
      <c r="A460" s="58"/>
      <c r="B460" s="58"/>
      <c r="C460" s="58"/>
      <c r="D460" s="58"/>
      <c r="E460" s="58"/>
      <c r="F460" s="58"/>
      <c r="G460" s="58"/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  <c r="AA460" s="58"/>
      <c r="AB460" s="58"/>
      <c r="AC460" s="58"/>
      <c r="AD460" s="58"/>
      <c r="AE460" s="58"/>
      <c r="AF460" s="58"/>
      <c r="AG460" s="58"/>
      <c r="AH460" s="58"/>
      <c r="AI460" s="58"/>
      <c r="AJ460" s="58"/>
      <c r="AK460" s="58"/>
      <c r="AL460" s="58"/>
      <c r="AM460" s="58"/>
      <c r="AN460" s="58"/>
      <c r="AO460" s="58"/>
      <c r="AP460" s="58"/>
      <c r="AQ460" s="58"/>
      <c r="AR460" s="58"/>
      <c r="AS460" s="58"/>
      <c r="AT460" s="58"/>
      <c r="AU460" s="58"/>
      <c r="AV460" s="58"/>
      <c r="AW460" s="58"/>
      <c r="AX460" s="58"/>
      <c r="AY460" s="58"/>
      <c r="AZ460" s="58"/>
    </row>
    <row r="461" spans="1:52" x14ac:dyDescent="0.25">
      <c r="A461" s="58"/>
      <c r="B461" s="58"/>
      <c r="C461" s="58"/>
      <c r="D461" s="58"/>
      <c r="E461" s="58"/>
      <c r="F461" s="58"/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  <c r="AA461" s="58"/>
      <c r="AB461" s="58"/>
      <c r="AC461" s="58"/>
      <c r="AD461" s="58"/>
      <c r="AE461" s="58"/>
      <c r="AF461" s="58"/>
      <c r="AG461" s="58"/>
      <c r="AH461" s="58"/>
      <c r="AI461" s="58"/>
      <c r="AJ461" s="58"/>
      <c r="AK461" s="58"/>
      <c r="AL461" s="58"/>
      <c r="AM461" s="58"/>
      <c r="AN461" s="58"/>
      <c r="AO461" s="58"/>
      <c r="AP461" s="58"/>
      <c r="AQ461" s="58"/>
      <c r="AR461" s="58"/>
      <c r="AS461" s="58"/>
      <c r="AT461" s="58"/>
      <c r="AU461" s="58"/>
      <c r="AV461" s="58"/>
      <c r="AW461" s="58"/>
      <c r="AX461" s="58"/>
      <c r="AY461" s="58"/>
      <c r="AZ461" s="58"/>
    </row>
    <row r="462" spans="1:52" x14ac:dyDescent="0.25">
      <c r="A462" s="58"/>
      <c r="B462" s="58"/>
      <c r="C462" s="58"/>
      <c r="D462" s="58"/>
      <c r="E462" s="58"/>
      <c r="F462" s="58"/>
      <c r="G462" s="58"/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  <c r="AA462" s="58"/>
      <c r="AB462" s="58"/>
      <c r="AC462" s="58"/>
      <c r="AD462" s="58"/>
      <c r="AE462" s="58"/>
      <c r="AF462" s="58"/>
      <c r="AG462" s="58"/>
      <c r="AH462" s="58"/>
      <c r="AI462" s="58"/>
      <c r="AJ462" s="58"/>
      <c r="AK462" s="58"/>
      <c r="AL462" s="58"/>
      <c r="AM462" s="58"/>
      <c r="AN462" s="58"/>
      <c r="AO462" s="58"/>
      <c r="AP462" s="58"/>
      <c r="AQ462" s="58"/>
      <c r="AR462" s="58"/>
      <c r="AS462" s="58"/>
      <c r="AT462" s="58"/>
      <c r="AU462" s="58"/>
      <c r="AV462" s="58"/>
      <c r="AW462" s="58"/>
      <c r="AX462" s="58"/>
      <c r="AY462" s="58"/>
      <c r="AZ462" s="58"/>
    </row>
    <row r="463" spans="1:52" x14ac:dyDescent="0.25">
      <c r="A463" s="58"/>
      <c r="B463" s="58"/>
      <c r="C463" s="58"/>
      <c r="D463" s="58"/>
      <c r="E463" s="58"/>
      <c r="F463" s="58"/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  <c r="AA463" s="58"/>
      <c r="AB463" s="58"/>
      <c r="AC463" s="58"/>
      <c r="AD463" s="58"/>
      <c r="AE463" s="58"/>
      <c r="AF463" s="58"/>
      <c r="AG463" s="58"/>
      <c r="AH463" s="58"/>
      <c r="AI463" s="58"/>
      <c r="AJ463" s="58"/>
      <c r="AK463" s="58"/>
      <c r="AL463" s="58"/>
      <c r="AM463" s="58"/>
      <c r="AN463" s="58"/>
      <c r="AO463" s="58"/>
      <c r="AP463" s="58"/>
      <c r="AQ463" s="58"/>
      <c r="AR463" s="58"/>
      <c r="AS463" s="58"/>
      <c r="AT463" s="58"/>
      <c r="AU463" s="58"/>
      <c r="AV463" s="58"/>
      <c r="AW463" s="58"/>
      <c r="AX463" s="58"/>
      <c r="AY463" s="58"/>
      <c r="AZ463" s="58"/>
    </row>
    <row r="464" spans="1:52" x14ac:dyDescent="0.25">
      <c r="A464" s="58"/>
      <c r="B464" s="58"/>
      <c r="C464" s="58"/>
      <c r="D464" s="58"/>
      <c r="E464" s="58"/>
      <c r="F464" s="58"/>
      <c r="G464" s="58"/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  <c r="AA464" s="58"/>
      <c r="AB464" s="58"/>
      <c r="AC464" s="58"/>
      <c r="AD464" s="58"/>
      <c r="AE464" s="58"/>
      <c r="AF464" s="58"/>
      <c r="AG464" s="58"/>
      <c r="AH464" s="58"/>
      <c r="AI464" s="58"/>
      <c r="AJ464" s="58"/>
      <c r="AK464" s="58"/>
      <c r="AL464" s="58"/>
      <c r="AM464" s="58"/>
      <c r="AN464" s="58"/>
      <c r="AO464" s="58"/>
      <c r="AP464" s="58"/>
      <c r="AQ464" s="58"/>
      <c r="AR464" s="58"/>
      <c r="AS464" s="58"/>
      <c r="AT464" s="58"/>
      <c r="AU464" s="58"/>
      <c r="AV464" s="58"/>
      <c r="AW464" s="58"/>
      <c r="AX464" s="58"/>
      <c r="AY464" s="58"/>
      <c r="AZ464" s="58"/>
    </row>
    <row r="465" spans="1:52" x14ac:dyDescent="0.25">
      <c r="A465" s="58"/>
      <c r="B465" s="58"/>
      <c r="C465" s="58"/>
      <c r="D465" s="58"/>
      <c r="E465" s="58"/>
      <c r="F465" s="58"/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  <c r="AA465" s="58"/>
      <c r="AB465" s="58"/>
      <c r="AC465" s="58"/>
      <c r="AD465" s="58"/>
      <c r="AE465" s="58"/>
      <c r="AF465" s="58"/>
      <c r="AG465" s="58"/>
      <c r="AH465" s="58"/>
      <c r="AI465" s="58"/>
      <c r="AJ465" s="58"/>
      <c r="AK465" s="58"/>
      <c r="AL465" s="58"/>
      <c r="AM465" s="58"/>
      <c r="AN465" s="58"/>
      <c r="AO465" s="58"/>
      <c r="AP465" s="58"/>
      <c r="AQ465" s="58"/>
      <c r="AR465" s="58"/>
      <c r="AS465" s="58"/>
      <c r="AT465" s="58"/>
      <c r="AU465" s="58"/>
      <c r="AV465" s="58"/>
      <c r="AW465" s="58"/>
      <c r="AX465" s="58"/>
      <c r="AY465" s="58"/>
      <c r="AZ465" s="58"/>
    </row>
    <row r="466" spans="1:52" x14ac:dyDescent="0.25">
      <c r="A466" s="58"/>
      <c r="B466" s="58"/>
      <c r="C466" s="58"/>
      <c r="D466" s="58"/>
      <c r="E466" s="58"/>
      <c r="F466" s="58"/>
      <c r="G466" s="58"/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  <c r="AA466" s="58"/>
      <c r="AB466" s="58"/>
      <c r="AC466" s="58"/>
      <c r="AD466" s="58"/>
      <c r="AE466" s="58"/>
      <c r="AF466" s="58"/>
      <c r="AG466" s="58"/>
      <c r="AH466" s="58"/>
      <c r="AI466" s="58"/>
      <c r="AJ466" s="58"/>
      <c r="AK466" s="58"/>
      <c r="AL466" s="58"/>
      <c r="AM466" s="58"/>
      <c r="AN466" s="58"/>
      <c r="AO466" s="58"/>
      <c r="AP466" s="58"/>
      <c r="AQ466" s="58"/>
      <c r="AR466" s="58"/>
      <c r="AS466" s="58"/>
      <c r="AT466" s="58"/>
      <c r="AU466" s="58"/>
      <c r="AV466" s="58"/>
      <c r="AW466" s="58"/>
      <c r="AX466" s="58"/>
      <c r="AY466" s="58"/>
      <c r="AZ466" s="58"/>
    </row>
    <row r="467" spans="1:52" x14ac:dyDescent="0.25">
      <c r="A467" s="58"/>
      <c r="B467" s="58"/>
      <c r="C467" s="58"/>
      <c r="D467" s="58"/>
      <c r="E467" s="58"/>
      <c r="F467" s="58"/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  <c r="AA467" s="58"/>
      <c r="AB467" s="58"/>
      <c r="AC467" s="58"/>
      <c r="AD467" s="58"/>
      <c r="AE467" s="58"/>
      <c r="AF467" s="58"/>
      <c r="AG467" s="58"/>
      <c r="AH467" s="58"/>
      <c r="AI467" s="58"/>
      <c r="AJ467" s="58"/>
      <c r="AK467" s="58"/>
      <c r="AL467" s="58"/>
      <c r="AM467" s="58"/>
      <c r="AN467" s="58"/>
      <c r="AO467" s="58"/>
      <c r="AP467" s="58"/>
      <c r="AQ467" s="58"/>
      <c r="AR467" s="58"/>
      <c r="AS467" s="58"/>
      <c r="AT467" s="58"/>
      <c r="AU467" s="58"/>
      <c r="AV467" s="58"/>
      <c r="AW467" s="58"/>
      <c r="AX467" s="58"/>
      <c r="AY467" s="58"/>
      <c r="AZ467" s="58"/>
    </row>
    <row r="468" spans="1:52" x14ac:dyDescent="0.25">
      <c r="A468" s="58"/>
      <c r="B468" s="58"/>
      <c r="C468" s="58"/>
      <c r="D468" s="58"/>
      <c r="E468" s="58"/>
      <c r="F468" s="58"/>
      <c r="G468" s="58"/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  <c r="AA468" s="58"/>
      <c r="AB468" s="58"/>
      <c r="AC468" s="58"/>
      <c r="AD468" s="58"/>
      <c r="AE468" s="58"/>
      <c r="AF468" s="58"/>
      <c r="AG468" s="58"/>
      <c r="AH468" s="58"/>
      <c r="AI468" s="58"/>
      <c r="AJ468" s="58"/>
      <c r="AK468" s="58"/>
      <c r="AL468" s="58"/>
      <c r="AM468" s="58"/>
      <c r="AN468" s="58"/>
      <c r="AO468" s="58"/>
      <c r="AP468" s="58"/>
      <c r="AQ468" s="58"/>
      <c r="AR468" s="58"/>
      <c r="AS468" s="58"/>
      <c r="AT468" s="58"/>
      <c r="AU468" s="58"/>
      <c r="AV468" s="58"/>
      <c r="AW468" s="58"/>
      <c r="AX468" s="58"/>
      <c r="AY468" s="58"/>
      <c r="AZ468" s="58"/>
    </row>
    <row r="469" spans="1:52" x14ac:dyDescent="0.25">
      <c r="A469" s="58"/>
      <c r="B469" s="58"/>
      <c r="C469" s="58"/>
      <c r="D469" s="58"/>
      <c r="E469" s="58"/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  <c r="AA469" s="58"/>
      <c r="AB469" s="58"/>
      <c r="AC469" s="58"/>
      <c r="AD469" s="58"/>
      <c r="AE469" s="58"/>
      <c r="AF469" s="58"/>
      <c r="AG469" s="58"/>
      <c r="AH469" s="58"/>
      <c r="AI469" s="58"/>
      <c r="AJ469" s="58"/>
      <c r="AK469" s="58"/>
      <c r="AL469" s="58"/>
      <c r="AM469" s="58"/>
      <c r="AN469" s="58"/>
      <c r="AO469" s="58"/>
      <c r="AP469" s="58"/>
      <c r="AQ469" s="58"/>
      <c r="AR469" s="58"/>
      <c r="AS469" s="58"/>
      <c r="AT469" s="58"/>
      <c r="AU469" s="58"/>
      <c r="AV469" s="58"/>
      <c r="AW469" s="58"/>
      <c r="AX469" s="58"/>
      <c r="AY469" s="58"/>
      <c r="AZ469" s="58"/>
    </row>
    <row r="470" spans="1:52" x14ac:dyDescent="0.25">
      <c r="A470" s="58"/>
      <c r="B470" s="58"/>
      <c r="C470" s="58"/>
      <c r="D470" s="58"/>
      <c r="E470" s="58"/>
      <c r="F470" s="58"/>
      <c r="G470" s="58"/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  <c r="AA470" s="58"/>
      <c r="AB470" s="58"/>
      <c r="AC470" s="58"/>
      <c r="AD470" s="58"/>
      <c r="AE470" s="58"/>
      <c r="AF470" s="58"/>
      <c r="AG470" s="58"/>
      <c r="AH470" s="58"/>
      <c r="AI470" s="58"/>
      <c r="AJ470" s="58"/>
      <c r="AK470" s="58"/>
      <c r="AL470" s="58"/>
      <c r="AM470" s="58"/>
      <c r="AN470" s="58"/>
      <c r="AO470" s="58"/>
      <c r="AP470" s="58"/>
      <c r="AQ470" s="58"/>
      <c r="AR470" s="58"/>
      <c r="AS470" s="58"/>
      <c r="AT470" s="58"/>
      <c r="AU470" s="58"/>
      <c r="AV470" s="58"/>
      <c r="AW470" s="58"/>
      <c r="AX470" s="58"/>
      <c r="AY470" s="58"/>
      <c r="AZ470" s="58"/>
    </row>
    <row r="471" spans="1:52" x14ac:dyDescent="0.25">
      <c r="A471" s="58"/>
      <c r="B471" s="58"/>
      <c r="C471" s="58"/>
      <c r="D471" s="58"/>
      <c r="E471" s="58"/>
      <c r="F471" s="58"/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  <c r="AA471" s="58"/>
      <c r="AB471" s="58"/>
      <c r="AC471" s="58"/>
      <c r="AD471" s="58"/>
      <c r="AE471" s="58"/>
      <c r="AF471" s="58"/>
      <c r="AG471" s="58"/>
      <c r="AH471" s="58"/>
      <c r="AI471" s="58"/>
      <c r="AJ471" s="58"/>
      <c r="AK471" s="58"/>
      <c r="AL471" s="58"/>
      <c r="AM471" s="58"/>
      <c r="AN471" s="58"/>
      <c r="AO471" s="58"/>
      <c r="AP471" s="58"/>
      <c r="AQ471" s="58"/>
      <c r="AR471" s="58"/>
      <c r="AS471" s="58"/>
      <c r="AT471" s="58"/>
      <c r="AU471" s="58"/>
      <c r="AV471" s="58"/>
      <c r="AW471" s="58"/>
      <c r="AX471" s="58"/>
      <c r="AY471" s="58"/>
      <c r="AZ471" s="58"/>
    </row>
    <row r="472" spans="1:52" x14ac:dyDescent="0.25">
      <c r="A472" s="58"/>
      <c r="B472" s="58"/>
      <c r="C472" s="58"/>
      <c r="D472" s="58"/>
      <c r="E472" s="58"/>
      <c r="F472" s="58"/>
      <c r="G472" s="58"/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  <c r="AA472" s="58"/>
      <c r="AB472" s="58"/>
      <c r="AC472" s="58"/>
      <c r="AD472" s="58"/>
      <c r="AE472" s="58"/>
      <c r="AF472" s="58"/>
      <c r="AG472" s="58"/>
      <c r="AH472" s="58"/>
      <c r="AI472" s="58"/>
      <c r="AJ472" s="58"/>
      <c r="AK472" s="58"/>
      <c r="AL472" s="58"/>
      <c r="AM472" s="58"/>
      <c r="AN472" s="58"/>
      <c r="AO472" s="58"/>
      <c r="AP472" s="58"/>
      <c r="AQ472" s="58"/>
      <c r="AR472" s="58"/>
      <c r="AS472" s="58"/>
      <c r="AT472" s="58"/>
      <c r="AU472" s="58"/>
      <c r="AV472" s="58"/>
      <c r="AW472" s="58"/>
      <c r="AX472" s="58"/>
      <c r="AY472" s="58"/>
      <c r="AZ472" s="58"/>
    </row>
    <row r="473" spans="1:52" x14ac:dyDescent="0.25">
      <c r="A473" s="58"/>
      <c r="B473" s="58"/>
      <c r="C473" s="58"/>
      <c r="D473" s="58"/>
      <c r="E473" s="58"/>
      <c r="F473" s="58"/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  <c r="AA473" s="58"/>
      <c r="AB473" s="58"/>
      <c r="AC473" s="58"/>
      <c r="AD473" s="58"/>
      <c r="AE473" s="58"/>
      <c r="AF473" s="58"/>
      <c r="AG473" s="58"/>
      <c r="AH473" s="58"/>
      <c r="AI473" s="58"/>
      <c r="AJ473" s="58"/>
      <c r="AK473" s="58"/>
      <c r="AL473" s="58"/>
      <c r="AM473" s="58"/>
      <c r="AN473" s="58"/>
      <c r="AO473" s="58"/>
      <c r="AP473" s="58"/>
      <c r="AQ473" s="58"/>
      <c r="AR473" s="58"/>
      <c r="AS473" s="58"/>
      <c r="AT473" s="58"/>
      <c r="AU473" s="58"/>
      <c r="AV473" s="58"/>
      <c r="AW473" s="58"/>
      <c r="AX473" s="58"/>
      <c r="AY473" s="58"/>
      <c r="AZ473" s="58"/>
    </row>
    <row r="474" spans="1:52" x14ac:dyDescent="0.25">
      <c r="A474" s="58"/>
      <c r="B474" s="58"/>
      <c r="C474" s="58"/>
      <c r="D474" s="58"/>
      <c r="E474" s="58"/>
      <c r="F474" s="58"/>
      <c r="G474" s="58"/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  <c r="AA474" s="58"/>
      <c r="AB474" s="58"/>
      <c r="AC474" s="58"/>
      <c r="AD474" s="58"/>
      <c r="AE474" s="58"/>
      <c r="AF474" s="58"/>
      <c r="AG474" s="58"/>
      <c r="AH474" s="58"/>
      <c r="AI474" s="58"/>
      <c r="AJ474" s="58"/>
      <c r="AK474" s="58"/>
      <c r="AL474" s="58"/>
      <c r="AM474" s="58"/>
      <c r="AN474" s="58"/>
      <c r="AO474" s="58"/>
      <c r="AP474" s="58"/>
      <c r="AQ474" s="58"/>
      <c r="AR474" s="58"/>
      <c r="AS474" s="58"/>
      <c r="AT474" s="58"/>
      <c r="AU474" s="58"/>
      <c r="AV474" s="58"/>
      <c r="AW474" s="58"/>
      <c r="AX474" s="58"/>
      <c r="AY474" s="58"/>
      <c r="AZ474" s="58"/>
    </row>
    <row r="475" spans="1:52" x14ac:dyDescent="0.25">
      <c r="A475" s="58"/>
      <c r="B475" s="58"/>
      <c r="C475" s="58"/>
      <c r="D475" s="58"/>
      <c r="E475" s="58"/>
      <c r="F475" s="58"/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  <c r="AA475" s="58"/>
      <c r="AB475" s="58"/>
      <c r="AC475" s="58"/>
      <c r="AD475" s="58"/>
      <c r="AE475" s="58"/>
      <c r="AF475" s="58"/>
      <c r="AG475" s="58"/>
      <c r="AH475" s="58"/>
      <c r="AI475" s="58"/>
      <c r="AJ475" s="58"/>
      <c r="AK475" s="58"/>
      <c r="AL475" s="58"/>
      <c r="AM475" s="58"/>
      <c r="AN475" s="58"/>
      <c r="AO475" s="58"/>
      <c r="AP475" s="58"/>
      <c r="AQ475" s="58"/>
      <c r="AR475" s="58"/>
      <c r="AS475" s="58"/>
      <c r="AT475" s="58"/>
      <c r="AU475" s="58"/>
      <c r="AV475" s="58"/>
      <c r="AW475" s="58"/>
      <c r="AX475" s="58"/>
      <c r="AY475" s="58"/>
      <c r="AZ475" s="58"/>
    </row>
    <row r="476" spans="1:52" x14ac:dyDescent="0.25">
      <c r="A476" s="58"/>
      <c r="B476" s="58"/>
      <c r="C476" s="58"/>
      <c r="D476" s="58"/>
      <c r="E476" s="58"/>
      <c r="F476" s="58"/>
      <c r="G476" s="58"/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  <c r="AA476" s="58"/>
      <c r="AB476" s="58"/>
      <c r="AC476" s="58"/>
      <c r="AD476" s="58"/>
      <c r="AE476" s="58"/>
      <c r="AF476" s="58"/>
      <c r="AG476" s="58"/>
      <c r="AH476" s="58"/>
      <c r="AI476" s="58"/>
      <c r="AJ476" s="58"/>
      <c r="AK476" s="58"/>
      <c r="AL476" s="58"/>
      <c r="AM476" s="58"/>
      <c r="AN476" s="58"/>
      <c r="AO476" s="58"/>
      <c r="AP476" s="58"/>
      <c r="AQ476" s="58"/>
      <c r="AR476" s="58"/>
      <c r="AS476" s="58"/>
      <c r="AT476" s="58"/>
      <c r="AU476" s="58"/>
      <c r="AV476" s="58"/>
      <c r="AW476" s="58"/>
      <c r="AX476" s="58"/>
      <c r="AY476" s="58"/>
      <c r="AZ476" s="58"/>
    </row>
    <row r="477" spans="1:52" x14ac:dyDescent="0.25">
      <c r="A477" s="58"/>
      <c r="B477" s="58"/>
      <c r="C477" s="58"/>
      <c r="D477" s="58"/>
      <c r="E477" s="58"/>
      <c r="F477" s="58"/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  <c r="AA477" s="58"/>
      <c r="AB477" s="58"/>
      <c r="AC477" s="58"/>
      <c r="AD477" s="58"/>
      <c r="AE477" s="58"/>
      <c r="AF477" s="58"/>
      <c r="AG477" s="58"/>
      <c r="AH477" s="58"/>
      <c r="AI477" s="58"/>
      <c r="AJ477" s="58"/>
      <c r="AK477" s="58"/>
      <c r="AL477" s="58"/>
      <c r="AM477" s="58"/>
      <c r="AN477" s="58"/>
      <c r="AO477" s="58"/>
      <c r="AP477" s="58"/>
      <c r="AQ477" s="58"/>
      <c r="AR477" s="58"/>
      <c r="AS477" s="58"/>
      <c r="AT477" s="58"/>
      <c r="AU477" s="58"/>
      <c r="AV477" s="58"/>
      <c r="AW477" s="58"/>
      <c r="AX477" s="58"/>
      <c r="AY477" s="58"/>
      <c r="AZ477" s="58"/>
    </row>
    <row r="478" spans="1:52" x14ac:dyDescent="0.25">
      <c r="A478" s="58"/>
      <c r="B478" s="58"/>
      <c r="C478" s="58"/>
      <c r="D478" s="58"/>
      <c r="E478" s="58"/>
      <c r="F478" s="58"/>
      <c r="G478" s="58"/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  <c r="AA478" s="58"/>
      <c r="AB478" s="58"/>
      <c r="AC478" s="58"/>
      <c r="AD478" s="58"/>
      <c r="AE478" s="58"/>
      <c r="AF478" s="58"/>
      <c r="AG478" s="58"/>
      <c r="AH478" s="58"/>
      <c r="AI478" s="58"/>
      <c r="AJ478" s="58"/>
      <c r="AK478" s="58"/>
      <c r="AL478" s="58"/>
      <c r="AM478" s="58"/>
      <c r="AN478" s="58"/>
      <c r="AO478" s="58"/>
      <c r="AP478" s="58"/>
      <c r="AQ478" s="58"/>
      <c r="AR478" s="58"/>
      <c r="AS478" s="58"/>
      <c r="AT478" s="58"/>
      <c r="AU478" s="58"/>
      <c r="AV478" s="58"/>
      <c r="AW478" s="58"/>
      <c r="AX478" s="58"/>
      <c r="AY478" s="58"/>
      <c r="AZ478" s="58"/>
    </row>
    <row r="479" spans="1:52" x14ac:dyDescent="0.25">
      <c r="A479" s="58"/>
      <c r="B479" s="58"/>
      <c r="C479" s="58"/>
      <c r="D479" s="58"/>
      <c r="E479" s="58"/>
      <c r="F479" s="58"/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  <c r="AA479" s="58"/>
      <c r="AB479" s="58"/>
      <c r="AC479" s="58"/>
      <c r="AD479" s="58"/>
      <c r="AE479" s="58"/>
      <c r="AF479" s="58"/>
      <c r="AG479" s="58"/>
      <c r="AH479" s="58"/>
      <c r="AI479" s="58"/>
      <c r="AJ479" s="58"/>
      <c r="AK479" s="58"/>
      <c r="AL479" s="58"/>
      <c r="AM479" s="58"/>
      <c r="AN479" s="58"/>
      <c r="AO479" s="58"/>
      <c r="AP479" s="58"/>
      <c r="AQ479" s="58"/>
      <c r="AR479" s="58"/>
      <c r="AS479" s="58"/>
      <c r="AT479" s="58"/>
      <c r="AU479" s="58"/>
      <c r="AV479" s="58"/>
      <c r="AW479" s="58"/>
      <c r="AX479" s="58"/>
      <c r="AY479" s="58"/>
      <c r="AZ479" s="58"/>
    </row>
    <row r="480" spans="1:52" x14ac:dyDescent="0.25">
      <c r="A480" s="58"/>
      <c r="B480" s="58"/>
      <c r="C480" s="58"/>
      <c r="D480" s="58"/>
      <c r="E480" s="58"/>
      <c r="F480" s="58"/>
      <c r="G480" s="58"/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  <c r="AA480" s="58"/>
      <c r="AB480" s="58"/>
      <c r="AC480" s="58"/>
      <c r="AD480" s="58"/>
      <c r="AE480" s="58"/>
      <c r="AF480" s="58"/>
      <c r="AG480" s="58"/>
      <c r="AH480" s="58"/>
      <c r="AI480" s="58"/>
      <c r="AJ480" s="58"/>
      <c r="AK480" s="58"/>
      <c r="AL480" s="58"/>
      <c r="AM480" s="58"/>
      <c r="AN480" s="58"/>
      <c r="AO480" s="58"/>
      <c r="AP480" s="58"/>
      <c r="AQ480" s="58"/>
      <c r="AR480" s="58"/>
      <c r="AS480" s="58"/>
      <c r="AT480" s="58"/>
      <c r="AU480" s="58"/>
      <c r="AV480" s="58"/>
      <c r="AW480" s="58"/>
      <c r="AX480" s="58"/>
      <c r="AY480" s="58"/>
      <c r="AZ480" s="58"/>
    </row>
    <row r="481" spans="1:52" x14ac:dyDescent="0.25">
      <c r="A481" s="58"/>
      <c r="B481" s="58"/>
      <c r="C481" s="58"/>
      <c r="D481" s="58"/>
      <c r="E481" s="58"/>
      <c r="F481" s="58"/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  <c r="AA481" s="58"/>
      <c r="AB481" s="58"/>
      <c r="AC481" s="58"/>
      <c r="AD481" s="58"/>
      <c r="AE481" s="58"/>
      <c r="AF481" s="58"/>
      <c r="AG481" s="58"/>
      <c r="AH481" s="58"/>
      <c r="AI481" s="58"/>
      <c r="AJ481" s="58"/>
      <c r="AK481" s="58"/>
      <c r="AL481" s="58"/>
      <c r="AM481" s="58"/>
      <c r="AN481" s="58"/>
      <c r="AO481" s="58"/>
      <c r="AP481" s="58"/>
      <c r="AQ481" s="58"/>
      <c r="AR481" s="58"/>
      <c r="AS481" s="58"/>
      <c r="AT481" s="58"/>
      <c r="AU481" s="58"/>
      <c r="AV481" s="58"/>
      <c r="AW481" s="58"/>
      <c r="AX481" s="58"/>
      <c r="AY481" s="58"/>
      <c r="AZ481" s="58"/>
    </row>
    <row r="482" spans="1:52" x14ac:dyDescent="0.25">
      <c r="A482" s="58"/>
      <c r="B482" s="58"/>
      <c r="C482" s="58"/>
      <c r="D482" s="58"/>
      <c r="E482" s="58"/>
      <c r="F482" s="58"/>
      <c r="G482" s="58"/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  <c r="AA482" s="58"/>
      <c r="AB482" s="58"/>
      <c r="AC482" s="58"/>
      <c r="AD482" s="58"/>
      <c r="AE482" s="58"/>
      <c r="AF482" s="58"/>
      <c r="AG482" s="58"/>
      <c r="AH482" s="58"/>
      <c r="AI482" s="58"/>
      <c r="AJ482" s="58"/>
      <c r="AK482" s="58"/>
      <c r="AL482" s="58"/>
      <c r="AM482" s="58"/>
      <c r="AN482" s="58"/>
      <c r="AO482" s="58"/>
      <c r="AP482" s="58"/>
      <c r="AQ482" s="58"/>
      <c r="AR482" s="58"/>
      <c r="AS482" s="58"/>
      <c r="AT482" s="58"/>
      <c r="AU482" s="58"/>
      <c r="AV482" s="58"/>
      <c r="AW482" s="58"/>
      <c r="AX482" s="58"/>
      <c r="AY482" s="58"/>
      <c r="AZ482" s="58"/>
    </row>
    <row r="483" spans="1:52" x14ac:dyDescent="0.25">
      <c r="A483" s="58"/>
      <c r="B483" s="58"/>
      <c r="C483" s="58"/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  <c r="AA483" s="58"/>
      <c r="AB483" s="58"/>
      <c r="AC483" s="58"/>
      <c r="AD483" s="58"/>
      <c r="AE483" s="58"/>
      <c r="AF483" s="58"/>
      <c r="AG483" s="58"/>
      <c r="AH483" s="58"/>
      <c r="AI483" s="58"/>
      <c r="AJ483" s="58"/>
      <c r="AK483" s="58"/>
      <c r="AL483" s="58"/>
      <c r="AM483" s="58"/>
      <c r="AN483" s="58"/>
      <c r="AO483" s="58"/>
      <c r="AP483" s="58"/>
      <c r="AQ483" s="58"/>
      <c r="AR483" s="58"/>
      <c r="AS483" s="58"/>
      <c r="AT483" s="58"/>
      <c r="AU483" s="58"/>
      <c r="AV483" s="58"/>
      <c r="AW483" s="58"/>
      <c r="AX483" s="58"/>
      <c r="AY483" s="58"/>
      <c r="AZ483" s="58"/>
    </row>
    <row r="484" spans="1:52" x14ac:dyDescent="0.25">
      <c r="A484" s="58"/>
      <c r="B484" s="58"/>
      <c r="C484" s="58"/>
      <c r="D484" s="58"/>
      <c r="E484" s="58"/>
      <c r="F484" s="58"/>
      <c r="G484" s="58"/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  <c r="AA484" s="58"/>
      <c r="AB484" s="58"/>
      <c r="AC484" s="58"/>
      <c r="AD484" s="58"/>
      <c r="AE484" s="58"/>
      <c r="AF484" s="58"/>
      <c r="AG484" s="58"/>
      <c r="AH484" s="58"/>
      <c r="AI484" s="58"/>
      <c r="AJ484" s="58"/>
      <c r="AK484" s="58"/>
      <c r="AL484" s="58"/>
      <c r="AM484" s="58"/>
      <c r="AN484" s="58"/>
      <c r="AO484" s="58"/>
      <c r="AP484" s="58"/>
      <c r="AQ484" s="58"/>
      <c r="AR484" s="58"/>
      <c r="AS484" s="58"/>
      <c r="AT484" s="58"/>
      <c r="AU484" s="58"/>
      <c r="AV484" s="58"/>
      <c r="AW484" s="58"/>
      <c r="AX484" s="58"/>
      <c r="AY484" s="58"/>
      <c r="AZ484" s="58"/>
    </row>
    <row r="485" spans="1:52" x14ac:dyDescent="0.25">
      <c r="A485" s="58"/>
      <c r="B485" s="58"/>
      <c r="C485" s="58"/>
      <c r="D485" s="58"/>
      <c r="E485" s="58"/>
      <c r="F485" s="58"/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  <c r="AA485" s="58"/>
      <c r="AB485" s="58"/>
      <c r="AC485" s="58"/>
      <c r="AD485" s="58"/>
      <c r="AE485" s="58"/>
      <c r="AF485" s="58"/>
      <c r="AG485" s="58"/>
      <c r="AH485" s="58"/>
      <c r="AI485" s="58"/>
      <c r="AJ485" s="58"/>
      <c r="AK485" s="58"/>
      <c r="AL485" s="58"/>
      <c r="AM485" s="58"/>
      <c r="AN485" s="58"/>
      <c r="AO485" s="58"/>
      <c r="AP485" s="58"/>
      <c r="AQ485" s="58"/>
      <c r="AR485" s="58"/>
      <c r="AS485" s="58"/>
      <c r="AT485" s="58"/>
      <c r="AU485" s="58"/>
      <c r="AV485" s="58"/>
      <c r="AW485" s="58"/>
      <c r="AX485" s="58"/>
      <c r="AY485" s="58"/>
      <c r="AZ485" s="58"/>
    </row>
    <row r="486" spans="1:52" x14ac:dyDescent="0.25">
      <c r="A486" s="58"/>
      <c r="B486" s="58"/>
      <c r="C486" s="58"/>
      <c r="D486" s="58"/>
      <c r="E486" s="58"/>
      <c r="F486" s="58"/>
      <c r="G486" s="58"/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  <c r="AA486" s="58"/>
      <c r="AB486" s="58"/>
      <c r="AC486" s="58"/>
      <c r="AD486" s="58"/>
      <c r="AE486" s="58"/>
      <c r="AF486" s="58"/>
      <c r="AG486" s="58"/>
      <c r="AH486" s="58"/>
      <c r="AI486" s="58"/>
      <c r="AJ486" s="58"/>
      <c r="AK486" s="58"/>
      <c r="AL486" s="58"/>
      <c r="AM486" s="58"/>
      <c r="AN486" s="58"/>
      <c r="AO486" s="58"/>
      <c r="AP486" s="58"/>
      <c r="AQ486" s="58"/>
      <c r="AR486" s="58"/>
      <c r="AS486" s="58"/>
      <c r="AT486" s="58"/>
      <c r="AU486" s="58"/>
      <c r="AV486" s="58"/>
      <c r="AW486" s="58"/>
      <c r="AX486" s="58"/>
      <c r="AY486" s="58"/>
      <c r="AZ486" s="58"/>
    </row>
    <row r="487" spans="1:52" x14ac:dyDescent="0.25">
      <c r="A487" s="58"/>
      <c r="B487" s="58"/>
      <c r="C487" s="58"/>
      <c r="D487" s="58"/>
      <c r="E487" s="58"/>
      <c r="F487" s="58"/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  <c r="AA487" s="58"/>
      <c r="AB487" s="58"/>
      <c r="AC487" s="58"/>
      <c r="AD487" s="58"/>
      <c r="AE487" s="58"/>
      <c r="AF487" s="58"/>
      <c r="AG487" s="58"/>
      <c r="AH487" s="58"/>
      <c r="AI487" s="58"/>
      <c r="AJ487" s="58"/>
      <c r="AK487" s="58"/>
      <c r="AL487" s="58"/>
      <c r="AM487" s="58"/>
      <c r="AN487" s="58"/>
      <c r="AO487" s="58"/>
      <c r="AP487" s="58"/>
      <c r="AQ487" s="58"/>
      <c r="AR487" s="58"/>
      <c r="AS487" s="58"/>
      <c r="AT487" s="58"/>
      <c r="AU487" s="58"/>
      <c r="AV487" s="58"/>
      <c r="AW487" s="58"/>
      <c r="AX487" s="58"/>
      <c r="AY487" s="58"/>
      <c r="AZ487" s="58"/>
    </row>
    <row r="488" spans="1:52" x14ac:dyDescent="0.25">
      <c r="A488" s="58"/>
      <c r="B488" s="58"/>
      <c r="C488" s="58"/>
      <c r="D488" s="58"/>
      <c r="E488" s="58"/>
      <c r="F488" s="58"/>
      <c r="G488" s="58"/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  <c r="AA488" s="58"/>
      <c r="AB488" s="58"/>
      <c r="AC488" s="58"/>
      <c r="AD488" s="58"/>
      <c r="AE488" s="58"/>
      <c r="AF488" s="58"/>
      <c r="AG488" s="58"/>
      <c r="AH488" s="58"/>
      <c r="AI488" s="58"/>
      <c r="AJ488" s="58"/>
      <c r="AK488" s="58"/>
      <c r="AL488" s="58"/>
      <c r="AM488" s="58"/>
      <c r="AN488" s="58"/>
      <c r="AO488" s="58"/>
      <c r="AP488" s="58"/>
      <c r="AQ488" s="58"/>
      <c r="AR488" s="58"/>
      <c r="AS488" s="58"/>
      <c r="AT488" s="58"/>
      <c r="AU488" s="58"/>
      <c r="AV488" s="58"/>
      <c r="AW488" s="58"/>
      <c r="AX488" s="58"/>
      <c r="AY488" s="58"/>
      <c r="AZ488" s="58"/>
    </row>
    <row r="489" spans="1:52" x14ac:dyDescent="0.25">
      <c r="A489" s="58"/>
      <c r="B489" s="58"/>
      <c r="C489" s="58"/>
      <c r="D489" s="58"/>
      <c r="E489" s="58"/>
      <c r="F489" s="58"/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  <c r="AA489" s="58"/>
      <c r="AB489" s="58"/>
      <c r="AC489" s="58"/>
      <c r="AD489" s="58"/>
      <c r="AE489" s="58"/>
      <c r="AF489" s="58"/>
      <c r="AG489" s="58"/>
      <c r="AH489" s="58"/>
      <c r="AI489" s="58"/>
      <c r="AJ489" s="58"/>
      <c r="AK489" s="58"/>
      <c r="AL489" s="58"/>
      <c r="AM489" s="58"/>
      <c r="AN489" s="58"/>
      <c r="AO489" s="58"/>
      <c r="AP489" s="58"/>
      <c r="AQ489" s="58"/>
      <c r="AR489" s="58"/>
      <c r="AS489" s="58"/>
      <c r="AT489" s="58"/>
      <c r="AU489" s="58"/>
      <c r="AV489" s="58"/>
      <c r="AW489" s="58"/>
      <c r="AX489" s="58"/>
      <c r="AY489" s="58"/>
      <c r="AZ489" s="58"/>
    </row>
    <row r="490" spans="1:52" x14ac:dyDescent="0.25">
      <c r="A490" s="58"/>
      <c r="B490" s="58"/>
      <c r="C490" s="58"/>
      <c r="D490" s="58"/>
      <c r="E490" s="58"/>
      <c r="F490" s="58"/>
      <c r="G490" s="58"/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  <c r="AA490" s="58"/>
      <c r="AB490" s="58"/>
      <c r="AC490" s="58"/>
      <c r="AD490" s="58"/>
      <c r="AE490" s="58"/>
      <c r="AF490" s="58"/>
      <c r="AG490" s="58"/>
      <c r="AH490" s="58"/>
      <c r="AI490" s="58"/>
      <c r="AJ490" s="58"/>
      <c r="AK490" s="58"/>
      <c r="AL490" s="58"/>
      <c r="AM490" s="58"/>
      <c r="AN490" s="58"/>
      <c r="AO490" s="58"/>
      <c r="AP490" s="58"/>
      <c r="AQ490" s="58"/>
      <c r="AR490" s="58"/>
      <c r="AS490" s="58"/>
      <c r="AT490" s="58"/>
      <c r="AU490" s="58"/>
      <c r="AV490" s="58"/>
      <c r="AW490" s="58"/>
      <c r="AX490" s="58"/>
      <c r="AY490" s="58"/>
      <c r="AZ490" s="58"/>
    </row>
    <row r="491" spans="1:52" x14ac:dyDescent="0.25">
      <c r="A491" s="58"/>
      <c r="B491" s="58"/>
      <c r="C491" s="58"/>
      <c r="D491" s="58"/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  <c r="AA491" s="58"/>
      <c r="AB491" s="58"/>
      <c r="AC491" s="58"/>
      <c r="AD491" s="58"/>
      <c r="AE491" s="58"/>
      <c r="AF491" s="58"/>
      <c r="AG491" s="58"/>
      <c r="AH491" s="58"/>
      <c r="AI491" s="58"/>
      <c r="AJ491" s="58"/>
      <c r="AK491" s="58"/>
      <c r="AL491" s="58"/>
      <c r="AM491" s="58"/>
      <c r="AN491" s="58"/>
      <c r="AO491" s="58"/>
      <c r="AP491" s="58"/>
      <c r="AQ491" s="58"/>
      <c r="AR491" s="58"/>
      <c r="AS491" s="58"/>
      <c r="AT491" s="58"/>
      <c r="AU491" s="58"/>
      <c r="AV491" s="58"/>
      <c r="AW491" s="58"/>
      <c r="AX491" s="58"/>
      <c r="AY491" s="58"/>
      <c r="AZ491" s="58"/>
    </row>
    <row r="492" spans="1:52" x14ac:dyDescent="0.25">
      <c r="A492" s="58"/>
      <c r="B492" s="58"/>
      <c r="C492" s="58"/>
      <c r="D492" s="58"/>
      <c r="E492" s="58"/>
      <c r="F492" s="58"/>
      <c r="G492" s="58"/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  <c r="AA492" s="58"/>
      <c r="AB492" s="58"/>
      <c r="AC492" s="58"/>
      <c r="AD492" s="58"/>
      <c r="AE492" s="58"/>
      <c r="AF492" s="58"/>
      <c r="AG492" s="58"/>
      <c r="AH492" s="58"/>
      <c r="AI492" s="58"/>
      <c r="AJ492" s="58"/>
      <c r="AK492" s="58"/>
      <c r="AL492" s="58"/>
      <c r="AM492" s="58"/>
      <c r="AN492" s="58"/>
      <c r="AO492" s="58"/>
      <c r="AP492" s="58"/>
      <c r="AQ492" s="58"/>
      <c r="AR492" s="58"/>
      <c r="AS492" s="58"/>
      <c r="AT492" s="58"/>
      <c r="AU492" s="58"/>
      <c r="AV492" s="58"/>
      <c r="AW492" s="58"/>
      <c r="AX492" s="58"/>
      <c r="AY492" s="58"/>
      <c r="AZ492" s="58"/>
    </row>
    <row r="493" spans="1:52" x14ac:dyDescent="0.25">
      <c r="A493" s="58"/>
      <c r="B493" s="58"/>
      <c r="C493" s="58"/>
      <c r="D493" s="58"/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  <c r="AA493" s="58"/>
      <c r="AB493" s="58"/>
      <c r="AC493" s="58"/>
      <c r="AD493" s="58"/>
      <c r="AE493" s="58"/>
      <c r="AF493" s="58"/>
      <c r="AG493" s="58"/>
      <c r="AH493" s="58"/>
      <c r="AI493" s="58"/>
      <c r="AJ493" s="58"/>
      <c r="AK493" s="58"/>
      <c r="AL493" s="58"/>
      <c r="AM493" s="58"/>
      <c r="AN493" s="58"/>
      <c r="AO493" s="58"/>
      <c r="AP493" s="58"/>
      <c r="AQ493" s="58"/>
      <c r="AR493" s="58"/>
      <c r="AS493" s="58"/>
      <c r="AT493" s="58"/>
      <c r="AU493" s="58"/>
      <c r="AV493" s="58"/>
      <c r="AW493" s="58"/>
      <c r="AX493" s="58"/>
      <c r="AY493" s="58"/>
      <c r="AZ493" s="58"/>
    </row>
    <row r="494" spans="1:52" x14ac:dyDescent="0.25">
      <c r="A494" s="58"/>
      <c r="B494" s="58"/>
      <c r="C494" s="58"/>
      <c r="D494" s="58"/>
      <c r="E494" s="58"/>
      <c r="F494" s="58"/>
      <c r="G494" s="58"/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  <c r="AA494" s="58"/>
      <c r="AB494" s="58"/>
      <c r="AC494" s="58"/>
      <c r="AD494" s="58"/>
      <c r="AE494" s="58"/>
      <c r="AF494" s="58"/>
      <c r="AG494" s="58"/>
      <c r="AH494" s="58"/>
      <c r="AI494" s="58"/>
      <c r="AJ494" s="58"/>
      <c r="AK494" s="58"/>
      <c r="AL494" s="58"/>
      <c r="AM494" s="58"/>
      <c r="AN494" s="58"/>
      <c r="AO494" s="58"/>
      <c r="AP494" s="58"/>
      <c r="AQ494" s="58"/>
      <c r="AR494" s="58"/>
      <c r="AS494" s="58"/>
      <c r="AT494" s="58"/>
      <c r="AU494" s="58"/>
      <c r="AV494" s="58"/>
      <c r="AW494" s="58"/>
      <c r="AX494" s="58"/>
      <c r="AY494" s="58"/>
      <c r="AZ494" s="58"/>
    </row>
    <row r="495" spans="1:52" x14ac:dyDescent="0.25">
      <c r="A495" s="58"/>
      <c r="B495" s="58"/>
      <c r="C495" s="58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  <c r="AA495" s="58"/>
      <c r="AB495" s="58"/>
      <c r="AC495" s="58"/>
      <c r="AD495" s="58"/>
      <c r="AE495" s="58"/>
      <c r="AF495" s="58"/>
      <c r="AG495" s="58"/>
      <c r="AH495" s="58"/>
      <c r="AI495" s="58"/>
      <c r="AJ495" s="58"/>
      <c r="AK495" s="58"/>
      <c r="AL495" s="58"/>
      <c r="AM495" s="58"/>
      <c r="AN495" s="58"/>
      <c r="AO495" s="58"/>
      <c r="AP495" s="58"/>
      <c r="AQ495" s="58"/>
      <c r="AR495" s="58"/>
      <c r="AS495" s="58"/>
      <c r="AT495" s="58"/>
      <c r="AU495" s="58"/>
      <c r="AV495" s="58"/>
      <c r="AW495" s="58"/>
      <c r="AX495" s="58"/>
      <c r="AY495" s="58"/>
      <c r="AZ495" s="58"/>
    </row>
    <row r="496" spans="1:52" x14ac:dyDescent="0.25">
      <c r="A496" s="58"/>
      <c r="B496" s="58"/>
      <c r="C496" s="58"/>
      <c r="D496" s="58"/>
      <c r="E496" s="58"/>
      <c r="F496" s="58"/>
      <c r="G496" s="58"/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  <c r="AA496" s="58"/>
      <c r="AB496" s="58"/>
      <c r="AC496" s="58"/>
      <c r="AD496" s="58"/>
      <c r="AE496" s="58"/>
      <c r="AF496" s="58"/>
      <c r="AG496" s="58"/>
      <c r="AH496" s="58"/>
      <c r="AI496" s="58"/>
      <c r="AJ496" s="58"/>
      <c r="AK496" s="58"/>
      <c r="AL496" s="58"/>
      <c r="AM496" s="58"/>
      <c r="AN496" s="58"/>
      <c r="AO496" s="58"/>
      <c r="AP496" s="58"/>
      <c r="AQ496" s="58"/>
      <c r="AR496" s="58"/>
      <c r="AS496" s="58"/>
      <c r="AT496" s="58"/>
      <c r="AU496" s="58"/>
      <c r="AV496" s="58"/>
      <c r="AW496" s="58"/>
      <c r="AX496" s="58"/>
      <c r="AY496" s="58"/>
      <c r="AZ496" s="58"/>
    </row>
    <row r="497" spans="1:52" x14ac:dyDescent="0.25">
      <c r="A497" s="58"/>
      <c r="B497" s="58"/>
      <c r="C497" s="58"/>
      <c r="D497" s="58"/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  <c r="AA497" s="58"/>
      <c r="AB497" s="58"/>
      <c r="AC497" s="58"/>
      <c r="AD497" s="58"/>
      <c r="AE497" s="58"/>
      <c r="AF497" s="58"/>
      <c r="AG497" s="58"/>
      <c r="AH497" s="58"/>
      <c r="AI497" s="58"/>
      <c r="AJ497" s="58"/>
      <c r="AK497" s="58"/>
      <c r="AL497" s="58"/>
      <c r="AM497" s="58"/>
      <c r="AN497" s="58"/>
      <c r="AO497" s="58"/>
      <c r="AP497" s="58"/>
      <c r="AQ497" s="58"/>
      <c r="AR497" s="58"/>
      <c r="AS497" s="58"/>
      <c r="AT497" s="58"/>
      <c r="AU497" s="58"/>
      <c r="AV497" s="58"/>
      <c r="AW497" s="58"/>
      <c r="AX497" s="58"/>
      <c r="AY497" s="58"/>
      <c r="AZ497" s="58"/>
    </row>
    <row r="498" spans="1:52" x14ac:dyDescent="0.25">
      <c r="A498" s="58"/>
      <c r="B498" s="58"/>
      <c r="C498" s="58"/>
      <c r="D498" s="58"/>
      <c r="E498" s="58"/>
      <c r="F498" s="58"/>
      <c r="G498" s="58"/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  <c r="AA498" s="58"/>
      <c r="AB498" s="58"/>
      <c r="AC498" s="58"/>
      <c r="AD498" s="58"/>
      <c r="AE498" s="58"/>
      <c r="AF498" s="58"/>
      <c r="AG498" s="58"/>
      <c r="AH498" s="58"/>
      <c r="AI498" s="58"/>
      <c r="AJ498" s="58"/>
      <c r="AK498" s="58"/>
      <c r="AL498" s="58"/>
      <c r="AM498" s="58"/>
      <c r="AN498" s="58"/>
      <c r="AO498" s="58"/>
      <c r="AP498" s="58"/>
      <c r="AQ498" s="58"/>
      <c r="AR498" s="58"/>
      <c r="AS498" s="58"/>
      <c r="AT498" s="58"/>
      <c r="AU498" s="58"/>
      <c r="AV498" s="58"/>
      <c r="AW498" s="58"/>
      <c r="AX498" s="58"/>
      <c r="AY498" s="58"/>
      <c r="AZ498" s="58"/>
    </row>
    <row r="499" spans="1:52" x14ac:dyDescent="0.25">
      <c r="A499" s="58"/>
      <c r="B499" s="58"/>
      <c r="C499" s="58"/>
      <c r="D499" s="58"/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  <c r="AA499" s="58"/>
      <c r="AB499" s="58"/>
      <c r="AC499" s="58"/>
      <c r="AD499" s="58"/>
      <c r="AE499" s="58"/>
      <c r="AF499" s="58"/>
      <c r="AG499" s="58"/>
      <c r="AH499" s="58"/>
      <c r="AI499" s="58"/>
      <c r="AJ499" s="58"/>
      <c r="AK499" s="58"/>
      <c r="AL499" s="58"/>
      <c r="AM499" s="58"/>
      <c r="AN499" s="58"/>
      <c r="AO499" s="58"/>
      <c r="AP499" s="58"/>
      <c r="AQ499" s="58"/>
      <c r="AR499" s="58"/>
      <c r="AS499" s="58"/>
      <c r="AT499" s="58"/>
      <c r="AU499" s="58"/>
      <c r="AV499" s="58"/>
      <c r="AW499" s="58"/>
      <c r="AX499" s="58"/>
      <c r="AY499" s="58"/>
      <c r="AZ499" s="58"/>
    </row>
    <row r="500" spans="1:52" x14ac:dyDescent="0.25">
      <c r="A500" s="58"/>
      <c r="B500" s="58"/>
      <c r="C500" s="58"/>
      <c r="D500" s="58"/>
      <c r="E500" s="58"/>
      <c r="F500" s="58"/>
      <c r="G500" s="58"/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  <c r="AA500" s="58"/>
      <c r="AB500" s="58"/>
      <c r="AC500" s="58"/>
      <c r="AD500" s="58"/>
      <c r="AE500" s="58"/>
      <c r="AF500" s="58"/>
      <c r="AG500" s="58"/>
      <c r="AH500" s="58"/>
      <c r="AI500" s="58"/>
      <c r="AJ500" s="58"/>
      <c r="AK500" s="58"/>
      <c r="AL500" s="58"/>
      <c r="AM500" s="58"/>
      <c r="AN500" s="58"/>
      <c r="AO500" s="58"/>
      <c r="AP500" s="58"/>
      <c r="AQ500" s="58"/>
      <c r="AR500" s="58"/>
      <c r="AS500" s="58"/>
      <c r="AT500" s="58"/>
      <c r="AU500" s="58"/>
      <c r="AV500" s="58"/>
      <c r="AW500" s="58"/>
      <c r="AX500" s="58"/>
      <c r="AY500" s="58"/>
      <c r="AZ500" s="58"/>
    </row>
    <row r="501" spans="1:52" x14ac:dyDescent="0.25">
      <c r="A501" s="58"/>
      <c r="B501" s="58"/>
      <c r="C501" s="58"/>
      <c r="D501" s="58"/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  <c r="AA501" s="58"/>
      <c r="AB501" s="58"/>
      <c r="AC501" s="58"/>
      <c r="AD501" s="58"/>
      <c r="AE501" s="58"/>
      <c r="AF501" s="58"/>
      <c r="AG501" s="58"/>
      <c r="AH501" s="58"/>
      <c r="AI501" s="58"/>
      <c r="AJ501" s="58"/>
      <c r="AK501" s="58"/>
      <c r="AL501" s="58"/>
      <c r="AM501" s="58"/>
      <c r="AN501" s="58"/>
      <c r="AO501" s="58"/>
      <c r="AP501" s="58"/>
      <c r="AQ501" s="58"/>
      <c r="AR501" s="58"/>
      <c r="AS501" s="58"/>
      <c r="AT501" s="58"/>
      <c r="AU501" s="58"/>
      <c r="AV501" s="58"/>
      <c r="AW501" s="58"/>
      <c r="AX501" s="58"/>
      <c r="AY501" s="58"/>
      <c r="AZ501" s="58"/>
    </row>
    <row r="502" spans="1:52" x14ac:dyDescent="0.25">
      <c r="A502" s="58"/>
      <c r="B502" s="58"/>
      <c r="C502" s="58"/>
      <c r="D502" s="58"/>
      <c r="E502" s="58"/>
      <c r="F502" s="58"/>
      <c r="G502" s="58"/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  <c r="AA502" s="58"/>
      <c r="AB502" s="58"/>
      <c r="AC502" s="58"/>
      <c r="AD502" s="58"/>
      <c r="AE502" s="58"/>
      <c r="AF502" s="58"/>
      <c r="AG502" s="58"/>
      <c r="AH502" s="58"/>
      <c r="AI502" s="58"/>
      <c r="AJ502" s="58"/>
      <c r="AK502" s="58"/>
      <c r="AL502" s="58"/>
      <c r="AM502" s="58"/>
      <c r="AN502" s="58"/>
      <c r="AO502" s="58"/>
      <c r="AP502" s="58"/>
      <c r="AQ502" s="58"/>
      <c r="AR502" s="58"/>
      <c r="AS502" s="58"/>
      <c r="AT502" s="58"/>
      <c r="AU502" s="58"/>
      <c r="AV502" s="58"/>
      <c r="AW502" s="58"/>
      <c r="AX502" s="58"/>
      <c r="AY502" s="58"/>
      <c r="AZ502" s="58"/>
    </row>
    <row r="503" spans="1:52" x14ac:dyDescent="0.25">
      <c r="A503" s="58"/>
      <c r="B503" s="58"/>
      <c r="C503" s="58"/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  <c r="AA503" s="58"/>
      <c r="AB503" s="58"/>
      <c r="AC503" s="58"/>
      <c r="AD503" s="58"/>
      <c r="AE503" s="58"/>
      <c r="AF503" s="58"/>
      <c r="AG503" s="58"/>
      <c r="AH503" s="58"/>
      <c r="AI503" s="58"/>
      <c r="AJ503" s="58"/>
      <c r="AK503" s="58"/>
      <c r="AL503" s="58"/>
      <c r="AM503" s="58"/>
      <c r="AN503" s="58"/>
      <c r="AO503" s="58"/>
      <c r="AP503" s="58"/>
      <c r="AQ503" s="58"/>
      <c r="AR503" s="58"/>
      <c r="AS503" s="58"/>
      <c r="AT503" s="58"/>
      <c r="AU503" s="58"/>
      <c r="AV503" s="58"/>
      <c r="AW503" s="58"/>
      <c r="AX503" s="58"/>
      <c r="AY503" s="58"/>
      <c r="AZ503" s="58"/>
    </row>
    <row r="504" spans="1:52" x14ac:dyDescent="0.25">
      <c r="A504" s="58"/>
      <c r="B504" s="58"/>
      <c r="C504" s="58"/>
      <c r="D504" s="58"/>
      <c r="E504" s="58"/>
      <c r="F504" s="58"/>
      <c r="G504" s="58"/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  <c r="AA504" s="58"/>
      <c r="AB504" s="58"/>
      <c r="AC504" s="58"/>
      <c r="AD504" s="58"/>
      <c r="AE504" s="58"/>
      <c r="AF504" s="58"/>
      <c r="AG504" s="58"/>
      <c r="AH504" s="58"/>
      <c r="AI504" s="58"/>
      <c r="AJ504" s="58"/>
      <c r="AK504" s="58"/>
      <c r="AL504" s="58"/>
      <c r="AM504" s="58"/>
      <c r="AN504" s="58"/>
      <c r="AO504" s="58"/>
      <c r="AP504" s="58"/>
      <c r="AQ504" s="58"/>
      <c r="AR504" s="58"/>
      <c r="AS504" s="58"/>
      <c r="AT504" s="58"/>
      <c r="AU504" s="58"/>
      <c r="AV504" s="58"/>
      <c r="AW504" s="58"/>
      <c r="AX504" s="58"/>
      <c r="AY504" s="58"/>
      <c r="AZ504" s="58"/>
    </row>
    <row r="505" spans="1:52" x14ac:dyDescent="0.25">
      <c r="A505" s="58"/>
      <c r="B505" s="58"/>
      <c r="C505" s="58"/>
      <c r="D505" s="58"/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  <c r="AA505" s="58"/>
      <c r="AB505" s="58"/>
      <c r="AC505" s="58"/>
      <c r="AD505" s="58"/>
      <c r="AE505" s="58"/>
      <c r="AF505" s="58"/>
      <c r="AG505" s="58"/>
      <c r="AH505" s="58"/>
      <c r="AI505" s="58"/>
      <c r="AJ505" s="58"/>
      <c r="AK505" s="58"/>
      <c r="AL505" s="58"/>
      <c r="AM505" s="58"/>
      <c r="AN505" s="58"/>
      <c r="AO505" s="58"/>
      <c r="AP505" s="58"/>
      <c r="AQ505" s="58"/>
      <c r="AR505" s="58"/>
      <c r="AS505" s="58"/>
      <c r="AT505" s="58"/>
      <c r="AU505" s="58"/>
      <c r="AV505" s="58"/>
      <c r="AW505" s="58"/>
      <c r="AX505" s="58"/>
      <c r="AY505" s="58"/>
      <c r="AZ505" s="58"/>
    </row>
    <row r="506" spans="1:52" x14ac:dyDescent="0.25">
      <c r="A506" s="58"/>
      <c r="B506" s="58"/>
      <c r="C506" s="58"/>
      <c r="D506" s="58"/>
      <c r="E506" s="58"/>
      <c r="F506" s="58"/>
      <c r="G506" s="58"/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  <c r="AA506" s="58"/>
      <c r="AB506" s="58"/>
      <c r="AC506" s="58"/>
      <c r="AD506" s="58"/>
      <c r="AE506" s="58"/>
      <c r="AF506" s="58"/>
      <c r="AG506" s="58"/>
      <c r="AH506" s="58"/>
      <c r="AI506" s="58"/>
      <c r="AJ506" s="58"/>
      <c r="AK506" s="58"/>
      <c r="AL506" s="58"/>
      <c r="AM506" s="58"/>
      <c r="AN506" s="58"/>
      <c r="AO506" s="58"/>
      <c r="AP506" s="58"/>
      <c r="AQ506" s="58"/>
      <c r="AR506" s="58"/>
      <c r="AS506" s="58"/>
      <c r="AT506" s="58"/>
      <c r="AU506" s="58"/>
      <c r="AV506" s="58"/>
      <c r="AW506" s="58"/>
      <c r="AX506" s="58"/>
      <c r="AY506" s="58"/>
      <c r="AZ506" s="58"/>
    </row>
    <row r="507" spans="1:52" x14ac:dyDescent="0.25">
      <c r="A507" s="58"/>
      <c r="B507" s="58"/>
      <c r="C507" s="58"/>
      <c r="D507" s="58"/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  <c r="AA507" s="58"/>
      <c r="AB507" s="58"/>
      <c r="AC507" s="58"/>
      <c r="AD507" s="58"/>
      <c r="AE507" s="58"/>
      <c r="AF507" s="58"/>
      <c r="AG507" s="58"/>
      <c r="AH507" s="58"/>
      <c r="AI507" s="58"/>
      <c r="AJ507" s="58"/>
      <c r="AK507" s="58"/>
      <c r="AL507" s="58"/>
      <c r="AM507" s="58"/>
      <c r="AN507" s="58"/>
      <c r="AO507" s="58"/>
      <c r="AP507" s="58"/>
      <c r="AQ507" s="58"/>
      <c r="AR507" s="58"/>
      <c r="AS507" s="58"/>
      <c r="AT507" s="58"/>
      <c r="AU507" s="58"/>
      <c r="AV507" s="58"/>
      <c r="AW507" s="58"/>
      <c r="AX507" s="58"/>
      <c r="AY507" s="58"/>
      <c r="AZ507" s="58"/>
    </row>
    <row r="508" spans="1:52" x14ac:dyDescent="0.25">
      <c r="A508" s="58"/>
      <c r="B508" s="58"/>
      <c r="C508" s="58"/>
      <c r="D508" s="58"/>
      <c r="E508" s="58"/>
      <c r="F508" s="58"/>
      <c r="G508" s="58"/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  <c r="AA508" s="58"/>
      <c r="AB508" s="58"/>
      <c r="AC508" s="58"/>
      <c r="AD508" s="58"/>
      <c r="AE508" s="58"/>
      <c r="AF508" s="58"/>
      <c r="AG508" s="58"/>
      <c r="AH508" s="58"/>
      <c r="AI508" s="58"/>
      <c r="AJ508" s="58"/>
      <c r="AK508" s="58"/>
      <c r="AL508" s="58"/>
      <c r="AM508" s="58"/>
      <c r="AN508" s="58"/>
      <c r="AO508" s="58"/>
      <c r="AP508" s="58"/>
      <c r="AQ508" s="58"/>
      <c r="AR508" s="58"/>
      <c r="AS508" s="58"/>
      <c r="AT508" s="58"/>
      <c r="AU508" s="58"/>
      <c r="AV508" s="58"/>
      <c r="AW508" s="58"/>
      <c r="AX508" s="58"/>
      <c r="AY508" s="58"/>
      <c r="AZ508" s="58"/>
    </row>
    <row r="509" spans="1:52" x14ac:dyDescent="0.25">
      <c r="A509" s="58"/>
      <c r="B509" s="58"/>
      <c r="C509" s="58"/>
      <c r="D509" s="58"/>
      <c r="E509" s="58"/>
      <c r="F509" s="58"/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  <c r="AA509" s="58"/>
      <c r="AB509" s="58"/>
      <c r="AC509" s="58"/>
      <c r="AD509" s="58"/>
      <c r="AE509" s="58"/>
      <c r="AF509" s="58"/>
      <c r="AG509" s="58"/>
      <c r="AH509" s="58"/>
      <c r="AI509" s="58"/>
      <c r="AJ509" s="58"/>
      <c r="AK509" s="58"/>
      <c r="AL509" s="58"/>
      <c r="AM509" s="58"/>
      <c r="AN509" s="58"/>
      <c r="AO509" s="58"/>
      <c r="AP509" s="58"/>
      <c r="AQ509" s="58"/>
      <c r="AR509" s="58"/>
      <c r="AS509" s="58"/>
      <c r="AT509" s="58"/>
      <c r="AU509" s="58"/>
      <c r="AV509" s="58"/>
      <c r="AW509" s="58"/>
      <c r="AX509" s="58"/>
      <c r="AY509" s="58"/>
      <c r="AZ509" s="58"/>
    </row>
    <row r="510" spans="1:52" x14ac:dyDescent="0.25">
      <c r="A510" s="58"/>
      <c r="B510" s="58"/>
      <c r="C510" s="58"/>
      <c r="D510" s="58"/>
      <c r="E510" s="58"/>
      <c r="F510" s="58"/>
      <c r="G510" s="58"/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  <c r="AA510" s="58"/>
      <c r="AB510" s="58"/>
      <c r="AC510" s="58"/>
      <c r="AD510" s="58"/>
      <c r="AE510" s="58"/>
      <c r="AF510" s="58"/>
      <c r="AG510" s="58"/>
      <c r="AH510" s="58"/>
      <c r="AI510" s="58"/>
      <c r="AJ510" s="58"/>
      <c r="AK510" s="58"/>
      <c r="AL510" s="58"/>
      <c r="AM510" s="58"/>
      <c r="AN510" s="58"/>
      <c r="AO510" s="58"/>
      <c r="AP510" s="58"/>
      <c r="AQ510" s="58"/>
      <c r="AR510" s="58"/>
      <c r="AS510" s="58"/>
      <c r="AT510" s="58"/>
      <c r="AU510" s="58"/>
      <c r="AV510" s="58"/>
      <c r="AW510" s="58"/>
      <c r="AX510" s="58"/>
      <c r="AY510" s="58"/>
      <c r="AZ510" s="58"/>
    </row>
    <row r="511" spans="1:52" x14ac:dyDescent="0.25">
      <c r="A511" s="58"/>
      <c r="B511" s="58"/>
      <c r="C511" s="58"/>
      <c r="D511" s="58"/>
      <c r="E511" s="58"/>
      <c r="F511" s="58"/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  <c r="AA511" s="58"/>
      <c r="AB511" s="58"/>
      <c r="AC511" s="58"/>
      <c r="AD511" s="58"/>
      <c r="AE511" s="58"/>
      <c r="AF511" s="58"/>
      <c r="AG511" s="58"/>
      <c r="AH511" s="58"/>
      <c r="AI511" s="58"/>
      <c r="AJ511" s="58"/>
      <c r="AK511" s="58"/>
      <c r="AL511" s="58"/>
      <c r="AM511" s="58"/>
      <c r="AN511" s="58"/>
      <c r="AO511" s="58"/>
      <c r="AP511" s="58"/>
      <c r="AQ511" s="58"/>
      <c r="AR511" s="58"/>
      <c r="AS511" s="58"/>
      <c r="AT511" s="58"/>
      <c r="AU511" s="58"/>
      <c r="AV511" s="58"/>
      <c r="AW511" s="58"/>
      <c r="AX511" s="58"/>
      <c r="AY511" s="58"/>
      <c r="AZ511" s="58"/>
    </row>
    <row r="512" spans="1:52" x14ac:dyDescent="0.25">
      <c r="A512" s="58"/>
      <c r="B512" s="58"/>
      <c r="C512" s="58"/>
      <c r="D512" s="58"/>
      <c r="E512" s="58"/>
      <c r="F512" s="58"/>
      <c r="G512" s="58"/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  <c r="AA512" s="58"/>
      <c r="AB512" s="58"/>
      <c r="AC512" s="58"/>
      <c r="AD512" s="58"/>
      <c r="AE512" s="58"/>
      <c r="AF512" s="58"/>
      <c r="AG512" s="58"/>
      <c r="AH512" s="58"/>
      <c r="AI512" s="58"/>
      <c r="AJ512" s="58"/>
      <c r="AK512" s="58"/>
      <c r="AL512" s="58"/>
      <c r="AM512" s="58"/>
      <c r="AN512" s="58"/>
      <c r="AO512" s="58"/>
      <c r="AP512" s="58"/>
      <c r="AQ512" s="58"/>
      <c r="AR512" s="58"/>
      <c r="AS512" s="58"/>
      <c r="AT512" s="58"/>
      <c r="AU512" s="58"/>
      <c r="AV512" s="58"/>
      <c r="AW512" s="58"/>
      <c r="AX512" s="58"/>
      <c r="AY512" s="58"/>
      <c r="AZ512" s="58"/>
    </row>
    <row r="513" spans="1:52" x14ac:dyDescent="0.25">
      <c r="A513" s="58"/>
      <c r="B513" s="58"/>
      <c r="C513" s="58"/>
      <c r="D513" s="58"/>
      <c r="E513" s="58"/>
      <c r="F513" s="58"/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  <c r="AA513" s="58"/>
      <c r="AB513" s="58"/>
      <c r="AC513" s="58"/>
      <c r="AD513" s="58"/>
      <c r="AE513" s="58"/>
      <c r="AF513" s="58"/>
      <c r="AG513" s="58"/>
      <c r="AH513" s="58"/>
      <c r="AI513" s="58"/>
      <c r="AJ513" s="58"/>
      <c r="AK513" s="58"/>
      <c r="AL513" s="58"/>
      <c r="AM513" s="58"/>
      <c r="AN513" s="58"/>
      <c r="AO513" s="58"/>
      <c r="AP513" s="58"/>
      <c r="AQ513" s="58"/>
      <c r="AR513" s="58"/>
      <c r="AS513" s="58"/>
      <c r="AT513" s="58"/>
      <c r="AU513" s="58"/>
      <c r="AV513" s="58"/>
      <c r="AW513" s="58"/>
      <c r="AX513" s="58"/>
      <c r="AY513" s="58"/>
      <c r="AZ513" s="58"/>
    </row>
    <row r="514" spans="1:52" x14ac:dyDescent="0.25">
      <c r="A514" s="58"/>
      <c r="B514" s="58"/>
      <c r="C514" s="58"/>
      <c r="D514" s="58"/>
      <c r="E514" s="58"/>
      <c r="F514" s="58"/>
      <c r="G514" s="58"/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  <c r="AA514" s="58"/>
      <c r="AB514" s="58"/>
      <c r="AC514" s="58"/>
      <c r="AD514" s="58"/>
      <c r="AE514" s="58"/>
      <c r="AF514" s="58"/>
      <c r="AG514" s="58"/>
      <c r="AH514" s="58"/>
      <c r="AI514" s="58"/>
      <c r="AJ514" s="58"/>
      <c r="AK514" s="58"/>
      <c r="AL514" s="58"/>
      <c r="AM514" s="58"/>
      <c r="AN514" s="58"/>
      <c r="AO514" s="58"/>
      <c r="AP514" s="58"/>
      <c r="AQ514" s="58"/>
      <c r="AR514" s="58"/>
      <c r="AS514" s="58"/>
      <c r="AT514" s="58"/>
      <c r="AU514" s="58"/>
      <c r="AV514" s="58"/>
      <c r="AW514" s="58"/>
      <c r="AX514" s="58"/>
      <c r="AY514" s="58"/>
      <c r="AZ514" s="58"/>
    </row>
    <row r="515" spans="1:52" x14ac:dyDescent="0.25">
      <c r="A515" s="58"/>
      <c r="B515" s="58"/>
      <c r="C515" s="58"/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  <c r="AA515" s="58"/>
      <c r="AB515" s="58"/>
      <c r="AC515" s="58"/>
      <c r="AD515" s="58"/>
      <c r="AE515" s="58"/>
      <c r="AF515" s="58"/>
      <c r="AG515" s="58"/>
      <c r="AH515" s="58"/>
      <c r="AI515" s="58"/>
      <c r="AJ515" s="58"/>
      <c r="AK515" s="58"/>
      <c r="AL515" s="58"/>
      <c r="AM515" s="58"/>
      <c r="AN515" s="58"/>
      <c r="AO515" s="58"/>
      <c r="AP515" s="58"/>
      <c r="AQ515" s="58"/>
      <c r="AR515" s="58"/>
      <c r="AS515" s="58"/>
      <c r="AT515" s="58"/>
      <c r="AU515" s="58"/>
      <c r="AV515" s="58"/>
      <c r="AW515" s="58"/>
      <c r="AX515" s="58"/>
      <c r="AY515" s="58"/>
      <c r="AZ515" s="58"/>
    </row>
    <row r="516" spans="1:52" x14ac:dyDescent="0.25">
      <c r="A516" s="58"/>
      <c r="B516" s="58"/>
      <c r="C516" s="58"/>
      <c r="D516" s="58"/>
      <c r="E516" s="58"/>
      <c r="F516" s="58"/>
      <c r="G516" s="58"/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  <c r="AA516" s="58"/>
      <c r="AB516" s="58"/>
      <c r="AC516" s="58"/>
      <c r="AD516" s="58"/>
      <c r="AE516" s="58"/>
      <c r="AF516" s="58"/>
      <c r="AG516" s="58"/>
      <c r="AH516" s="58"/>
      <c r="AI516" s="58"/>
      <c r="AJ516" s="58"/>
      <c r="AK516" s="58"/>
      <c r="AL516" s="58"/>
      <c r="AM516" s="58"/>
      <c r="AN516" s="58"/>
      <c r="AO516" s="58"/>
      <c r="AP516" s="58"/>
      <c r="AQ516" s="58"/>
      <c r="AR516" s="58"/>
      <c r="AS516" s="58"/>
      <c r="AT516" s="58"/>
      <c r="AU516" s="58"/>
      <c r="AV516" s="58"/>
      <c r="AW516" s="58"/>
      <c r="AX516" s="58"/>
      <c r="AY516" s="58"/>
      <c r="AZ516" s="58"/>
    </row>
    <row r="517" spans="1:52" x14ac:dyDescent="0.25">
      <c r="A517" s="58"/>
      <c r="B517" s="58"/>
      <c r="C517" s="58"/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  <c r="AA517" s="58"/>
      <c r="AB517" s="58"/>
      <c r="AC517" s="58"/>
      <c r="AD517" s="58"/>
      <c r="AE517" s="58"/>
      <c r="AF517" s="58"/>
      <c r="AG517" s="58"/>
      <c r="AH517" s="58"/>
      <c r="AI517" s="58"/>
      <c r="AJ517" s="58"/>
      <c r="AK517" s="58"/>
      <c r="AL517" s="58"/>
      <c r="AM517" s="58"/>
      <c r="AN517" s="58"/>
      <c r="AO517" s="58"/>
      <c r="AP517" s="58"/>
      <c r="AQ517" s="58"/>
      <c r="AR517" s="58"/>
      <c r="AS517" s="58"/>
      <c r="AT517" s="58"/>
      <c r="AU517" s="58"/>
      <c r="AV517" s="58"/>
      <c r="AW517" s="58"/>
      <c r="AX517" s="58"/>
      <c r="AY517" s="58"/>
      <c r="AZ517" s="58"/>
    </row>
    <row r="518" spans="1:52" x14ac:dyDescent="0.25">
      <c r="A518" s="58"/>
      <c r="B518" s="58"/>
      <c r="C518" s="58"/>
      <c r="D518" s="58"/>
      <c r="E518" s="58"/>
      <c r="F518" s="58"/>
      <c r="G518" s="58"/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  <c r="AA518" s="58"/>
      <c r="AB518" s="58"/>
      <c r="AC518" s="58"/>
      <c r="AD518" s="58"/>
      <c r="AE518" s="58"/>
      <c r="AF518" s="58"/>
      <c r="AG518" s="58"/>
      <c r="AH518" s="58"/>
      <c r="AI518" s="58"/>
      <c r="AJ518" s="58"/>
      <c r="AK518" s="58"/>
      <c r="AL518" s="58"/>
      <c r="AM518" s="58"/>
      <c r="AN518" s="58"/>
      <c r="AO518" s="58"/>
      <c r="AP518" s="58"/>
      <c r="AQ518" s="58"/>
      <c r="AR518" s="58"/>
      <c r="AS518" s="58"/>
      <c r="AT518" s="58"/>
      <c r="AU518" s="58"/>
      <c r="AV518" s="58"/>
      <c r="AW518" s="58"/>
      <c r="AX518" s="58"/>
      <c r="AY518" s="58"/>
      <c r="AZ518" s="58"/>
    </row>
    <row r="519" spans="1:52" x14ac:dyDescent="0.25">
      <c r="A519" s="58"/>
      <c r="B519" s="58"/>
      <c r="C519" s="58"/>
      <c r="D519" s="58"/>
      <c r="E519" s="58"/>
      <c r="F519" s="58"/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  <c r="AA519" s="58"/>
      <c r="AB519" s="58"/>
      <c r="AC519" s="58"/>
      <c r="AD519" s="58"/>
      <c r="AE519" s="58"/>
      <c r="AF519" s="58"/>
      <c r="AG519" s="58"/>
      <c r="AH519" s="58"/>
      <c r="AI519" s="58"/>
      <c r="AJ519" s="58"/>
      <c r="AK519" s="58"/>
      <c r="AL519" s="58"/>
      <c r="AM519" s="58"/>
      <c r="AN519" s="58"/>
      <c r="AO519" s="58"/>
      <c r="AP519" s="58"/>
      <c r="AQ519" s="58"/>
      <c r="AR519" s="58"/>
      <c r="AS519" s="58"/>
      <c r="AT519" s="58"/>
      <c r="AU519" s="58"/>
      <c r="AV519" s="58"/>
      <c r="AW519" s="58"/>
      <c r="AX519" s="58"/>
      <c r="AY519" s="58"/>
      <c r="AZ519" s="58"/>
    </row>
    <row r="520" spans="1:52" x14ac:dyDescent="0.25">
      <c r="A520" s="58"/>
      <c r="B520" s="58"/>
      <c r="C520" s="58"/>
      <c r="D520" s="58"/>
      <c r="E520" s="58"/>
      <c r="F520" s="58"/>
      <c r="G520" s="58"/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  <c r="AA520" s="58"/>
      <c r="AB520" s="58"/>
      <c r="AC520" s="58"/>
      <c r="AD520" s="58"/>
      <c r="AE520" s="58"/>
      <c r="AF520" s="58"/>
      <c r="AG520" s="58"/>
      <c r="AH520" s="58"/>
      <c r="AI520" s="58"/>
      <c r="AJ520" s="58"/>
      <c r="AK520" s="58"/>
      <c r="AL520" s="58"/>
      <c r="AM520" s="58"/>
      <c r="AN520" s="58"/>
      <c r="AO520" s="58"/>
      <c r="AP520" s="58"/>
      <c r="AQ520" s="58"/>
      <c r="AR520" s="58"/>
      <c r="AS520" s="58"/>
      <c r="AT520" s="58"/>
      <c r="AU520" s="58"/>
      <c r="AV520" s="58"/>
      <c r="AW520" s="58"/>
      <c r="AX520" s="58"/>
      <c r="AY520" s="58"/>
      <c r="AZ520" s="58"/>
    </row>
    <row r="521" spans="1:52" x14ac:dyDescent="0.25">
      <c r="A521" s="58"/>
      <c r="B521" s="58"/>
      <c r="C521" s="58"/>
      <c r="D521" s="58"/>
      <c r="E521" s="58"/>
      <c r="F521" s="58"/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  <c r="AA521" s="58"/>
      <c r="AB521" s="58"/>
      <c r="AC521" s="58"/>
      <c r="AD521" s="58"/>
      <c r="AE521" s="58"/>
      <c r="AF521" s="58"/>
      <c r="AG521" s="58"/>
      <c r="AH521" s="58"/>
      <c r="AI521" s="58"/>
      <c r="AJ521" s="58"/>
      <c r="AK521" s="58"/>
      <c r="AL521" s="58"/>
      <c r="AM521" s="58"/>
      <c r="AN521" s="58"/>
      <c r="AO521" s="58"/>
      <c r="AP521" s="58"/>
      <c r="AQ521" s="58"/>
      <c r="AR521" s="58"/>
      <c r="AS521" s="58"/>
      <c r="AT521" s="58"/>
      <c r="AU521" s="58"/>
      <c r="AV521" s="58"/>
      <c r="AW521" s="58"/>
      <c r="AX521" s="58"/>
      <c r="AY521" s="58"/>
      <c r="AZ521" s="58"/>
    </row>
    <row r="522" spans="1:52" x14ac:dyDescent="0.25">
      <c r="A522" s="58"/>
      <c r="B522" s="58"/>
      <c r="C522" s="58"/>
      <c r="D522" s="58"/>
      <c r="E522" s="58"/>
      <c r="F522" s="58"/>
      <c r="G522" s="58"/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  <c r="AA522" s="58"/>
      <c r="AB522" s="58"/>
      <c r="AC522" s="58"/>
      <c r="AD522" s="58"/>
      <c r="AE522" s="58"/>
      <c r="AF522" s="58"/>
      <c r="AG522" s="58"/>
      <c r="AH522" s="58"/>
      <c r="AI522" s="58"/>
      <c r="AJ522" s="58"/>
      <c r="AK522" s="58"/>
      <c r="AL522" s="58"/>
      <c r="AM522" s="58"/>
      <c r="AN522" s="58"/>
      <c r="AO522" s="58"/>
      <c r="AP522" s="58"/>
      <c r="AQ522" s="58"/>
      <c r="AR522" s="58"/>
      <c r="AS522" s="58"/>
      <c r="AT522" s="58"/>
      <c r="AU522" s="58"/>
      <c r="AV522" s="58"/>
      <c r="AW522" s="58"/>
      <c r="AX522" s="58"/>
      <c r="AY522" s="58"/>
      <c r="AZ522" s="58"/>
    </row>
    <row r="523" spans="1:52" x14ac:dyDescent="0.25">
      <c r="A523" s="58"/>
      <c r="B523" s="58"/>
      <c r="C523" s="58"/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  <c r="AA523" s="58"/>
      <c r="AB523" s="58"/>
      <c r="AC523" s="58"/>
      <c r="AD523" s="58"/>
      <c r="AE523" s="58"/>
      <c r="AF523" s="58"/>
      <c r="AG523" s="58"/>
      <c r="AH523" s="58"/>
      <c r="AI523" s="58"/>
      <c r="AJ523" s="58"/>
      <c r="AK523" s="58"/>
      <c r="AL523" s="58"/>
      <c r="AM523" s="58"/>
      <c r="AN523" s="58"/>
      <c r="AO523" s="58"/>
      <c r="AP523" s="58"/>
      <c r="AQ523" s="58"/>
      <c r="AR523" s="58"/>
      <c r="AS523" s="58"/>
      <c r="AT523" s="58"/>
      <c r="AU523" s="58"/>
      <c r="AV523" s="58"/>
      <c r="AW523" s="58"/>
      <c r="AX523" s="58"/>
      <c r="AY523" s="58"/>
      <c r="AZ523" s="58"/>
    </row>
    <row r="524" spans="1:52" x14ac:dyDescent="0.25">
      <c r="A524" s="58"/>
      <c r="B524" s="58"/>
      <c r="C524" s="58"/>
      <c r="D524" s="58"/>
      <c r="E524" s="58"/>
      <c r="F524" s="58"/>
      <c r="G524" s="58"/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  <c r="AA524" s="58"/>
      <c r="AB524" s="58"/>
      <c r="AC524" s="58"/>
      <c r="AD524" s="58"/>
      <c r="AE524" s="58"/>
      <c r="AF524" s="58"/>
      <c r="AG524" s="58"/>
      <c r="AH524" s="58"/>
      <c r="AI524" s="58"/>
      <c r="AJ524" s="58"/>
      <c r="AK524" s="58"/>
      <c r="AL524" s="58"/>
      <c r="AM524" s="58"/>
      <c r="AN524" s="58"/>
      <c r="AO524" s="58"/>
      <c r="AP524" s="58"/>
      <c r="AQ524" s="58"/>
      <c r="AR524" s="58"/>
      <c r="AS524" s="58"/>
      <c r="AT524" s="58"/>
      <c r="AU524" s="58"/>
      <c r="AV524" s="58"/>
      <c r="AW524" s="58"/>
      <c r="AX524" s="58"/>
      <c r="AY524" s="58"/>
      <c r="AZ524" s="58"/>
    </row>
    <row r="525" spans="1:52" x14ac:dyDescent="0.25">
      <c r="A525" s="58"/>
      <c r="B525" s="58"/>
      <c r="C525" s="58"/>
      <c r="D525" s="58"/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  <c r="AA525" s="58"/>
      <c r="AB525" s="58"/>
      <c r="AC525" s="58"/>
      <c r="AD525" s="58"/>
      <c r="AE525" s="58"/>
      <c r="AF525" s="58"/>
      <c r="AG525" s="58"/>
      <c r="AH525" s="58"/>
      <c r="AI525" s="58"/>
      <c r="AJ525" s="58"/>
      <c r="AK525" s="58"/>
      <c r="AL525" s="58"/>
      <c r="AM525" s="58"/>
      <c r="AN525" s="58"/>
      <c r="AO525" s="58"/>
      <c r="AP525" s="58"/>
      <c r="AQ525" s="58"/>
      <c r="AR525" s="58"/>
      <c r="AS525" s="58"/>
      <c r="AT525" s="58"/>
      <c r="AU525" s="58"/>
      <c r="AV525" s="58"/>
      <c r="AW525" s="58"/>
      <c r="AX525" s="58"/>
      <c r="AY525" s="58"/>
      <c r="AZ525" s="58"/>
    </row>
    <row r="526" spans="1:52" x14ac:dyDescent="0.25">
      <c r="A526" s="58"/>
      <c r="B526" s="58"/>
      <c r="C526" s="58"/>
      <c r="D526" s="58"/>
      <c r="E526" s="58"/>
      <c r="F526" s="58"/>
      <c r="G526" s="58"/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  <c r="AA526" s="58"/>
      <c r="AB526" s="58"/>
      <c r="AC526" s="58"/>
      <c r="AD526" s="58"/>
      <c r="AE526" s="58"/>
      <c r="AF526" s="58"/>
      <c r="AG526" s="58"/>
      <c r="AH526" s="58"/>
      <c r="AI526" s="58"/>
      <c r="AJ526" s="58"/>
      <c r="AK526" s="58"/>
      <c r="AL526" s="58"/>
      <c r="AM526" s="58"/>
      <c r="AN526" s="58"/>
      <c r="AO526" s="58"/>
      <c r="AP526" s="58"/>
      <c r="AQ526" s="58"/>
      <c r="AR526" s="58"/>
      <c r="AS526" s="58"/>
      <c r="AT526" s="58"/>
      <c r="AU526" s="58"/>
      <c r="AV526" s="58"/>
      <c r="AW526" s="58"/>
      <c r="AX526" s="58"/>
      <c r="AY526" s="58"/>
      <c r="AZ526" s="58"/>
    </row>
    <row r="527" spans="1:52" x14ac:dyDescent="0.25">
      <c r="A527" s="58"/>
      <c r="B527" s="58"/>
      <c r="C527" s="58"/>
      <c r="D527" s="58"/>
      <c r="E527" s="58"/>
      <c r="F527" s="58"/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  <c r="AA527" s="58"/>
      <c r="AB527" s="58"/>
      <c r="AC527" s="58"/>
      <c r="AD527" s="58"/>
      <c r="AE527" s="58"/>
      <c r="AF527" s="58"/>
      <c r="AG527" s="58"/>
      <c r="AH527" s="58"/>
      <c r="AI527" s="58"/>
      <c r="AJ527" s="58"/>
      <c r="AK527" s="58"/>
      <c r="AL527" s="58"/>
      <c r="AM527" s="58"/>
      <c r="AN527" s="58"/>
      <c r="AO527" s="58"/>
      <c r="AP527" s="58"/>
      <c r="AQ527" s="58"/>
      <c r="AR527" s="58"/>
      <c r="AS527" s="58"/>
      <c r="AT527" s="58"/>
      <c r="AU527" s="58"/>
      <c r="AV527" s="58"/>
      <c r="AW527" s="58"/>
      <c r="AX527" s="58"/>
      <c r="AY527" s="58"/>
      <c r="AZ527" s="58"/>
    </row>
    <row r="528" spans="1:52" x14ac:dyDescent="0.25">
      <c r="A528" s="58"/>
      <c r="B528" s="58"/>
      <c r="C528" s="58"/>
      <c r="D528" s="58"/>
      <c r="E528" s="58"/>
      <c r="F528" s="58"/>
      <c r="G528" s="58"/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  <c r="AA528" s="58"/>
      <c r="AB528" s="58"/>
      <c r="AC528" s="58"/>
      <c r="AD528" s="58"/>
      <c r="AE528" s="58"/>
      <c r="AF528" s="58"/>
      <c r="AG528" s="58"/>
      <c r="AH528" s="58"/>
      <c r="AI528" s="58"/>
      <c r="AJ528" s="58"/>
      <c r="AK528" s="58"/>
      <c r="AL528" s="58"/>
      <c r="AM528" s="58"/>
      <c r="AN528" s="58"/>
      <c r="AO528" s="58"/>
      <c r="AP528" s="58"/>
      <c r="AQ528" s="58"/>
      <c r="AR528" s="58"/>
      <c r="AS528" s="58"/>
      <c r="AT528" s="58"/>
      <c r="AU528" s="58"/>
      <c r="AV528" s="58"/>
      <c r="AW528" s="58"/>
      <c r="AX528" s="58"/>
      <c r="AY528" s="58"/>
      <c r="AZ528" s="58"/>
    </row>
    <row r="529" spans="1:52" x14ac:dyDescent="0.25">
      <c r="A529" s="58"/>
      <c r="B529" s="58"/>
      <c r="C529" s="58"/>
      <c r="D529" s="58"/>
      <c r="E529" s="58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  <c r="AA529" s="58"/>
      <c r="AB529" s="58"/>
      <c r="AC529" s="58"/>
      <c r="AD529" s="58"/>
      <c r="AE529" s="58"/>
      <c r="AF529" s="58"/>
      <c r="AG529" s="58"/>
      <c r="AH529" s="58"/>
      <c r="AI529" s="58"/>
      <c r="AJ529" s="58"/>
      <c r="AK529" s="58"/>
      <c r="AL529" s="58"/>
      <c r="AM529" s="58"/>
      <c r="AN529" s="58"/>
      <c r="AO529" s="58"/>
      <c r="AP529" s="58"/>
      <c r="AQ529" s="58"/>
      <c r="AR529" s="58"/>
      <c r="AS529" s="58"/>
      <c r="AT529" s="58"/>
      <c r="AU529" s="58"/>
      <c r="AV529" s="58"/>
      <c r="AW529" s="58"/>
      <c r="AX529" s="58"/>
      <c r="AY529" s="58"/>
      <c r="AZ529" s="58"/>
    </row>
    <row r="530" spans="1:52" x14ac:dyDescent="0.25">
      <c r="A530" s="58"/>
      <c r="B530" s="58"/>
      <c r="C530" s="58"/>
      <c r="D530" s="58"/>
      <c r="E530" s="58"/>
      <c r="F530" s="58"/>
      <c r="G530" s="58"/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  <c r="AA530" s="58"/>
      <c r="AB530" s="58"/>
      <c r="AC530" s="58"/>
      <c r="AD530" s="58"/>
      <c r="AE530" s="58"/>
      <c r="AF530" s="58"/>
      <c r="AG530" s="58"/>
      <c r="AH530" s="58"/>
      <c r="AI530" s="58"/>
      <c r="AJ530" s="58"/>
      <c r="AK530" s="58"/>
      <c r="AL530" s="58"/>
      <c r="AM530" s="58"/>
      <c r="AN530" s="58"/>
      <c r="AO530" s="58"/>
      <c r="AP530" s="58"/>
      <c r="AQ530" s="58"/>
      <c r="AR530" s="58"/>
      <c r="AS530" s="58"/>
      <c r="AT530" s="58"/>
      <c r="AU530" s="58"/>
      <c r="AV530" s="58"/>
      <c r="AW530" s="58"/>
      <c r="AX530" s="58"/>
      <c r="AY530" s="58"/>
      <c r="AZ530" s="58"/>
    </row>
    <row r="531" spans="1:52" x14ac:dyDescent="0.25">
      <c r="A531" s="58"/>
      <c r="B531" s="58"/>
      <c r="C531" s="58"/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  <c r="AA531" s="58"/>
      <c r="AB531" s="58"/>
      <c r="AC531" s="58"/>
      <c r="AD531" s="58"/>
      <c r="AE531" s="58"/>
      <c r="AF531" s="58"/>
      <c r="AG531" s="58"/>
      <c r="AH531" s="58"/>
      <c r="AI531" s="58"/>
      <c r="AJ531" s="58"/>
      <c r="AK531" s="58"/>
      <c r="AL531" s="58"/>
      <c r="AM531" s="58"/>
      <c r="AN531" s="58"/>
      <c r="AO531" s="58"/>
      <c r="AP531" s="58"/>
      <c r="AQ531" s="58"/>
      <c r="AR531" s="58"/>
      <c r="AS531" s="58"/>
      <c r="AT531" s="58"/>
      <c r="AU531" s="58"/>
      <c r="AV531" s="58"/>
      <c r="AW531" s="58"/>
      <c r="AX531" s="58"/>
      <c r="AY531" s="58"/>
      <c r="AZ531" s="58"/>
    </row>
    <row r="532" spans="1:52" x14ac:dyDescent="0.25">
      <c r="A532" s="58"/>
      <c r="B532" s="58"/>
      <c r="C532" s="58"/>
      <c r="D532" s="58"/>
      <c r="E532" s="58"/>
      <c r="F532" s="58"/>
      <c r="G532" s="58"/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  <c r="AA532" s="58"/>
      <c r="AB532" s="58"/>
      <c r="AC532" s="58"/>
      <c r="AD532" s="58"/>
      <c r="AE532" s="58"/>
      <c r="AF532" s="58"/>
      <c r="AG532" s="58"/>
      <c r="AH532" s="58"/>
      <c r="AI532" s="58"/>
      <c r="AJ532" s="58"/>
      <c r="AK532" s="58"/>
      <c r="AL532" s="58"/>
      <c r="AM532" s="58"/>
      <c r="AN532" s="58"/>
      <c r="AO532" s="58"/>
      <c r="AP532" s="58"/>
      <c r="AQ532" s="58"/>
      <c r="AR532" s="58"/>
      <c r="AS532" s="58"/>
      <c r="AT532" s="58"/>
      <c r="AU532" s="58"/>
      <c r="AV532" s="58"/>
      <c r="AW532" s="58"/>
      <c r="AX532" s="58"/>
      <c r="AY532" s="58"/>
      <c r="AZ532" s="58"/>
    </row>
    <row r="533" spans="1:52" x14ac:dyDescent="0.25">
      <c r="A533" s="58"/>
      <c r="B533" s="58"/>
      <c r="C533" s="58"/>
      <c r="D533" s="58"/>
      <c r="E533" s="58"/>
      <c r="F533" s="58"/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  <c r="AA533" s="58"/>
      <c r="AB533" s="58"/>
      <c r="AC533" s="58"/>
      <c r="AD533" s="58"/>
      <c r="AE533" s="58"/>
      <c r="AF533" s="58"/>
      <c r="AG533" s="58"/>
      <c r="AH533" s="58"/>
      <c r="AI533" s="58"/>
      <c r="AJ533" s="58"/>
      <c r="AK533" s="58"/>
      <c r="AL533" s="58"/>
      <c r="AM533" s="58"/>
      <c r="AN533" s="58"/>
      <c r="AO533" s="58"/>
      <c r="AP533" s="58"/>
      <c r="AQ533" s="58"/>
      <c r="AR533" s="58"/>
      <c r="AS533" s="58"/>
      <c r="AT533" s="58"/>
      <c r="AU533" s="58"/>
      <c r="AV533" s="58"/>
      <c r="AW533" s="58"/>
      <c r="AX533" s="58"/>
      <c r="AY533" s="58"/>
      <c r="AZ533" s="58"/>
    </row>
    <row r="534" spans="1:52" x14ac:dyDescent="0.25">
      <c r="A534" s="58"/>
      <c r="B534" s="58"/>
      <c r="C534" s="58"/>
      <c r="D534" s="58"/>
      <c r="E534" s="58"/>
      <c r="F534" s="58"/>
      <c r="G534" s="58"/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  <c r="AA534" s="58"/>
      <c r="AB534" s="58"/>
      <c r="AC534" s="58"/>
      <c r="AD534" s="58"/>
      <c r="AE534" s="58"/>
      <c r="AF534" s="58"/>
      <c r="AG534" s="58"/>
      <c r="AH534" s="58"/>
      <c r="AI534" s="58"/>
      <c r="AJ534" s="58"/>
      <c r="AK534" s="58"/>
      <c r="AL534" s="58"/>
      <c r="AM534" s="58"/>
      <c r="AN534" s="58"/>
      <c r="AO534" s="58"/>
      <c r="AP534" s="58"/>
      <c r="AQ534" s="58"/>
      <c r="AR534" s="58"/>
      <c r="AS534" s="58"/>
      <c r="AT534" s="58"/>
      <c r="AU534" s="58"/>
      <c r="AV534" s="58"/>
      <c r="AW534" s="58"/>
      <c r="AX534" s="58"/>
      <c r="AY534" s="58"/>
      <c r="AZ534" s="58"/>
    </row>
    <row r="535" spans="1:52" x14ac:dyDescent="0.25">
      <c r="A535" s="58"/>
      <c r="B535" s="58"/>
      <c r="C535" s="58"/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  <c r="AA535" s="58"/>
      <c r="AB535" s="58"/>
      <c r="AC535" s="58"/>
      <c r="AD535" s="58"/>
      <c r="AE535" s="58"/>
      <c r="AF535" s="58"/>
      <c r="AG535" s="58"/>
      <c r="AH535" s="58"/>
      <c r="AI535" s="58"/>
      <c r="AJ535" s="58"/>
      <c r="AK535" s="58"/>
      <c r="AL535" s="58"/>
      <c r="AM535" s="58"/>
      <c r="AN535" s="58"/>
      <c r="AO535" s="58"/>
      <c r="AP535" s="58"/>
      <c r="AQ535" s="58"/>
      <c r="AR535" s="58"/>
      <c r="AS535" s="58"/>
      <c r="AT535" s="58"/>
      <c r="AU535" s="58"/>
      <c r="AV535" s="58"/>
      <c r="AW535" s="58"/>
      <c r="AX535" s="58"/>
      <c r="AY535" s="58"/>
      <c r="AZ535" s="58"/>
    </row>
    <row r="536" spans="1:52" x14ac:dyDescent="0.25">
      <c r="A536" s="58"/>
      <c r="B536" s="58"/>
      <c r="C536" s="58"/>
      <c r="D536" s="58"/>
      <c r="E536" s="58"/>
      <c r="F536" s="58"/>
      <c r="G536" s="58"/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  <c r="AA536" s="58"/>
      <c r="AB536" s="58"/>
      <c r="AC536" s="58"/>
      <c r="AD536" s="58"/>
      <c r="AE536" s="58"/>
      <c r="AF536" s="58"/>
      <c r="AG536" s="58"/>
      <c r="AH536" s="58"/>
      <c r="AI536" s="58"/>
      <c r="AJ536" s="58"/>
      <c r="AK536" s="58"/>
      <c r="AL536" s="58"/>
      <c r="AM536" s="58"/>
      <c r="AN536" s="58"/>
      <c r="AO536" s="58"/>
      <c r="AP536" s="58"/>
      <c r="AQ536" s="58"/>
      <c r="AR536" s="58"/>
      <c r="AS536" s="58"/>
      <c r="AT536" s="58"/>
      <c r="AU536" s="58"/>
      <c r="AV536" s="58"/>
      <c r="AW536" s="58"/>
      <c r="AX536" s="58"/>
      <c r="AY536" s="58"/>
      <c r="AZ536" s="58"/>
    </row>
    <row r="537" spans="1:52" x14ac:dyDescent="0.25">
      <c r="A537" s="58"/>
      <c r="B537" s="58"/>
      <c r="C537" s="58"/>
      <c r="D537" s="58"/>
      <c r="E537" s="58"/>
      <c r="F537" s="58"/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  <c r="AA537" s="58"/>
      <c r="AB537" s="58"/>
      <c r="AC537" s="58"/>
      <c r="AD537" s="58"/>
      <c r="AE537" s="58"/>
      <c r="AF537" s="58"/>
      <c r="AG537" s="58"/>
      <c r="AH537" s="58"/>
      <c r="AI537" s="58"/>
      <c r="AJ537" s="58"/>
      <c r="AK537" s="58"/>
      <c r="AL537" s="58"/>
      <c r="AM537" s="58"/>
      <c r="AN537" s="58"/>
      <c r="AO537" s="58"/>
      <c r="AP537" s="58"/>
      <c r="AQ537" s="58"/>
      <c r="AR537" s="58"/>
      <c r="AS537" s="58"/>
      <c r="AT537" s="58"/>
      <c r="AU537" s="58"/>
      <c r="AV537" s="58"/>
      <c r="AW537" s="58"/>
      <c r="AX537" s="58"/>
      <c r="AY537" s="58"/>
      <c r="AZ537" s="58"/>
    </row>
    <row r="538" spans="1:52" x14ac:dyDescent="0.25">
      <c r="A538" s="58"/>
      <c r="B538" s="58"/>
      <c r="C538" s="58"/>
      <c r="D538" s="58"/>
      <c r="E538" s="58"/>
      <c r="F538" s="58"/>
      <c r="G538" s="58"/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  <c r="AA538" s="58"/>
      <c r="AB538" s="58"/>
      <c r="AC538" s="58"/>
      <c r="AD538" s="58"/>
      <c r="AE538" s="58"/>
      <c r="AF538" s="58"/>
      <c r="AG538" s="58"/>
      <c r="AH538" s="58"/>
      <c r="AI538" s="58"/>
      <c r="AJ538" s="58"/>
      <c r="AK538" s="58"/>
      <c r="AL538" s="58"/>
      <c r="AM538" s="58"/>
      <c r="AN538" s="58"/>
      <c r="AO538" s="58"/>
      <c r="AP538" s="58"/>
      <c r="AQ538" s="58"/>
      <c r="AR538" s="58"/>
      <c r="AS538" s="58"/>
      <c r="AT538" s="58"/>
      <c r="AU538" s="58"/>
      <c r="AV538" s="58"/>
      <c r="AW538" s="58"/>
      <c r="AX538" s="58"/>
      <c r="AY538" s="58"/>
      <c r="AZ538" s="58"/>
    </row>
    <row r="539" spans="1:52" x14ac:dyDescent="0.25">
      <c r="A539" s="58"/>
      <c r="B539" s="58"/>
      <c r="C539" s="58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  <c r="AA539" s="58"/>
      <c r="AB539" s="58"/>
      <c r="AC539" s="58"/>
      <c r="AD539" s="58"/>
      <c r="AE539" s="58"/>
      <c r="AF539" s="58"/>
      <c r="AG539" s="58"/>
      <c r="AH539" s="58"/>
      <c r="AI539" s="58"/>
      <c r="AJ539" s="58"/>
      <c r="AK539" s="58"/>
      <c r="AL539" s="58"/>
      <c r="AM539" s="58"/>
      <c r="AN539" s="58"/>
      <c r="AO539" s="58"/>
      <c r="AP539" s="58"/>
      <c r="AQ539" s="58"/>
      <c r="AR539" s="58"/>
      <c r="AS539" s="58"/>
      <c r="AT539" s="58"/>
      <c r="AU539" s="58"/>
      <c r="AV539" s="58"/>
      <c r="AW539" s="58"/>
      <c r="AX539" s="58"/>
      <c r="AY539" s="58"/>
      <c r="AZ539" s="58"/>
    </row>
    <row r="540" spans="1:52" x14ac:dyDescent="0.25">
      <c r="A540" s="58"/>
      <c r="B540" s="58"/>
      <c r="C540" s="58"/>
      <c r="D540" s="58"/>
      <c r="E540" s="58"/>
      <c r="F540" s="58"/>
      <c r="G540" s="58"/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  <c r="AA540" s="58"/>
      <c r="AB540" s="58"/>
      <c r="AC540" s="58"/>
      <c r="AD540" s="58"/>
      <c r="AE540" s="58"/>
      <c r="AF540" s="58"/>
      <c r="AG540" s="58"/>
      <c r="AH540" s="58"/>
      <c r="AI540" s="58"/>
      <c r="AJ540" s="58"/>
      <c r="AK540" s="58"/>
      <c r="AL540" s="58"/>
      <c r="AM540" s="58"/>
      <c r="AN540" s="58"/>
      <c r="AO540" s="58"/>
      <c r="AP540" s="58"/>
      <c r="AQ540" s="58"/>
      <c r="AR540" s="58"/>
      <c r="AS540" s="58"/>
      <c r="AT540" s="58"/>
      <c r="AU540" s="58"/>
      <c r="AV540" s="58"/>
      <c r="AW540" s="58"/>
      <c r="AX540" s="58"/>
      <c r="AY540" s="58"/>
      <c r="AZ540" s="58"/>
    </row>
    <row r="541" spans="1:52" x14ac:dyDescent="0.25">
      <c r="A541" s="58"/>
      <c r="B541" s="58"/>
      <c r="C541" s="58"/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  <c r="AA541" s="58"/>
      <c r="AB541" s="58"/>
      <c r="AC541" s="58"/>
      <c r="AD541" s="58"/>
      <c r="AE541" s="58"/>
      <c r="AF541" s="58"/>
      <c r="AG541" s="58"/>
      <c r="AH541" s="58"/>
      <c r="AI541" s="58"/>
      <c r="AJ541" s="58"/>
      <c r="AK541" s="58"/>
      <c r="AL541" s="58"/>
      <c r="AM541" s="58"/>
      <c r="AN541" s="58"/>
      <c r="AO541" s="58"/>
      <c r="AP541" s="58"/>
      <c r="AQ541" s="58"/>
      <c r="AR541" s="58"/>
      <c r="AS541" s="58"/>
      <c r="AT541" s="58"/>
      <c r="AU541" s="58"/>
      <c r="AV541" s="58"/>
      <c r="AW541" s="58"/>
      <c r="AX541" s="58"/>
      <c r="AY541" s="58"/>
      <c r="AZ541" s="58"/>
    </row>
    <row r="542" spans="1:52" x14ac:dyDescent="0.25">
      <c r="A542" s="58"/>
      <c r="B542" s="58"/>
      <c r="C542" s="58"/>
      <c r="D542" s="58"/>
      <c r="E542" s="58"/>
      <c r="F542" s="58"/>
      <c r="G542" s="58"/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  <c r="AA542" s="58"/>
      <c r="AB542" s="58"/>
      <c r="AC542" s="58"/>
      <c r="AD542" s="58"/>
      <c r="AE542" s="58"/>
      <c r="AF542" s="58"/>
      <c r="AG542" s="58"/>
      <c r="AH542" s="58"/>
      <c r="AI542" s="58"/>
      <c r="AJ542" s="58"/>
      <c r="AK542" s="58"/>
      <c r="AL542" s="58"/>
      <c r="AM542" s="58"/>
      <c r="AN542" s="58"/>
      <c r="AO542" s="58"/>
      <c r="AP542" s="58"/>
      <c r="AQ542" s="58"/>
      <c r="AR542" s="58"/>
      <c r="AS542" s="58"/>
      <c r="AT542" s="58"/>
      <c r="AU542" s="58"/>
      <c r="AV542" s="58"/>
      <c r="AW542" s="58"/>
      <c r="AX542" s="58"/>
      <c r="AY542" s="58"/>
      <c r="AZ542" s="58"/>
    </row>
    <row r="543" spans="1:52" x14ac:dyDescent="0.25">
      <c r="A543" s="58"/>
      <c r="B543" s="58"/>
      <c r="C543" s="58"/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  <c r="AA543" s="58"/>
      <c r="AB543" s="58"/>
      <c r="AC543" s="58"/>
      <c r="AD543" s="58"/>
      <c r="AE543" s="58"/>
      <c r="AF543" s="58"/>
      <c r="AG543" s="58"/>
      <c r="AH543" s="58"/>
      <c r="AI543" s="58"/>
      <c r="AJ543" s="58"/>
      <c r="AK543" s="58"/>
      <c r="AL543" s="58"/>
      <c r="AM543" s="58"/>
      <c r="AN543" s="58"/>
      <c r="AO543" s="58"/>
      <c r="AP543" s="58"/>
      <c r="AQ543" s="58"/>
      <c r="AR543" s="58"/>
      <c r="AS543" s="58"/>
      <c r="AT543" s="58"/>
      <c r="AU543" s="58"/>
      <c r="AV543" s="58"/>
      <c r="AW543" s="58"/>
      <c r="AX543" s="58"/>
      <c r="AY543" s="58"/>
      <c r="AZ543" s="58"/>
    </row>
    <row r="544" spans="1:52" x14ac:dyDescent="0.25">
      <c r="A544" s="58"/>
      <c r="B544" s="58"/>
      <c r="C544" s="58"/>
      <c r="D544" s="58"/>
      <c r="E544" s="58"/>
      <c r="F544" s="58"/>
      <c r="G544" s="58"/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  <c r="AA544" s="58"/>
      <c r="AB544" s="58"/>
      <c r="AC544" s="58"/>
      <c r="AD544" s="58"/>
      <c r="AE544" s="58"/>
      <c r="AF544" s="58"/>
      <c r="AG544" s="58"/>
      <c r="AH544" s="58"/>
      <c r="AI544" s="58"/>
      <c r="AJ544" s="58"/>
      <c r="AK544" s="58"/>
      <c r="AL544" s="58"/>
      <c r="AM544" s="58"/>
      <c r="AN544" s="58"/>
      <c r="AO544" s="58"/>
      <c r="AP544" s="58"/>
      <c r="AQ544" s="58"/>
      <c r="AR544" s="58"/>
      <c r="AS544" s="58"/>
      <c r="AT544" s="58"/>
      <c r="AU544" s="58"/>
      <c r="AV544" s="58"/>
      <c r="AW544" s="58"/>
      <c r="AX544" s="58"/>
      <c r="AY544" s="58"/>
      <c r="AZ544" s="58"/>
    </row>
    <row r="545" spans="1:52" x14ac:dyDescent="0.25">
      <c r="A545" s="58"/>
      <c r="B545" s="58"/>
      <c r="C545" s="58"/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  <c r="AA545" s="58"/>
      <c r="AB545" s="58"/>
      <c r="AC545" s="58"/>
      <c r="AD545" s="58"/>
      <c r="AE545" s="58"/>
      <c r="AF545" s="58"/>
      <c r="AG545" s="58"/>
      <c r="AH545" s="58"/>
      <c r="AI545" s="58"/>
      <c r="AJ545" s="58"/>
      <c r="AK545" s="58"/>
      <c r="AL545" s="58"/>
      <c r="AM545" s="58"/>
      <c r="AN545" s="58"/>
      <c r="AO545" s="58"/>
      <c r="AP545" s="58"/>
      <c r="AQ545" s="58"/>
      <c r="AR545" s="58"/>
      <c r="AS545" s="58"/>
      <c r="AT545" s="58"/>
      <c r="AU545" s="58"/>
      <c r="AV545" s="58"/>
      <c r="AW545" s="58"/>
      <c r="AX545" s="58"/>
      <c r="AY545" s="58"/>
      <c r="AZ545" s="58"/>
    </row>
    <row r="546" spans="1:52" x14ac:dyDescent="0.25">
      <c r="A546" s="58"/>
      <c r="B546" s="58"/>
      <c r="C546" s="58"/>
      <c r="D546" s="58"/>
      <c r="E546" s="58"/>
      <c r="F546" s="58"/>
      <c r="G546" s="58"/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  <c r="AA546" s="58"/>
      <c r="AB546" s="58"/>
      <c r="AC546" s="58"/>
      <c r="AD546" s="58"/>
      <c r="AE546" s="58"/>
      <c r="AF546" s="58"/>
      <c r="AG546" s="58"/>
      <c r="AH546" s="58"/>
      <c r="AI546" s="58"/>
      <c r="AJ546" s="58"/>
      <c r="AK546" s="58"/>
      <c r="AL546" s="58"/>
      <c r="AM546" s="58"/>
      <c r="AN546" s="58"/>
      <c r="AO546" s="58"/>
      <c r="AP546" s="58"/>
      <c r="AQ546" s="58"/>
      <c r="AR546" s="58"/>
      <c r="AS546" s="58"/>
      <c r="AT546" s="58"/>
      <c r="AU546" s="58"/>
      <c r="AV546" s="58"/>
      <c r="AW546" s="58"/>
      <c r="AX546" s="58"/>
      <c r="AY546" s="58"/>
      <c r="AZ546" s="58"/>
    </row>
    <row r="547" spans="1:52" x14ac:dyDescent="0.25">
      <c r="A547" s="58"/>
      <c r="B547" s="58"/>
      <c r="C547" s="58"/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  <c r="AA547" s="58"/>
      <c r="AB547" s="58"/>
      <c r="AC547" s="58"/>
      <c r="AD547" s="58"/>
      <c r="AE547" s="58"/>
      <c r="AF547" s="58"/>
      <c r="AG547" s="58"/>
      <c r="AH547" s="58"/>
      <c r="AI547" s="58"/>
      <c r="AJ547" s="58"/>
      <c r="AK547" s="58"/>
      <c r="AL547" s="58"/>
      <c r="AM547" s="58"/>
      <c r="AN547" s="58"/>
      <c r="AO547" s="58"/>
      <c r="AP547" s="58"/>
      <c r="AQ547" s="58"/>
      <c r="AR547" s="58"/>
      <c r="AS547" s="58"/>
      <c r="AT547" s="58"/>
      <c r="AU547" s="58"/>
      <c r="AV547" s="58"/>
      <c r="AW547" s="58"/>
      <c r="AX547" s="58"/>
      <c r="AY547" s="58"/>
      <c r="AZ547" s="58"/>
    </row>
    <row r="548" spans="1:52" x14ac:dyDescent="0.25">
      <c r="A548" s="58"/>
      <c r="B548" s="58"/>
      <c r="C548" s="58"/>
      <c r="D548" s="58"/>
      <c r="E548" s="58"/>
      <c r="F548" s="58"/>
      <c r="G548" s="58"/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  <c r="AA548" s="58"/>
      <c r="AB548" s="58"/>
      <c r="AC548" s="58"/>
      <c r="AD548" s="58"/>
      <c r="AE548" s="58"/>
      <c r="AF548" s="58"/>
      <c r="AG548" s="58"/>
      <c r="AH548" s="58"/>
      <c r="AI548" s="58"/>
      <c r="AJ548" s="58"/>
      <c r="AK548" s="58"/>
      <c r="AL548" s="58"/>
      <c r="AM548" s="58"/>
      <c r="AN548" s="58"/>
      <c r="AO548" s="58"/>
      <c r="AP548" s="58"/>
      <c r="AQ548" s="58"/>
      <c r="AR548" s="58"/>
      <c r="AS548" s="58"/>
      <c r="AT548" s="58"/>
      <c r="AU548" s="58"/>
      <c r="AV548" s="58"/>
      <c r="AW548" s="58"/>
      <c r="AX548" s="58"/>
      <c r="AY548" s="58"/>
      <c r="AZ548" s="58"/>
    </row>
    <row r="549" spans="1:52" x14ac:dyDescent="0.25">
      <c r="A549" s="58"/>
      <c r="B549" s="58"/>
      <c r="C549" s="58"/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  <c r="AA549" s="58"/>
      <c r="AB549" s="58"/>
      <c r="AC549" s="58"/>
      <c r="AD549" s="58"/>
      <c r="AE549" s="58"/>
      <c r="AF549" s="58"/>
      <c r="AG549" s="58"/>
      <c r="AH549" s="58"/>
      <c r="AI549" s="58"/>
      <c r="AJ549" s="58"/>
      <c r="AK549" s="58"/>
      <c r="AL549" s="58"/>
      <c r="AM549" s="58"/>
      <c r="AN549" s="58"/>
      <c r="AO549" s="58"/>
      <c r="AP549" s="58"/>
      <c r="AQ549" s="58"/>
      <c r="AR549" s="58"/>
      <c r="AS549" s="58"/>
      <c r="AT549" s="58"/>
      <c r="AU549" s="58"/>
      <c r="AV549" s="58"/>
      <c r="AW549" s="58"/>
      <c r="AX549" s="58"/>
      <c r="AY549" s="58"/>
      <c r="AZ549" s="58"/>
    </row>
    <row r="550" spans="1:52" x14ac:dyDescent="0.25">
      <c r="A550" s="58"/>
      <c r="B550" s="58"/>
      <c r="C550" s="58"/>
      <c r="D550" s="58"/>
      <c r="E550" s="58"/>
      <c r="F550" s="58"/>
      <c r="G550" s="58"/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  <c r="AA550" s="58"/>
      <c r="AB550" s="58"/>
      <c r="AC550" s="58"/>
      <c r="AD550" s="58"/>
      <c r="AE550" s="58"/>
      <c r="AF550" s="58"/>
      <c r="AG550" s="58"/>
      <c r="AH550" s="58"/>
      <c r="AI550" s="58"/>
      <c r="AJ550" s="58"/>
      <c r="AK550" s="58"/>
      <c r="AL550" s="58"/>
      <c r="AM550" s="58"/>
      <c r="AN550" s="58"/>
      <c r="AO550" s="58"/>
      <c r="AP550" s="58"/>
      <c r="AQ550" s="58"/>
      <c r="AR550" s="58"/>
      <c r="AS550" s="58"/>
      <c r="AT550" s="58"/>
      <c r="AU550" s="58"/>
      <c r="AV550" s="58"/>
      <c r="AW550" s="58"/>
      <c r="AX550" s="58"/>
      <c r="AY550" s="58"/>
      <c r="AZ550" s="58"/>
    </row>
    <row r="551" spans="1:52" x14ac:dyDescent="0.25">
      <c r="A551" s="58"/>
      <c r="B551" s="58"/>
      <c r="C551" s="58"/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  <c r="AA551" s="58"/>
      <c r="AB551" s="58"/>
      <c r="AC551" s="58"/>
      <c r="AD551" s="58"/>
      <c r="AE551" s="58"/>
      <c r="AF551" s="58"/>
      <c r="AG551" s="58"/>
      <c r="AH551" s="58"/>
      <c r="AI551" s="58"/>
      <c r="AJ551" s="58"/>
      <c r="AK551" s="58"/>
      <c r="AL551" s="58"/>
      <c r="AM551" s="58"/>
      <c r="AN551" s="58"/>
      <c r="AO551" s="58"/>
      <c r="AP551" s="58"/>
      <c r="AQ551" s="58"/>
      <c r="AR551" s="58"/>
      <c r="AS551" s="58"/>
      <c r="AT551" s="58"/>
      <c r="AU551" s="58"/>
      <c r="AV551" s="58"/>
      <c r="AW551" s="58"/>
      <c r="AX551" s="58"/>
      <c r="AY551" s="58"/>
      <c r="AZ551" s="58"/>
    </row>
    <row r="552" spans="1:52" x14ac:dyDescent="0.25">
      <c r="A552" s="58"/>
      <c r="B552" s="58"/>
      <c r="C552" s="58"/>
      <c r="D552" s="58"/>
      <c r="E552" s="58"/>
      <c r="F552" s="58"/>
      <c r="G552" s="58"/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  <c r="AA552" s="58"/>
      <c r="AB552" s="58"/>
      <c r="AC552" s="58"/>
      <c r="AD552" s="58"/>
      <c r="AE552" s="58"/>
      <c r="AF552" s="58"/>
      <c r="AG552" s="58"/>
      <c r="AH552" s="58"/>
      <c r="AI552" s="58"/>
      <c r="AJ552" s="58"/>
      <c r="AK552" s="58"/>
      <c r="AL552" s="58"/>
      <c r="AM552" s="58"/>
      <c r="AN552" s="58"/>
      <c r="AO552" s="58"/>
      <c r="AP552" s="58"/>
      <c r="AQ552" s="58"/>
      <c r="AR552" s="58"/>
      <c r="AS552" s="58"/>
      <c r="AT552" s="58"/>
      <c r="AU552" s="58"/>
      <c r="AV552" s="58"/>
      <c r="AW552" s="58"/>
      <c r="AX552" s="58"/>
      <c r="AY552" s="58"/>
      <c r="AZ552" s="58"/>
    </row>
    <row r="553" spans="1:52" x14ac:dyDescent="0.25">
      <c r="A553" s="58"/>
      <c r="B553" s="58"/>
      <c r="C553" s="58"/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  <c r="AA553" s="58"/>
      <c r="AB553" s="58"/>
      <c r="AC553" s="58"/>
      <c r="AD553" s="58"/>
      <c r="AE553" s="58"/>
      <c r="AF553" s="58"/>
      <c r="AG553" s="58"/>
      <c r="AH553" s="58"/>
      <c r="AI553" s="58"/>
      <c r="AJ553" s="58"/>
      <c r="AK553" s="58"/>
      <c r="AL553" s="58"/>
      <c r="AM553" s="58"/>
      <c r="AN553" s="58"/>
      <c r="AO553" s="58"/>
      <c r="AP553" s="58"/>
      <c r="AQ553" s="58"/>
      <c r="AR553" s="58"/>
      <c r="AS553" s="58"/>
      <c r="AT553" s="58"/>
      <c r="AU553" s="58"/>
      <c r="AV553" s="58"/>
      <c r="AW553" s="58"/>
      <c r="AX553" s="58"/>
      <c r="AY553" s="58"/>
      <c r="AZ553" s="58"/>
    </row>
    <row r="554" spans="1:52" x14ac:dyDescent="0.25">
      <c r="A554" s="58"/>
      <c r="B554" s="58"/>
      <c r="C554" s="58"/>
      <c r="D554" s="58"/>
      <c r="E554" s="58"/>
      <c r="F554" s="58"/>
      <c r="G554" s="58"/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  <c r="AA554" s="58"/>
      <c r="AB554" s="58"/>
      <c r="AC554" s="58"/>
      <c r="AD554" s="58"/>
      <c r="AE554" s="58"/>
      <c r="AF554" s="58"/>
      <c r="AG554" s="58"/>
      <c r="AH554" s="58"/>
      <c r="AI554" s="58"/>
      <c r="AJ554" s="58"/>
      <c r="AK554" s="58"/>
      <c r="AL554" s="58"/>
      <c r="AM554" s="58"/>
      <c r="AN554" s="58"/>
      <c r="AO554" s="58"/>
      <c r="AP554" s="58"/>
      <c r="AQ554" s="58"/>
      <c r="AR554" s="58"/>
      <c r="AS554" s="58"/>
      <c r="AT554" s="58"/>
      <c r="AU554" s="58"/>
      <c r="AV554" s="58"/>
      <c r="AW554" s="58"/>
      <c r="AX554" s="58"/>
      <c r="AY554" s="58"/>
      <c r="AZ554" s="58"/>
    </row>
    <row r="555" spans="1:52" x14ac:dyDescent="0.25">
      <c r="A555" s="58"/>
      <c r="B555" s="58"/>
      <c r="C555" s="58"/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  <c r="AA555" s="58"/>
      <c r="AB555" s="58"/>
      <c r="AC555" s="58"/>
      <c r="AD555" s="58"/>
      <c r="AE555" s="58"/>
      <c r="AF555" s="58"/>
      <c r="AG555" s="58"/>
      <c r="AH555" s="58"/>
      <c r="AI555" s="58"/>
      <c r="AJ555" s="58"/>
      <c r="AK555" s="58"/>
      <c r="AL555" s="58"/>
      <c r="AM555" s="58"/>
      <c r="AN555" s="58"/>
      <c r="AO555" s="58"/>
      <c r="AP555" s="58"/>
      <c r="AQ555" s="58"/>
      <c r="AR555" s="58"/>
      <c r="AS555" s="58"/>
      <c r="AT555" s="58"/>
      <c r="AU555" s="58"/>
      <c r="AV555" s="58"/>
      <c r="AW555" s="58"/>
      <c r="AX555" s="58"/>
      <c r="AY555" s="58"/>
      <c r="AZ555" s="58"/>
    </row>
    <row r="556" spans="1:52" x14ac:dyDescent="0.25">
      <c r="A556" s="58"/>
      <c r="B556" s="58"/>
      <c r="C556" s="58"/>
      <c r="D556" s="58"/>
      <c r="E556" s="58"/>
      <c r="F556" s="58"/>
      <c r="G556" s="58"/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  <c r="AA556" s="58"/>
      <c r="AB556" s="58"/>
      <c r="AC556" s="58"/>
      <c r="AD556" s="58"/>
      <c r="AE556" s="58"/>
      <c r="AF556" s="58"/>
      <c r="AG556" s="58"/>
      <c r="AH556" s="58"/>
      <c r="AI556" s="58"/>
      <c r="AJ556" s="58"/>
      <c r="AK556" s="58"/>
      <c r="AL556" s="58"/>
      <c r="AM556" s="58"/>
      <c r="AN556" s="58"/>
      <c r="AO556" s="58"/>
      <c r="AP556" s="58"/>
      <c r="AQ556" s="58"/>
      <c r="AR556" s="58"/>
      <c r="AS556" s="58"/>
      <c r="AT556" s="58"/>
      <c r="AU556" s="58"/>
      <c r="AV556" s="58"/>
      <c r="AW556" s="58"/>
      <c r="AX556" s="58"/>
      <c r="AY556" s="58"/>
      <c r="AZ556" s="58"/>
    </row>
    <row r="557" spans="1:52" x14ac:dyDescent="0.25">
      <c r="A557" s="58"/>
      <c r="B557" s="58"/>
      <c r="C557" s="58"/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  <c r="AA557" s="58"/>
      <c r="AB557" s="58"/>
      <c r="AC557" s="58"/>
      <c r="AD557" s="58"/>
      <c r="AE557" s="58"/>
      <c r="AF557" s="58"/>
      <c r="AG557" s="58"/>
      <c r="AH557" s="58"/>
      <c r="AI557" s="58"/>
      <c r="AJ557" s="58"/>
      <c r="AK557" s="58"/>
      <c r="AL557" s="58"/>
      <c r="AM557" s="58"/>
      <c r="AN557" s="58"/>
      <c r="AO557" s="58"/>
      <c r="AP557" s="58"/>
      <c r="AQ557" s="58"/>
      <c r="AR557" s="58"/>
      <c r="AS557" s="58"/>
      <c r="AT557" s="58"/>
      <c r="AU557" s="58"/>
      <c r="AV557" s="58"/>
      <c r="AW557" s="58"/>
      <c r="AX557" s="58"/>
      <c r="AY557" s="58"/>
      <c r="AZ557" s="58"/>
    </row>
    <row r="558" spans="1:52" x14ac:dyDescent="0.25">
      <c r="A558" s="58"/>
      <c r="B558" s="58"/>
      <c r="C558" s="58"/>
      <c r="D558" s="58"/>
      <c r="E558" s="58"/>
      <c r="F558" s="58"/>
      <c r="G558" s="58"/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  <c r="AA558" s="58"/>
      <c r="AB558" s="58"/>
      <c r="AC558" s="58"/>
      <c r="AD558" s="58"/>
      <c r="AE558" s="58"/>
      <c r="AF558" s="58"/>
      <c r="AG558" s="58"/>
      <c r="AH558" s="58"/>
      <c r="AI558" s="58"/>
      <c r="AJ558" s="58"/>
      <c r="AK558" s="58"/>
      <c r="AL558" s="58"/>
      <c r="AM558" s="58"/>
      <c r="AN558" s="58"/>
      <c r="AO558" s="58"/>
      <c r="AP558" s="58"/>
      <c r="AQ558" s="58"/>
      <c r="AR558" s="58"/>
      <c r="AS558" s="58"/>
      <c r="AT558" s="58"/>
      <c r="AU558" s="58"/>
      <c r="AV558" s="58"/>
      <c r="AW558" s="58"/>
      <c r="AX558" s="58"/>
      <c r="AY558" s="58"/>
      <c r="AZ558" s="58"/>
    </row>
    <row r="559" spans="1:52" x14ac:dyDescent="0.25">
      <c r="A559" s="58"/>
      <c r="B559" s="58"/>
      <c r="C559" s="58"/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  <c r="AA559" s="58"/>
      <c r="AB559" s="58"/>
      <c r="AC559" s="58"/>
      <c r="AD559" s="58"/>
      <c r="AE559" s="58"/>
      <c r="AF559" s="58"/>
      <c r="AG559" s="58"/>
      <c r="AH559" s="58"/>
      <c r="AI559" s="58"/>
      <c r="AJ559" s="58"/>
      <c r="AK559" s="58"/>
      <c r="AL559" s="58"/>
      <c r="AM559" s="58"/>
      <c r="AN559" s="58"/>
      <c r="AO559" s="58"/>
      <c r="AP559" s="58"/>
      <c r="AQ559" s="58"/>
      <c r="AR559" s="58"/>
      <c r="AS559" s="58"/>
      <c r="AT559" s="58"/>
      <c r="AU559" s="58"/>
      <c r="AV559" s="58"/>
      <c r="AW559" s="58"/>
      <c r="AX559" s="58"/>
      <c r="AY559" s="58"/>
      <c r="AZ559" s="58"/>
    </row>
    <row r="560" spans="1:52" x14ac:dyDescent="0.25">
      <c r="A560" s="58"/>
      <c r="B560" s="58"/>
      <c r="C560" s="58"/>
      <c r="D560" s="58"/>
      <c r="E560" s="58"/>
      <c r="F560" s="58"/>
      <c r="G560" s="58"/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  <c r="AA560" s="58"/>
      <c r="AB560" s="58"/>
      <c r="AC560" s="58"/>
      <c r="AD560" s="58"/>
      <c r="AE560" s="58"/>
      <c r="AF560" s="58"/>
      <c r="AG560" s="58"/>
      <c r="AH560" s="58"/>
      <c r="AI560" s="58"/>
      <c r="AJ560" s="58"/>
      <c r="AK560" s="58"/>
      <c r="AL560" s="58"/>
      <c r="AM560" s="58"/>
      <c r="AN560" s="58"/>
      <c r="AO560" s="58"/>
      <c r="AP560" s="58"/>
      <c r="AQ560" s="58"/>
      <c r="AR560" s="58"/>
      <c r="AS560" s="58"/>
      <c r="AT560" s="58"/>
      <c r="AU560" s="58"/>
      <c r="AV560" s="58"/>
      <c r="AW560" s="58"/>
      <c r="AX560" s="58"/>
      <c r="AY560" s="58"/>
      <c r="AZ560" s="58"/>
    </row>
    <row r="561" spans="1:52" x14ac:dyDescent="0.25">
      <c r="A561" s="58"/>
      <c r="B561" s="58"/>
      <c r="C561" s="58"/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  <c r="AA561" s="58"/>
      <c r="AB561" s="58"/>
      <c r="AC561" s="58"/>
      <c r="AD561" s="58"/>
      <c r="AE561" s="58"/>
      <c r="AF561" s="58"/>
      <c r="AG561" s="58"/>
      <c r="AH561" s="58"/>
      <c r="AI561" s="58"/>
      <c r="AJ561" s="58"/>
      <c r="AK561" s="58"/>
      <c r="AL561" s="58"/>
      <c r="AM561" s="58"/>
      <c r="AN561" s="58"/>
      <c r="AO561" s="58"/>
      <c r="AP561" s="58"/>
      <c r="AQ561" s="58"/>
      <c r="AR561" s="58"/>
      <c r="AS561" s="58"/>
      <c r="AT561" s="58"/>
      <c r="AU561" s="58"/>
      <c r="AV561" s="58"/>
      <c r="AW561" s="58"/>
      <c r="AX561" s="58"/>
      <c r="AY561" s="58"/>
      <c r="AZ561" s="58"/>
    </row>
    <row r="562" spans="1:52" x14ac:dyDescent="0.25">
      <c r="A562" s="58"/>
      <c r="B562" s="58"/>
      <c r="C562" s="58"/>
      <c r="D562" s="58"/>
      <c r="E562" s="58"/>
      <c r="F562" s="58"/>
      <c r="G562" s="58"/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  <c r="AA562" s="58"/>
      <c r="AB562" s="58"/>
      <c r="AC562" s="58"/>
      <c r="AD562" s="58"/>
      <c r="AE562" s="58"/>
      <c r="AF562" s="58"/>
      <c r="AG562" s="58"/>
      <c r="AH562" s="58"/>
      <c r="AI562" s="58"/>
      <c r="AJ562" s="58"/>
      <c r="AK562" s="58"/>
      <c r="AL562" s="58"/>
      <c r="AM562" s="58"/>
      <c r="AN562" s="58"/>
      <c r="AO562" s="58"/>
      <c r="AP562" s="58"/>
      <c r="AQ562" s="58"/>
      <c r="AR562" s="58"/>
      <c r="AS562" s="58"/>
      <c r="AT562" s="58"/>
      <c r="AU562" s="58"/>
      <c r="AV562" s="58"/>
      <c r="AW562" s="58"/>
      <c r="AX562" s="58"/>
      <c r="AY562" s="58"/>
      <c r="AZ562" s="58"/>
    </row>
    <row r="563" spans="1:52" x14ac:dyDescent="0.25">
      <c r="A563" s="58"/>
      <c r="B563" s="58"/>
      <c r="C563" s="58"/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  <c r="AA563" s="58"/>
      <c r="AB563" s="58"/>
      <c r="AC563" s="58"/>
      <c r="AD563" s="58"/>
      <c r="AE563" s="58"/>
      <c r="AF563" s="58"/>
      <c r="AG563" s="58"/>
      <c r="AH563" s="58"/>
      <c r="AI563" s="58"/>
      <c r="AJ563" s="58"/>
      <c r="AK563" s="58"/>
      <c r="AL563" s="58"/>
      <c r="AM563" s="58"/>
      <c r="AN563" s="58"/>
      <c r="AO563" s="58"/>
      <c r="AP563" s="58"/>
      <c r="AQ563" s="58"/>
      <c r="AR563" s="58"/>
      <c r="AS563" s="58"/>
      <c r="AT563" s="58"/>
      <c r="AU563" s="58"/>
      <c r="AV563" s="58"/>
      <c r="AW563" s="58"/>
      <c r="AX563" s="58"/>
      <c r="AY563" s="58"/>
      <c r="AZ563" s="58"/>
    </row>
    <row r="564" spans="1:52" x14ac:dyDescent="0.25">
      <c r="A564" s="58"/>
      <c r="B564" s="58"/>
      <c r="C564" s="58"/>
      <c r="D564" s="58"/>
      <c r="E564" s="58"/>
      <c r="F564" s="58"/>
      <c r="G564" s="58"/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  <c r="AA564" s="58"/>
      <c r="AB564" s="58"/>
      <c r="AC564" s="58"/>
      <c r="AD564" s="58"/>
      <c r="AE564" s="58"/>
      <c r="AF564" s="58"/>
      <c r="AG564" s="58"/>
      <c r="AH564" s="58"/>
      <c r="AI564" s="58"/>
      <c r="AJ564" s="58"/>
      <c r="AK564" s="58"/>
      <c r="AL564" s="58"/>
      <c r="AM564" s="58"/>
      <c r="AN564" s="58"/>
      <c r="AO564" s="58"/>
      <c r="AP564" s="58"/>
      <c r="AQ564" s="58"/>
      <c r="AR564" s="58"/>
      <c r="AS564" s="58"/>
      <c r="AT564" s="58"/>
      <c r="AU564" s="58"/>
      <c r="AV564" s="58"/>
      <c r="AW564" s="58"/>
      <c r="AX564" s="58"/>
      <c r="AY564" s="58"/>
      <c r="AZ564" s="58"/>
    </row>
    <row r="565" spans="1:52" x14ac:dyDescent="0.25">
      <c r="A565" s="58"/>
      <c r="B565" s="58"/>
      <c r="C565" s="58"/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  <c r="AA565" s="58"/>
      <c r="AB565" s="58"/>
      <c r="AC565" s="58"/>
      <c r="AD565" s="58"/>
      <c r="AE565" s="58"/>
      <c r="AF565" s="58"/>
      <c r="AG565" s="58"/>
      <c r="AH565" s="58"/>
      <c r="AI565" s="58"/>
      <c r="AJ565" s="58"/>
      <c r="AK565" s="58"/>
      <c r="AL565" s="58"/>
      <c r="AM565" s="58"/>
      <c r="AN565" s="58"/>
      <c r="AO565" s="58"/>
      <c r="AP565" s="58"/>
      <c r="AQ565" s="58"/>
      <c r="AR565" s="58"/>
      <c r="AS565" s="58"/>
      <c r="AT565" s="58"/>
      <c r="AU565" s="58"/>
      <c r="AV565" s="58"/>
      <c r="AW565" s="58"/>
      <c r="AX565" s="58"/>
      <c r="AY565" s="58"/>
      <c r="AZ565" s="58"/>
    </row>
    <row r="566" spans="1:52" x14ac:dyDescent="0.25">
      <c r="A566" s="58"/>
      <c r="B566" s="58"/>
      <c r="C566" s="58"/>
      <c r="D566" s="58"/>
      <c r="E566" s="58"/>
      <c r="F566" s="58"/>
      <c r="G566" s="58"/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  <c r="AA566" s="58"/>
      <c r="AB566" s="58"/>
      <c r="AC566" s="58"/>
      <c r="AD566" s="58"/>
      <c r="AE566" s="58"/>
      <c r="AF566" s="58"/>
      <c r="AG566" s="58"/>
      <c r="AH566" s="58"/>
      <c r="AI566" s="58"/>
      <c r="AJ566" s="58"/>
      <c r="AK566" s="58"/>
      <c r="AL566" s="58"/>
      <c r="AM566" s="58"/>
      <c r="AN566" s="58"/>
      <c r="AO566" s="58"/>
      <c r="AP566" s="58"/>
      <c r="AQ566" s="58"/>
      <c r="AR566" s="58"/>
      <c r="AS566" s="58"/>
      <c r="AT566" s="58"/>
      <c r="AU566" s="58"/>
      <c r="AV566" s="58"/>
      <c r="AW566" s="58"/>
      <c r="AX566" s="58"/>
      <c r="AY566" s="58"/>
      <c r="AZ566" s="58"/>
    </row>
    <row r="567" spans="1:52" x14ac:dyDescent="0.25">
      <c r="A567" s="58"/>
      <c r="B567" s="58"/>
      <c r="C567" s="58"/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  <c r="AA567" s="58"/>
      <c r="AB567" s="58"/>
      <c r="AC567" s="58"/>
      <c r="AD567" s="58"/>
      <c r="AE567" s="58"/>
      <c r="AF567" s="58"/>
      <c r="AG567" s="58"/>
      <c r="AH567" s="58"/>
      <c r="AI567" s="58"/>
      <c r="AJ567" s="58"/>
      <c r="AK567" s="58"/>
      <c r="AL567" s="58"/>
      <c r="AM567" s="58"/>
      <c r="AN567" s="58"/>
      <c r="AO567" s="58"/>
      <c r="AP567" s="58"/>
      <c r="AQ567" s="58"/>
      <c r="AR567" s="58"/>
      <c r="AS567" s="58"/>
      <c r="AT567" s="58"/>
      <c r="AU567" s="58"/>
      <c r="AV567" s="58"/>
      <c r="AW567" s="58"/>
      <c r="AX567" s="58"/>
      <c r="AY567" s="58"/>
      <c r="AZ567" s="58"/>
    </row>
    <row r="568" spans="1:52" x14ac:dyDescent="0.25">
      <c r="A568" s="58"/>
      <c r="B568" s="58"/>
      <c r="C568" s="58"/>
      <c r="D568" s="58"/>
      <c r="E568" s="58"/>
      <c r="F568" s="58"/>
      <c r="G568" s="58"/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  <c r="AA568" s="58"/>
      <c r="AB568" s="58"/>
      <c r="AC568" s="58"/>
      <c r="AD568" s="58"/>
      <c r="AE568" s="58"/>
      <c r="AF568" s="58"/>
      <c r="AG568" s="58"/>
      <c r="AH568" s="58"/>
      <c r="AI568" s="58"/>
      <c r="AJ568" s="58"/>
      <c r="AK568" s="58"/>
      <c r="AL568" s="58"/>
      <c r="AM568" s="58"/>
      <c r="AN568" s="58"/>
      <c r="AO568" s="58"/>
      <c r="AP568" s="58"/>
      <c r="AQ568" s="58"/>
      <c r="AR568" s="58"/>
      <c r="AS568" s="58"/>
      <c r="AT568" s="58"/>
      <c r="AU568" s="58"/>
      <c r="AV568" s="58"/>
      <c r="AW568" s="58"/>
      <c r="AX568" s="58"/>
      <c r="AY568" s="58"/>
      <c r="AZ568" s="58"/>
    </row>
    <row r="569" spans="1:52" x14ac:dyDescent="0.25">
      <c r="A569" s="58"/>
      <c r="B569" s="58"/>
      <c r="C569" s="58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  <c r="AA569" s="58"/>
      <c r="AB569" s="58"/>
      <c r="AC569" s="58"/>
      <c r="AD569" s="58"/>
      <c r="AE569" s="58"/>
      <c r="AF569" s="58"/>
      <c r="AG569" s="58"/>
      <c r="AH569" s="58"/>
      <c r="AI569" s="58"/>
      <c r="AJ569" s="58"/>
      <c r="AK569" s="58"/>
      <c r="AL569" s="58"/>
      <c r="AM569" s="58"/>
      <c r="AN569" s="58"/>
      <c r="AO569" s="58"/>
      <c r="AP569" s="58"/>
      <c r="AQ569" s="58"/>
      <c r="AR569" s="58"/>
      <c r="AS569" s="58"/>
      <c r="AT569" s="58"/>
      <c r="AU569" s="58"/>
      <c r="AV569" s="58"/>
      <c r="AW569" s="58"/>
      <c r="AX569" s="58"/>
      <c r="AY569" s="58"/>
      <c r="AZ569" s="58"/>
    </row>
    <row r="570" spans="1:52" x14ac:dyDescent="0.25">
      <c r="A570" s="58"/>
      <c r="B570" s="58"/>
      <c r="C570" s="58"/>
      <c r="D570" s="58"/>
      <c r="E570" s="58"/>
      <c r="F570" s="58"/>
      <c r="G570" s="58"/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  <c r="AA570" s="58"/>
      <c r="AB570" s="58"/>
      <c r="AC570" s="58"/>
      <c r="AD570" s="58"/>
      <c r="AE570" s="58"/>
      <c r="AF570" s="58"/>
      <c r="AG570" s="58"/>
      <c r="AH570" s="58"/>
      <c r="AI570" s="58"/>
      <c r="AJ570" s="58"/>
      <c r="AK570" s="58"/>
      <c r="AL570" s="58"/>
      <c r="AM570" s="58"/>
      <c r="AN570" s="58"/>
      <c r="AO570" s="58"/>
      <c r="AP570" s="58"/>
      <c r="AQ570" s="58"/>
      <c r="AR570" s="58"/>
      <c r="AS570" s="58"/>
      <c r="AT570" s="58"/>
      <c r="AU570" s="58"/>
      <c r="AV570" s="58"/>
      <c r="AW570" s="58"/>
      <c r="AX570" s="58"/>
      <c r="AY570" s="58"/>
      <c r="AZ570" s="58"/>
    </row>
    <row r="571" spans="1:52" x14ac:dyDescent="0.25">
      <c r="A571" s="58"/>
      <c r="B571" s="58"/>
      <c r="C571" s="58"/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  <c r="AA571" s="58"/>
      <c r="AB571" s="58"/>
      <c r="AC571" s="58"/>
      <c r="AD571" s="58"/>
      <c r="AE571" s="58"/>
      <c r="AF571" s="58"/>
      <c r="AG571" s="58"/>
      <c r="AH571" s="58"/>
      <c r="AI571" s="58"/>
      <c r="AJ571" s="58"/>
      <c r="AK571" s="58"/>
      <c r="AL571" s="58"/>
      <c r="AM571" s="58"/>
      <c r="AN571" s="58"/>
      <c r="AO571" s="58"/>
      <c r="AP571" s="58"/>
      <c r="AQ571" s="58"/>
      <c r="AR571" s="58"/>
      <c r="AS571" s="58"/>
      <c r="AT571" s="58"/>
      <c r="AU571" s="58"/>
      <c r="AV571" s="58"/>
      <c r="AW571" s="58"/>
      <c r="AX571" s="58"/>
      <c r="AY571" s="58"/>
      <c r="AZ571" s="58"/>
    </row>
    <row r="572" spans="1:52" x14ac:dyDescent="0.25">
      <c r="A572" s="58"/>
      <c r="B572" s="58"/>
      <c r="C572" s="58"/>
      <c r="D572" s="58"/>
      <c r="E572" s="58"/>
      <c r="F572" s="58"/>
      <c r="G572" s="58"/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  <c r="AA572" s="58"/>
      <c r="AB572" s="58"/>
      <c r="AC572" s="58"/>
      <c r="AD572" s="58"/>
      <c r="AE572" s="58"/>
      <c r="AF572" s="58"/>
      <c r="AG572" s="58"/>
      <c r="AH572" s="58"/>
      <c r="AI572" s="58"/>
      <c r="AJ572" s="58"/>
      <c r="AK572" s="58"/>
      <c r="AL572" s="58"/>
      <c r="AM572" s="58"/>
      <c r="AN572" s="58"/>
      <c r="AO572" s="58"/>
      <c r="AP572" s="58"/>
      <c r="AQ572" s="58"/>
      <c r="AR572" s="58"/>
      <c r="AS572" s="58"/>
      <c r="AT572" s="58"/>
      <c r="AU572" s="58"/>
      <c r="AV572" s="58"/>
      <c r="AW572" s="58"/>
      <c r="AX572" s="58"/>
      <c r="AY572" s="58"/>
      <c r="AZ572" s="58"/>
    </row>
    <row r="573" spans="1:52" x14ac:dyDescent="0.25">
      <c r="A573" s="58"/>
      <c r="B573" s="58"/>
      <c r="C573" s="58"/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  <c r="AA573" s="58"/>
      <c r="AB573" s="58"/>
      <c r="AC573" s="58"/>
      <c r="AD573" s="58"/>
      <c r="AE573" s="58"/>
      <c r="AF573" s="58"/>
      <c r="AG573" s="58"/>
      <c r="AH573" s="58"/>
      <c r="AI573" s="58"/>
      <c r="AJ573" s="58"/>
      <c r="AK573" s="58"/>
      <c r="AL573" s="58"/>
      <c r="AM573" s="58"/>
      <c r="AN573" s="58"/>
      <c r="AO573" s="58"/>
      <c r="AP573" s="58"/>
      <c r="AQ573" s="58"/>
      <c r="AR573" s="58"/>
      <c r="AS573" s="58"/>
      <c r="AT573" s="58"/>
      <c r="AU573" s="58"/>
      <c r="AV573" s="58"/>
      <c r="AW573" s="58"/>
      <c r="AX573" s="58"/>
      <c r="AY573" s="58"/>
      <c r="AZ573" s="58"/>
    </row>
    <row r="574" spans="1:52" x14ac:dyDescent="0.25">
      <c r="A574" s="58"/>
      <c r="B574" s="58"/>
      <c r="C574" s="58"/>
      <c r="D574" s="58"/>
      <c r="E574" s="58"/>
      <c r="F574" s="58"/>
      <c r="G574" s="58"/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  <c r="AA574" s="58"/>
      <c r="AB574" s="58"/>
      <c r="AC574" s="58"/>
      <c r="AD574" s="58"/>
      <c r="AE574" s="58"/>
      <c r="AF574" s="58"/>
      <c r="AG574" s="58"/>
      <c r="AH574" s="58"/>
      <c r="AI574" s="58"/>
      <c r="AJ574" s="58"/>
      <c r="AK574" s="58"/>
      <c r="AL574" s="58"/>
      <c r="AM574" s="58"/>
      <c r="AN574" s="58"/>
      <c r="AO574" s="58"/>
      <c r="AP574" s="58"/>
      <c r="AQ574" s="58"/>
      <c r="AR574" s="58"/>
      <c r="AS574" s="58"/>
      <c r="AT574" s="58"/>
      <c r="AU574" s="58"/>
      <c r="AV574" s="58"/>
      <c r="AW574" s="58"/>
      <c r="AX574" s="58"/>
      <c r="AY574" s="58"/>
      <c r="AZ574" s="58"/>
    </row>
    <row r="575" spans="1:52" x14ac:dyDescent="0.25">
      <c r="A575" s="58"/>
      <c r="B575" s="58"/>
      <c r="C575" s="58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  <c r="AA575" s="58"/>
      <c r="AB575" s="58"/>
      <c r="AC575" s="58"/>
      <c r="AD575" s="58"/>
      <c r="AE575" s="58"/>
      <c r="AF575" s="58"/>
      <c r="AG575" s="58"/>
      <c r="AH575" s="58"/>
      <c r="AI575" s="58"/>
      <c r="AJ575" s="58"/>
      <c r="AK575" s="58"/>
      <c r="AL575" s="58"/>
      <c r="AM575" s="58"/>
      <c r="AN575" s="58"/>
      <c r="AO575" s="58"/>
      <c r="AP575" s="58"/>
      <c r="AQ575" s="58"/>
      <c r="AR575" s="58"/>
      <c r="AS575" s="58"/>
      <c r="AT575" s="58"/>
      <c r="AU575" s="58"/>
      <c r="AV575" s="58"/>
      <c r="AW575" s="58"/>
      <c r="AX575" s="58"/>
      <c r="AY575" s="58"/>
      <c r="AZ575" s="58"/>
    </row>
    <row r="576" spans="1:52" x14ac:dyDescent="0.25">
      <c r="A576" s="58"/>
      <c r="B576" s="58"/>
      <c r="C576" s="58"/>
      <c r="D576" s="58"/>
      <c r="E576" s="58"/>
      <c r="F576" s="58"/>
      <c r="G576" s="58"/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  <c r="AA576" s="58"/>
      <c r="AB576" s="58"/>
      <c r="AC576" s="58"/>
      <c r="AD576" s="58"/>
      <c r="AE576" s="58"/>
      <c r="AF576" s="58"/>
      <c r="AG576" s="58"/>
      <c r="AH576" s="58"/>
      <c r="AI576" s="58"/>
      <c r="AJ576" s="58"/>
      <c r="AK576" s="58"/>
      <c r="AL576" s="58"/>
      <c r="AM576" s="58"/>
      <c r="AN576" s="58"/>
      <c r="AO576" s="58"/>
      <c r="AP576" s="58"/>
      <c r="AQ576" s="58"/>
      <c r="AR576" s="58"/>
      <c r="AS576" s="58"/>
      <c r="AT576" s="58"/>
      <c r="AU576" s="58"/>
      <c r="AV576" s="58"/>
      <c r="AW576" s="58"/>
      <c r="AX576" s="58"/>
      <c r="AY576" s="58"/>
      <c r="AZ576" s="58"/>
    </row>
    <row r="577" spans="1:52" x14ac:dyDescent="0.25">
      <c r="A577" s="58"/>
      <c r="B577" s="58"/>
      <c r="C577" s="58"/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  <c r="AA577" s="58"/>
      <c r="AB577" s="58"/>
      <c r="AC577" s="58"/>
      <c r="AD577" s="58"/>
      <c r="AE577" s="58"/>
      <c r="AF577" s="58"/>
      <c r="AG577" s="58"/>
      <c r="AH577" s="58"/>
      <c r="AI577" s="58"/>
      <c r="AJ577" s="58"/>
      <c r="AK577" s="58"/>
      <c r="AL577" s="58"/>
      <c r="AM577" s="58"/>
      <c r="AN577" s="58"/>
      <c r="AO577" s="58"/>
      <c r="AP577" s="58"/>
      <c r="AQ577" s="58"/>
      <c r="AR577" s="58"/>
      <c r="AS577" s="58"/>
      <c r="AT577" s="58"/>
      <c r="AU577" s="58"/>
      <c r="AV577" s="58"/>
      <c r="AW577" s="58"/>
      <c r="AX577" s="58"/>
      <c r="AY577" s="58"/>
      <c r="AZ577" s="58"/>
    </row>
    <row r="578" spans="1:52" x14ac:dyDescent="0.25">
      <c r="A578" s="58"/>
      <c r="B578" s="58"/>
      <c r="C578" s="58"/>
      <c r="D578" s="58"/>
      <c r="E578" s="58"/>
      <c r="F578" s="58"/>
      <c r="G578" s="58"/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  <c r="AA578" s="58"/>
      <c r="AB578" s="58"/>
      <c r="AC578" s="58"/>
      <c r="AD578" s="58"/>
      <c r="AE578" s="58"/>
      <c r="AF578" s="58"/>
      <c r="AG578" s="58"/>
      <c r="AH578" s="58"/>
      <c r="AI578" s="58"/>
      <c r="AJ578" s="58"/>
      <c r="AK578" s="58"/>
      <c r="AL578" s="58"/>
      <c r="AM578" s="58"/>
      <c r="AN578" s="58"/>
      <c r="AO578" s="58"/>
      <c r="AP578" s="58"/>
      <c r="AQ578" s="58"/>
      <c r="AR578" s="58"/>
      <c r="AS578" s="58"/>
      <c r="AT578" s="58"/>
      <c r="AU578" s="58"/>
      <c r="AV578" s="58"/>
      <c r="AW578" s="58"/>
      <c r="AX578" s="58"/>
      <c r="AY578" s="58"/>
      <c r="AZ578" s="58"/>
    </row>
    <row r="579" spans="1:52" x14ac:dyDescent="0.25">
      <c r="A579" s="58"/>
      <c r="B579" s="58"/>
      <c r="C579" s="58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  <c r="AA579" s="58"/>
      <c r="AB579" s="58"/>
      <c r="AC579" s="58"/>
      <c r="AD579" s="58"/>
      <c r="AE579" s="58"/>
      <c r="AF579" s="58"/>
      <c r="AG579" s="58"/>
      <c r="AH579" s="58"/>
      <c r="AI579" s="58"/>
      <c r="AJ579" s="58"/>
      <c r="AK579" s="58"/>
      <c r="AL579" s="58"/>
      <c r="AM579" s="58"/>
      <c r="AN579" s="58"/>
      <c r="AO579" s="58"/>
      <c r="AP579" s="58"/>
      <c r="AQ579" s="58"/>
      <c r="AR579" s="58"/>
      <c r="AS579" s="58"/>
      <c r="AT579" s="58"/>
      <c r="AU579" s="58"/>
      <c r="AV579" s="58"/>
      <c r="AW579" s="58"/>
      <c r="AX579" s="58"/>
      <c r="AY579" s="58"/>
      <c r="AZ579" s="58"/>
    </row>
    <row r="580" spans="1:52" x14ac:dyDescent="0.25">
      <c r="A580" s="58"/>
      <c r="B580" s="58"/>
      <c r="C580" s="58"/>
      <c r="D580" s="58"/>
      <c r="E580" s="58"/>
      <c r="F580" s="58"/>
      <c r="G580" s="58"/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  <c r="AA580" s="58"/>
      <c r="AB580" s="58"/>
      <c r="AC580" s="58"/>
      <c r="AD580" s="58"/>
      <c r="AE580" s="58"/>
      <c r="AF580" s="58"/>
      <c r="AG580" s="58"/>
      <c r="AH580" s="58"/>
      <c r="AI580" s="58"/>
      <c r="AJ580" s="58"/>
      <c r="AK580" s="58"/>
      <c r="AL580" s="58"/>
      <c r="AM580" s="58"/>
      <c r="AN580" s="58"/>
      <c r="AO580" s="58"/>
      <c r="AP580" s="58"/>
      <c r="AQ580" s="58"/>
      <c r="AR580" s="58"/>
      <c r="AS580" s="58"/>
      <c r="AT580" s="58"/>
      <c r="AU580" s="58"/>
      <c r="AV580" s="58"/>
      <c r="AW580" s="58"/>
      <c r="AX580" s="58"/>
      <c r="AY580" s="58"/>
      <c r="AZ580" s="58"/>
    </row>
    <row r="581" spans="1:52" x14ac:dyDescent="0.25">
      <c r="A581" s="58"/>
      <c r="B581" s="58"/>
      <c r="C581" s="58"/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  <c r="AA581" s="58"/>
      <c r="AB581" s="58"/>
      <c r="AC581" s="58"/>
      <c r="AD581" s="58"/>
      <c r="AE581" s="58"/>
      <c r="AF581" s="58"/>
      <c r="AG581" s="58"/>
      <c r="AH581" s="58"/>
      <c r="AI581" s="58"/>
      <c r="AJ581" s="58"/>
      <c r="AK581" s="58"/>
      <c r="AL581" s="58"/>
      <c r="AM581" s="58"/>
      <c r="AN581" s="58"/>
      <c r="AO581" s="58"/>
      <c r="AP581" s="58"/>
      <c r="AQ581" s="58"/>
      <c r="AR581" s="58"/>
      <c r="AS581" s="58"/>
      <c r="AT581" s="58"/>
      <c r="AU581" s="58"/>
      <c r="AV581" s="58"/>
      <c r="AW581" s="58"/>
      <c r="AX581" s="58"/>
      <c r="AY581" s="58"/>
      <c r="AZ581" s="58"/>
    </row>
    <row r="582" spans="1:52" x14ac:dyDescent="0.25">
      <c r="A582" s="58"/>
      <c r="B582" s="58"/>
      <c r="C582" s="58"/>
      <c r="D582" s="58"/>
      <c r="E582" s="58"/>
      <c r="F582" s="58"/>
      <c r="G582" s="58"/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  <c r="AA582" s="58"/>
      <c r="AB582" s="58"/>
      <c r="AC582" s="58"/>
      <c r="AD582" s="58"/>
      <c r="AE582" s="58"/>
      <c r="AF582" s="58"/>
      <c r="AG582" s="58"/>
      <c r="AH582" s="58"/>
      <c r="AI582" s="58"/>
      <c r="AJ582" s="58"/>
      <c r="AK582" s="58"/>
      <c r="AL582" s="58"/>
      <c r="AM582" s="58"/>
      <c r="AN582" s="58"/>
      <c r="AO582" s="58"/>
      <c r="AP582" s="58"/>
      <c r="AQ582" s="58"/>
      <c r="AR582" s="58"/>
      <c r="AS582" s="58"/>
      <c r="AT582" s="58"/>
      <c r="AU582" s="58"/>
      <c r="AV582" s="58"/>
      <c r="AW582" s="58"/>
      <c r="AX582" s="58"/>
      <c r="AY582" s="58"/>
      <c r="AZ582" s="58"/>
    </row>
    <row r="583" spans="1:52" x14ac:dyDescent="0.25">
      <c r="A583" s="58"/>
      <c r="B583" s="58"/>
      <c r="C583" s="58"/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  <c r="AA583" s="58"/>
      <c r="AB583" s="58"/>
      <c r="AC583" s="58"/>
      <c r="AD583" s="58"/>
      <c r="AE583" s="58"/>
      <c r="AF583" s="58"/>
      <c r="AG583" s="58"/>
      <c r="AH583" s="58"/>
      <c r="AI583" s="58"/>
      <c r="AJ583" s="58"/>
      <c r="AK583" s="58"/>
      <c r="AL583" s="58"/>
      <c r="AM583" s="58"/>
      <c r="AN583" s="58"/>
      <c r="AO583" s="58"/>
      <c r="AP583" s="58"/>
      <c r="AQ583" s="58"/>
      <c r="AR583" s="58"/>
      <c r="AS583" s="58"/>
      <c r="AT583" s="58"/>
      <c r="AU583" s="58"/>
      <c r="AV583" s="58"/>
      <c r="AW583" s="58"/>
      <c r="AX583" s="58"/>
      <c r="AY583" s="58"/>
      <c r="AZ583" s="58"/>
    </row>
    <row r="584" spans="1:52" x14ac:dyDescent="0.25">
      <c r="A584" s="58"/>
      <c r="B584" s="58"/>
      <c r="C584" s="58"/>
      <c r="D584" s="58"/>
      <c r="E584" s="58"/>
      <c r="F584" s="58"/>
      <c r="G584" s="58"/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  <c r="AA584" s="58"/>
      <c r="AB584" s="58"/>
      <c r="AC584" s="58"/>
      <c r="AD584" s="58"/>
      <c r="AE584" s="58"/>
      <c r="AF584" s="58"/>
      <c r="AG584" s="58"/>
      <c r="AH584" s="58"/>
      <c r="AI584" s="58"/>
      <c r="AJ584" s="58"/>
      <c r="AK584" s="58"/>
      <c r="AL584" s="58"/>
      <c r="AM584" s="58"/>
      <c r="AN584" s="58"/>
      <c r="AO584" s="58"/>
      <c r="AP584" s="58"/>
      <c r="AQ584" s="58"/>
      <c r="AR584" s="58"/>
      <c r="AS584" s="58"/>
      <c r="AT584" s="58"/>
      <c r="AU584" s="58"/>
      <c r="AV584" s="58"/>
      <c r="AW584" s="58"/>
      <c r="AX584" s="58"/>
      <c r="AY584" s="58"/>
      <c r="AZ584" s="58"/>
    </row>
    <row r="585" spans="1:52" x14ac:dyDescent="0.25">
      <c r="A585" s="58"/>
      <c r="B585" s="58"/>
      <c r="C585" s="58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  <c r="AA585" s="58"/>
      <c r="AB585" s="58"/>
      <c r="AC585" s="58"/>
      <c r="AD585" s="58"/>
      <c r="AE585" s="58"/>
      <c r="AF585" s="58"/>
      <c r="AG585" s="58"/>
      <c r="AH585" s="58"/>
      <c r="AI585" s="58"/>
      <c r="AJ585" s="58"/>
      <c r="AK585" s="58"/>
      <c r="AL585" s="58"/>
      <c r="AM585" s="58"/>
      <c r="AN585" s="58"/>
      <c r="AO585" s="58"/>
      <c r="AP585" s="58"/>
      <c r="AQ585" s="58"/>
      <c r="AR585" s="58"/>
      <c r="AS585" s="58"/>
      <c r="AT585" s="58"/>
      <c r="AU585" s="58"/>
      <c r="AV585" s="58"/>
      <c r="AW585" s="58"/>
      <c r="AX585" s="58"/>
      <c r="AY585" s="58"/>
      <c r="AZ585" s="58"/>
    </row>
    <row r="586" spans="1:52" x14ac:dyDescent="0.25">
      <c r="A586" s="58"/>
      <c r="B586" s="58"/>
      <c r="C586" s="58"/>
      <c r="D586" s="58"/>
      <c r="E586" s="58"/>
      <c r="F586" s="58"/>
      <c r="G586" s="58"/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  <c r="AA586" s="58"/>
      <c r="AB586" s="58"/>
      <c r="AC586" s="58"/>
      <c r="AD586" s="58"/>
      <c r="AE586" s="58"/>
      <c r="AF586" s="58"/>
      <c r="AG586" s="58"/>
      <c r="AH586" s="58"/>
      <c r="AI586" s="58"/>
      <c r="AJ586" s="58"/>
      <c r="AK586" s="58"/>
      <c r="AL586" s="58"/>
      <c r="AM586" s="58"/>
      <c r="AN586" s="58"/>
      <c r="AO586" s="58"/>
      <c r="AP586" s="58"/>
      <c r="AQ586" s="58"/>
      <c r="AR586" s="58"/>
      <c r="AS586" s="58"/>
      <c r="AT586" s="58"/>
      <c r="AU586" s="58"/>
      <c r="AV586" s="58"/>
      <c r="AW586" s="58"/>
      <c r="AX586" s="58"/>
      <c r="AY586" s="58"/>
      <c r="AZ586" s="58"/>
    </row>
    <row r="587" spans="1:52" x14ac:dyDescent="0.25">
      <c r="A587" s="58"/>
      <c r="B587" s="58"/>
      <c r="C587" s="58"/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  <c r="AA587" s="58"/>
      <c r="AB587" s="58"/>
      <c r="AC587" s="58"/>
      <c r="AD587" s="58"/>
      <c r="AE587" s="58"/>
      <c r="AF587" s="58"/>
      <c r="AG587" s="58"/>
      <c r="AH587" s="58"/>
      <c r="AI587" s="58"/>
      <c r="AJ587" s="58"/>
      <c r="AK587" s="58"/>
      <c r="AL587" s="58"/>
      <c r="AM587" s="58"/>
      <c r="AN587" s="58"/>
      <c r="AO587" s="58"/>
      <c r="AP587" s="58"/>
      <c r="AQ587" s="58"/>
      <c r="AR587" s="58"/>
      <c r="AS587" s="58"/>
      <c r="AT587" s="58"/>
      <c r="AU587" s="58"/>
      <c r="AV587" s="58"/>
      <c r="AW587" s="58"/>
      <c r="AX587" s="58"/>
      <c r="AY587" s="58"/>
      <c r="AZ587" s="58"/>
    </row>
    <row r="588" spans="1:52" x14ac:dyDescent="0.25">
      <c r="A588" s="58"/>
      <c r="B588" s="58"/>
      <c r="C588" s="58"/>
      <c r="D588" s="58"/>
      <c r="E588" s="58"/>
      <c r="F588" s="58"/>
      <c r="G588" s="58"/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  <c r="AA588" s="58"/>
      <c r="AB588" s="58"/>
      <c r="AC588" s="58"/>
      <c r="AD588" s="58"/>
      <c r="AE588" s="58"/>
      <c r="AF588" s="58"/>
      <c r="AG588" s="58"/>
      <c r="AH588" s="58"/>
      <c r="AI588" s="58"/>
      <c r="AJ588" s="58"/>
      <c r="AK588" s="58"/>
      <c r="AL588" s="58"/>
      <c r="AM588" s="58"/>
      <c r="AN588" s="58"/>
      <c r="AO588" s="58"/>
      <c r="AP588" s="58"/>
      <c r="AQ588" s="58"/>
      <c r="AR588" s="58"/>
      <c r="AS588" s="58"/>
      <c r="AT588" s="58"/>
      <c r="AU588" s="58"/>
      <c r="AV588" s="58"/>
      <c r="AW588" s="58"/>
      <c r="AX588" s="58"/>
      <c r="AY588" s="58"/>
      <c r="AZ588" s="58"/>
    </row>
    <row r="589" spans="1:52" x14ac:dyDescent="0.25">
      <c r="A589" s="58"/>
      <c r="B589" s="58"/>
      <c r="C589" s="58"/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  <c r="AA589" s="58"/>
      <c r="AB589" s="58"/>
      <c r="AC589" s="58"/>
      <c r="AD589" s="58"/>
      <c r="AE589" s="58"/>
      <c r="AF589" s="58"/>
      <c r="AG589" s="58"/>
      <c r="AH589" s="58"/>
      <c r="AI589" s="58"/>
      <c r="AJ589" s="58"/>
      <c r="AK589" s="58"/>
      <c r="AL589" s="58"/>
      <c r="AM589" s="58"/>
      <c r="AN589" s="58"/>
      <c r="AO589" s="58"/>
      <c r="AP589" s="58"/>
      <c r="AQ589" s="58"/>
      <c r="AR589" s="58"/>
      <c r="AS589" s="58"/>
      <c r="AT589" s="58"/>
      <c r="AU589" s="58"/>
      <c r="AV589" s="58"/>
      <c r="AW589" s="58"/>
      <c r="AX589" s="58"/>
      <c r="AY589" s="58"/>
      <c r="AZ589" s="58"/>
    </row>
    <row r="590" spans="1:52" x14ac:dyDescent="0.25">
      <c r="A590" s="58"/>
      <c r="B590" s="58"/>
      <c r="C590" s="58"/>
      <c r="D590" s="58"/>
      <c r="E590" s="58"/>
      <c r="F590" s="58"/>
      <c r="G590" s="58"/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  <c r="AA590" s="58"/>
      <c r="AB590" s="58"/>
      <c r="AC590" s="58"/>
      <c r="AD590" s="58"/>
      <c r="AE590" s="58"/>
      <c r="AF590" s="58"/>
      <c r="AG590" s="58"/>
      <c r="AH590" s="58"/>
      <c r="AI590" s="58"/>
      <c r="AJ590" s="58"/>
      <c r="AK590" s="58"/>
      <c r="AL590" s="58"/>
      <c r="AM590" s="58"/>
      <c r="AN590" s="58"/>
      <c r="AO590" s="58"/>
      <c r="AP590" s="58"/>
      <c r="AQ590" s="58"/>
      <c r="AR590" s="58"/>
      <c r="AS590" s="58"/>
      <c r="AT590" s="58"/>
      <c r="AU590" s="58"/>
      <c r="AV590" s="58"/>
      <c r="AW590" s="58"/>
      <c r="AX590" s="58"/>
      <c r="AY590" s="58"/>
      <c r="AZ590" s="58"/>
    </row>
    <row r="591" spans="1:52" x14ac:dyDescent="0.25">
      <c r="A591" s="58"/>
      <c r="B591" s="58"/>
      <c r="C591" s="58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  <c r="AA591" s="58"/>
      <c r="AB591" s="58"/>
      <c r="AC591" s="58"/>
      <c r="AD591" s="58"/>
      <c r="AE591" s="58"/>
      <c r="AF591" s="58"/>
      <c r="AG591" s="58"/>
      <c r="AH591" s="58"/>
      <c r="AI591" s="58"/>
      <c r="AJ591" s="58"/>
      <c r="AK591" s="58"/>
      <c r="AL591" s="58"/>
      <c r="AM591" s="58"/>
      <c r="AN591" s="58"/>
      <c r="AO591" s="58"/>
      <c r="AP591" s="58"/>
      <c r="AQ591" s="58"/>
      <c r="AR591" s="58"/>
      <c r="AS591" s="58"/>
      <c r="AT591" s="58"/>
      <c r="AU591" s="58"/>
      <c r="AV591" s="58"/>
      <c r="AW591" s="58"/>
      <c r="AX591" s="58"/>
      <c r="AY591" s="58"/>
      <c r="AZ591" s="58"/>
    </row>
    <row r="592" spans="1:52" x14ac:dyDescent="0.25">
      <c r="A592" s="58"/>
      <c r="B592" s="58"/>
      <c r="C592" s="58"/>
      <c r="D592" s="58"/>
      <c r="E592" s="58"/>
      <c r="F592" s="58"/>
      <c r="G592" s="58"/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  <c r="AA592" s="58"/>
      <c r="AB592" s="58"/>
      <c r="AC592" s="58"/>
      <c r="AD592" s="58"/>
      <c r="AE592" s="58"/>
      <c r="AF592" s="58"/>
      <c r="AG592" s="58"/>
      <c r="AH592" s="58"/>
      <c r="AI592" s="58"/>
      <c r="AJ592" s="58"/>
      <c r="AK592" s="58"/>
      <c r="AL592" s="58"/>
      <c r="AM592" s="58"/>
      <c r="AN592" s="58"/>
      <c r="AO592" s="58"/>
      <c r="AP592" s="58"/>
      <c r="AQ592" s="58"/>
      <c r="AR592" s="58"/>
      <c r="AS592" s="58"/>
      <c r="AT592" s="58"/>
      <c r="AU592" s="58"/>
      <c r="AV592" s="58"/>
      <c r="AW592" s="58"/>
      <c r="AX592" s="58"/>
      <c r="AY592" s="58"/>
      <c r="AZ592" s="58"/>
    </row>
    <row r="593" spans="1:52" x14ac:dyDescent="0.25">
      <c r="A593" s="58"/>
      <c r="B593" s="58"/>
      <c r="C593" s="58"/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  <c r="AA593" s="58"/>
      <c r="AB593" s="58"/>
      <c r="AC593" s="58"/>
      <c r="AD593" s="58"/>
      <c r="AE593" s="58"/>
      <c r="AF593" s="58"/>
      <c r="AG593" s="58"/>
      <c r="AH593" s="58"/>
      <c r="AI593" s="58"/>
      <c r="AJ593" s="58"/>
      <c r="AK593" s="58"/>
      <c r="AL593" s="58"/>
      <c r="AM593" s="58"/>
      <c r="AN593" s="58"/>
      <c r="AO593" s="58"/>
      <c r="AP593" s="58"/>
      <c r="AQ593" s="58"/>
      <c r="AR593" s="58"/>
      <c r="AS593" s="58"/>
      <c r="AT593" s="58"/>
      <c r="AU593" s="58"/>
      <c r="AV593" s="58"/>
      <c r="AW593" s="58"/>
      <c r="AX593" s="58"/>
      <c r="AY593" s="58"/>
      <c r="AZ593" s="58"/>
    </row>
    <row r="594" spans="1:52" x14ac:dyDescent="0.25">
      <c r="A594" s="58"/>
      <c r="B594" s="58"/>
      <c r="C594" s="58"/>
      <c r="D594" s="58"/>
      <c r="E594" s="58"/>
      <c r="F594" s="58"/>
      <c r="G594" s="58"/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  <c r="AA594" s="58"/>
      <c r="AB594" s="58"/>
      <c r="AC594" s="58"/>
      <c r="AD594" s="58"/>
      <c r="AE594" s="58"/>
      <c r="AF594" s="58"/>
      <c r="AG594" s="58"/>
      <c r="AH594" s="58"/>
      <c r="AI594" s="58"/>
      <c r="AJ594" s="58"/>
      <c r="AK594" s="58"/>
      <c r="AL594" s="58"/>
      <c r="AM594" s="58"/>
      <c r="AN594" s="58"/>
      <c r="AO594" s="58"/>
      <c r="AP594" s="58"/>
      <c r="AQ594" s="58"/>
      <c r="AR594" s="58"/>
      <c r="AS594" s="58"/>
      <c r="AT594" s="58"/>
      <c r="AU594" s="58"/>
      <c r="AV594" s="58"/>
      <c r="AW594" s="58"/>
      <c r="AX594" s="58"/>
      <c r="AY594" s="58"/>
      <c r="AZ594" s="58"/>
    </row>
    <row r="595" spans="1:52" x14ac:dyDescent="0.25">
      <c r="A595" s="58"/>
      <c r="B595" s="58"/>
      <c r="C595" s="58"/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  <c r="AA595" s="58"/>
      <c r="AB595" s="58"/>
      <c r="AC595" s="58"/>
      <c r="AD595" s="58"/>
      <c r="AE595" s="58"/>
      <c r="AF595" s="58"/>
      <c r="AG595" s="58"/>
      <c r="AH595" s="58"/>
      <c r="AI595" s="58"/>
      <c r="AJ595" s="58"/>
      <c r="AK595" s="58"/>
      <c r="AL595" s="58"/>
      <c r="AM595" s="58"/>
      <c r="AN595" s="58"/>
      <c r="AO595" s="58"/>
      <c r="AP595" s="58"/>
      <c r="AQ595" s="58"/>
      <c r="AR595" s="58"/>
      <c r="AS595" s="58"/>
      <c r="AT595" s="58"/>
      <c r="AU595" s="58"/>
      <c r="AV595" s="58"/>
      <c r="AW595" s="58"/>
      <c r="AX595" s="58"/>
      <c r="AY595" s="58"/>
      <c r="AZ595" s="58"/>
    </row>
    <row r="596" spans="1:52" x14ac:dyDescent="0.25">
      <c r="A596" s="58"/>
      <c r="B596" s="58"/>
      <c r="C596" s="58"/>
      <c r="D596" s="58"/>
      <c r="E596" s="58"/>
      <c r="F596" s="58"/>
      <c r="G596" s="58"/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  <c r="AA596" s="58"/>
      <c r="AB596" s="58"/>
      <c r="AC596" s="58"/>
      <c r="AD596" s="58"/>
      <c r="AE596" s="58"/>
      <c r="AF596" s="58"/>
      <c r="AG596" s="58"/>
      <c r="AH596" s="58"/>
      <c r="AI596" s="58"/>
      <c r="AJ596" s="58"/>
      <c r="AK596" s="58"/>
      <c r="AL596" s="58"/>
      <c r="AM596" s="58"/>
      <c r="AN596" s="58"/>
      <c r="AO596" s="58"/>
      <c r="AP596" s="58"/>
      <c r="AQ596" s="58"/>
      <c r="AR596" s="58"/>
      <c r="AS596" s="58"/>
      <c r="AT596" s="58"/>
      <c r="AU596" s="58"/>
      <c r="AV596" s="58"/>
      <c r="AW596" s="58"/>
      <c r="AX596" s="58"/>
      <c r="AY596" s="58"/>
      <c r="AZ596" s="58"/>
    </row>
    <row r="597" spans="1:52" x14ac:dyDescent="0.25">
      <c r="A597" s="58"/>
      <c r="B597" s="58"/>
      <c r="C597" s="58"/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  <c r="AA597" s="58"/>
      <c r="AB597" s="58"/>
      <c r="AC597" s="58"/>
      <c r="AD597" s="58"/>
      <c r="AE597" s="58"/>
      <c r="AF597" s="58"/>
      <c r="AG597" s="58"/>
      <c r="AH597" s="58"/>
      <c r="AI597" s="58"/>
      <c r="AJ597" s="58"/>
      <c r="AK597" s="58"/>
      <c r="AL597" s="58"/>
      <c r="AM597" s="58"/>
      <c r="AN597" s="58"/>
      <c r="AO597" s="58"/>
      <c r="AP597" s="58"/>
      <c r="AQ597" s="58"/>
      <c r="AR597" s="58"/>
      <c r="AS597" s="58"/>
      <c r="AT597" s="58"/>
      <c r="AU597" s="58"/>
      <c r="AV597" s="58"/>
      <c r="AW597" s="58"/>
      <c r="AX597" s="58"/>
      <c r="AY597" s="58"/>
      <c r="AZ597" s="58"/>
    </row>
    <row r="598" spans="1:52" x14ac:dyDescent="0.25">
      <c r="A598" s="58"/>
      <c r="B598" s="58"/>
      <c r="C598" s="58"/>
      <c r="D598" s="58"/>
      <c r="E598" s="58"/>
      <c r="F598" s="58"/>
      <c r="G598" s="58"/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  <c r="AA598" s="58"/>
      <c r="AB598" s="58"/>
      <c r="AC598" s="58"/>
      <c r="AD598" s="58"/>
      <c r="AE598" s="58"/>
      <c r="AF598" s="58"/>
      <c r="AG598" s="58"/>
      <c r="AH598" s="58"/>
      <c r="AI598" s="58"/>
      <c r="AJ598" s="58"/>
      <c r="AK598" s="58"/>
      <c r="AL598" s="58"/>
      <c r="AM598" s="58"/>
      <c r="AN598" s="58"/>
      <c r="AO598" s="58"/>
      <c r="AP598" s="58"/>
      <c r="AQ598" s="58"/>
      <c r="AR598" s="58"/>
      <c r="AS598" s="58"/>
      <c r="AT598" s="58"/>
      <c r="AU598" s="58"/>
      <c r="AV598" s="58"/>
      <c r="AW598" s="58"/>
      <c r="AX598" s="58"/>
      <c r="AY598" s="58"/>
      <c r="AZ598" s="58"/>
    </row>
    <row r="599" spans="1:52" x14ac:dyDescent="0.25">
      <c r="A599" s="58"/>
      <c r="B599" s="58"/>
      <c r="C599" s="58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  <c r="AA599" s="58"/>
      <c r="AB599" s="58"/>
      <c r="AC599" s="58"/>
      <c r="AD599" s="58"/>
      <c r="AE599" s="58"/>
      <c r="AF599" s="58"/>
      <c r="AG599" s="58"/>
      <c r="AH599" s="58"/>
      <c r="AI599" s="58"/>
      <c r="AJ599" s="58"/>
      <c r="AK599" s="58"/>
      <c r="AL599" s="58"/>
      <c r="AM599" s="58"/>
      <c r="AN599" s="58"/>
      <c r="AO599" s="58"/>
      <c r="AP599" s="58"/>
      <c r="AQ599" s="58"/>
      <c r="AR599" s="58"/>
      <c r="AS599" s="58"/>
      <c r="AT599" s="58"/>
      <c r="AU599" s="58"/>
      <c r="AV599" s="58"/>
      <c r="AW599" s="58"/>
      <c r="AX599" s="58"/>
      <c r="AY599" s="58"/>
      <c r="AZ599" s="58"/>
    </row>
    <row r="600" spans="1:52" x14ac:dyDescent="0.25">
      <c r="A600" s="58"/>
      <c r="B600" s="58"/>
      <c r="C600" s="58"/>
      <c r="D600" s="58"/>
      <c r="E600" s="58"/>
      <c r="F600" s="58"/>
      <c r="G600" s="58"/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  <c r="AA600" s="58"/>
      <c r="AB600" s="58"/>
      <c r="AC600" s="58"/>
      <c r="AD600" s="58"/>
      <c r="AE600" s="58"/>
      <c r="AF600" s="58"/>
      <c r="AG600" s="58"/>
      <c r="AH600" s="58"/>
      <c r="AI600" s="58"/>
      <c r="AJ600" s="58"/>
      <c r="AK600" s="58"/>
      <c r="AL600" s="58"/>
      <c r="AM600" s="58"/>
      <c r="AN600" s="58"/>
      <c r="AO600" s="58"/>
      <c r="AP600" s="58"/>
      <c r="AQ600" s="58"/>
      <c r="AR600" s="58"/>
      <c r="AS600" s="58"/>
      <c r="AT600" s="58"/>
      <c r="AU600" s="58"/>
      <c r="AV600" s="58"/>
      <c r="AW600" s="58"/>
      <c r="AX600" s="58"/>
      <c r="AY600" s="58"/>
      <c r="AZ600" s="58"/>
    </row>
    <row r="601" spans="1:52" x14ac:dyDescent="0.25">
      <c r="A601" s="58"/>
      <c r="B601" s="58"/>
      <c r="C601" s="58"/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  <c r="AA601" s="58"/>
      <c r="AB601" s="58"/>
      <c r="AC601" s="58"/>
      <c r="AD601" s="58"/>
      <c r="AE601" s="58"/>
      <c r="AF601" s="58"/>
      <c r="AG601" s="58"/>
      <c r="AH601" s="58"/>
      <c r="AI601" s="58"/>
      <c r="AJ601" s="58"/>
      <c r="AK601" s="58"/>
      <c r="AL601" s="58"/>
      <c r="AM601" s="58"/>
      <c r="AN601" s="58"/>
      <c r="AO601" s="58"/>
      <c r="AP601" s="58"/>
      <c r="AQ601" s="58"/>
      <c r="AR601" s="58"/>
      <c r="AS601" s="58"/>
      <c r="AT601" s="58"/>
      <c r="AU601" s="58"/>
      <c r="AV601" s="58"/>
      <c r="AW601" s="58"/>
      <c r="AX601" s="58"/>
      <c r="AY601" s="58"/>
      <c r="AZ601" s="58"/>
    </row>
    <row r="602" spans="1:52" x14ac:dyDescent="0.25">
      <c r="A602" s="58"/>
      <c r="B602" s="58"/>
      <c r="C602" s="58"/>
      <c r="D602" s="58"/>
      <c r="E602" s="58"/>
      <c r="F602" s="58"/>
      <c r="G602" s="58"/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  <c r="AA602" s="58"/>
      <c r="AB602" s="58"/>
      <c r="AC602" s="58"/>
      <c r="AD602" s="58"/>
      <c r="AE602" s="58"/>
      <c r="AF602" s="58"/>
      <c r="AG602" s="58"/>
      <c r="AH602" s="58"/>
      <c r="AI602" s="58"/>
      <c r="AJ602" s="58"/>
      <c r="AK602" s="58"/>
      <c r="AL602" s="58"/>
      <c r="AM602" s="58"/>
      <c r="AN602" s="58"/>
      <c r="AO602" s="58"/>
      <c r="AP602" s="58"/>
      <c r="AQ602" s="58"/>
      <c r="AR602" s="58"/>
      <c r="AS602" s="58"/>
      <c r="AT602" s="58"/>
      <c r="AU602" s="58"/>
      <c r="AV602" s="58"/>
      <c r="AW602" s="58"/>
      <c r="AX602" s="58"/>
      <c r="AY602" s="58"/>
      <c r="AZ602" s="58"/>
    </row>
    <row r="603" spans="1:52" x14ac:dyDescent="0.25">
      <c r="A603" s="58"/>
      <c r="B603" s="58"/>
      <c r="C603" s="58"/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  <c r="AA603" s="58"/>
      <c r="AB603" s="58"/>
      <c r="AC603" s="58"/>
      <c r="AD603" s="58"/>
      <c r="AE603" s="58"/>
      <c r="AF603" s="58"/>
      <c r="AG603" s="58"/>
      <c r="AH603" s="58"/>
      <c r="AI603" s="58"/>
      <c r="AJ603" s="58"/>
      <c r="AK603" s="58"/>
      <c r="AL603" s="58"/>
      <c r="AM603" s="58"/>
      <c r="AN603" s="58"/>
      <c r="AO603" s="58"/>
      <c r="AP603" s="58"/>
      <c r="AQ603" s="58"/>
      <c r="AR603" s="58"/>
      <c r="AS603" s="58"/>
      <c r="AT603" s="58"/>
      <c r="AU603" s="58"/>
      <c r="AV603" s="58"/>
      <c r="AW603" s="58"/>
      <c r="AX603" s="58"/>
      <c r="AY603" s="58"/>
      <c r="AZ603" s="58"/>
    </row>
    <row r="604" spans="1:52" x14ac:dyDescent="0.25">
      <c r="A604" s="58"/>
      <c r="B604" s="58"/>
      <c r="C604" s="58"/>
      <c r="D604" s="58"/>
      <c r="E604" s="58"/>
      <c r="F604" s="58"/>
      <c r="G604" s="58"/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  <c r="AA604" s="58"/>
      <c r="AB604" s="58"/>
      <c r="AC604" s="58"/>
      <c r="AD604" s="58"/>
      <c r="AE604" s="58"/>
      <c r="AF604" s="58"/>
      <c r="AG604" s="58"/>
      <c r="AH604" s="58"/>
      <c r="AI604" s="58"/>
      <c r="AJ604" s="58"/>
      <c r="AK604" s="58"/>
      <c r="AL604" s="58"/>
      <c r="AM604" s="58"/>
      <c r="AN604" s="58"/>
      <c r="AO604" s="58"/>
      <c r="AP604" s="58"/>
      <c r="AQ604" s="58"/>
      <c r="AR604" s="58"/>
      <c r="AS604" s="58"/>
      <c r="AT604" s="58"/>
      <c r="AU604" s="58"/>
      <c r="AV604" s="58"/>
      <c r="AW604" s="58"/>
      <c r="AX604" s="58"/>
      <c r="AY604" s="58"/>
      <c r="AZ604" s="58"/>
    </row>
    <row r="605" spans="1:52" x14ac:dyDescent="0.25">
      <c r="A605" s="58"/>
      <c r="B605" s="58"/>
      <c r="C605" s="58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  <c r="AA605" s="58"/>
      <c r="AB605" s="58"/>
      <c r="AC605" s="58"/>
      <c r="AD605" s="58"/>
      <c r="AE605" s="58"/>
      <c r="AF605" s="58"/>
      <c r="AG605" s="58"/>
      <c r="AH605" s="58"/>
      <c r="AI605" s="58"/>
      <c r="AJ605" s="58"/>
      <c r="AK605" s="58"/>
      <c r="AL605" s="58"/>
      <c r="AM605" s="58"/>
      <c r="AN605" s="58"/>
      <c r="AO605" s="58"/>
      <c r="AP605" s="58"/>
      <c r="AQ605" s="58"/>
      <c r="AR605" s="58"/>
      <c r="AS605" s="58"/>
      <c r="AT605" s="58"/>
      <c r="AU605" s="58"/>
      <c r="AV605" s="58"/>
      <c r="AW605" s="58"/>
      <c r="AX605" s="58"/>
      <c r="AY605" s="58"/>
      <c r="AZ605" s="58"/>
    </row>
    <row r="606" spans="1:52" x14ac:dyDescent="0.25">
      <c r="A606" s="58"/>
      <c r="B606" s="58"/>
      <c r="C606" s="58"/>
      <c r="D606" s="58"/>
      <c r="E606" s="58"/>
      <c r="F606" s="58"/>
      <c r="G606" s="58"/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  <c r="AA606" s="58"/>
      <c r="AB606" s="58"/>
      <c r="AC606" s="58"/>
      <c r="AD606" s="58"/>
      <c r="AE606" s="58"/>
      <c r="AF606" s="58"/>
      <c r="AG606" s="58"/>
      <c r="AH606" s="58"/>
      <c r="AI606" s="58"/>
      <c r="AJ606" s="58"/>
      <c r="AK606" s="58"/>
      <c r="AL606" s="58"/>
      <c r="AM606" s="58"/>
      <c r="AN606" s="58"/>
      <c r="AO606" s="58"/>
      <c r="AP606" s="58"/>
      <c r="AQ606" s="58"/>
      <c r="AR606" s="58"/>
      <c r="AS606" s="58"/>
      <c r="AT606" s="58"/>
      <c r="AU606" s="58"/>
      <c r="AV606" s="58"/>
      <c r="AW606" s="58"/>
      <c r="AX606" s="58"/>
      <c r="AY606" s="58"/>
      <c r="AZ606" s="58"/>
    </row>
    <row r="607" spans="1:52" x14ac:dyDescent="0.25">
      <c r="A607" s="58"/>
      <c r="B607" s="58"/>
      <c r="C607" s="58"/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  <c r="AA607" s="58"/>
      <c r="AB607" s="58"/>
      <c r="AC607" s="58"/>
      <c r="AD607" s="58"/>
      <c r="AE607" s="58"/>
      <c r="AF607" s="58"/>
      <c r="AG607" s="58"/>
      <c r="AH607" s="58"/>
      <c r="AI607" s="58"/>
      <c r="AJ607" s="58"/>
      <c r="AK607" s="58"/>
      <c r="AL607" s="58"/>
      <c r="AM607" s="58"/>
      <c r="AN607" s="58"/>
      <c r="AO607" s="58"/>
      <c r="AP607" s="58"/>
      <c r="AQ607" s="58"/>
      <c r="AR607" s="58"/>
      <c r="AS607" s="58"/>
      <c r="AT607" s="58"/>
      <c r="AU607" s="58"/>
      <c r="AV607" s="58"/>
      <c r="AW607" s="58"/>
      <c r="AX607" s="58"/>
      <c r="AY607" s="58"/>
      <c r="AZ607" s="58"/>
    </row>
    <row r="608" spans="1:52" x14ac:dyDescent="0.25">
      <c r="A608" s="58"/>
      <c r="B608" s="58"/>
      <c r="C608" s="58"/>
      <c r="D608" s="58"/>
      <c r="E608" s="58"/>
      <c r="F608" s="58"/>
      <c r="G608" s="58"/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  <c r="AA608" s="58"/>
      <c r="AB608" s="58"/>
      <c r="AC608" s="58"/>
      <c r="AD608" s="58"/>
      <c r="AE608" s="58"/>
      <c r="AF608" s="58"/>
      <c r="AG608" s="58"/>
      <c r="AH608" s="58"/>
      <c r="AI608" s="58"/>
      <c r="AJ608" s="58"/>
      <c r="AK608" s="58"/>
      <c r="AL608" s="58"/>
      <c r="AM608" s="58"/>
      <c r="AN608" s="58"/>
      <c r="AO608" s="58"/>
      <c r="AP608" s="58"/>
      <c r="AQ608" s="58"/>
      <c r="AR608" s="58"/>
      <c r="AS608" s="58"/>
      <c r="AT608" s="58"/>
      <c r="AU608" s="58"/>
      <c r="AV608" s="58"/>
      <c r="AW608" s="58"/>
      <c r="AX608" s="58"/>
      <c r="AY608" s="58"/>
      <c r="AZ608" s="58"/>
    </row>
    <row r="609" spans="1:52" x14ac:dyDescent="0.25">
      <c r="A609" s="58"/>
      <c r="B609" s="58"/>
      <c r="C609" s="58"/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  <c r="AA609" s="58"/>
      <c r="AB609" s="58"/>
      <c r="AC609" s="58"/>
      <c r="AD609" s="58"/>
      <c r="AE609" s="58"/>
      <c r="AF609" s="58"/>
      <c r="AG609" s="58"/>
      <c r="AH609" s="58"/>
      <c r="AI609" s="58"/>
      <c r="AJ609" s="58"/>
      <c r="AK609" s="58"/>
      <c r="AL609" s="58"/>
      <c r="AM609" s="58"/>
      <c r="AN609" s="58"/>
      <c r="AO609" s="58"/>
      <c r="AP609" s="58"/>
      <c r="AQ609" s="58"/>
      <c r="AR609" s="58"/>
      <c r="AS609" s="58"/>
      <c r="AT609" s="58"/>
      <c r="AU609" s="58"/>
      <c r="AV609" s="58"/>
      <c r="AW609" s="58"/>
      <c r="AX609" s="58"/>
      <c r="AY609" s="58"/>
      <c r="AZ609" s="58"/>
    </row>
    <row r="610" spans="1:52" x14ac:dyDescent="0.25">
      <c r="A610" s="58"/>
      <c r="B610" s="58"/>
      <c r="C610" s="58"/>
      <c r="D610" s="58"/>
      <c r="E610" s="58"/>
      <c r="F610" s="58"/>
      <c r="G610" s="58"/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  <c r="AA610" s="58"/>
      <c r="AB610" s="58"/>
      <c r="AC610" s="58"/>
      <c r="AD610" s="58"/>
      <c r="AE610" s="58"/>
      <c r="AF610" s="58"/>
      <c r="AG610" s="58"/>
      <c r="AH610" s="58"/>
      <c r="AI610" s="58"/>
      <c r="AJ610" s="58"/>
      <c r="AK610" s="58"/>
      <c r="AL610" s="58"/>
      <c r="AM610" s="58"/>
      <c r="AN610" s="58"/>
      <c r="AO610" s="58"/>
      <c r="AP610" s="58"/>
      <c r="AQ610" s="58"/>
      <c r="AR610" s="58"/>
      <c r="AS610" s="58"/>
      <c r="AT610" s="58"/>
      <c r="AU610" s="58"/>
      <c r="AV610" s="58"/>
      <c r="AW610" s="58"/>
      <c r="AX610" s="58"/>
      <c r="AY610" s="58"/>
      <c r="AZ610" s="58"/>
    </row>
    <row r="611" spans="1:52" x14ac:dyDescent="0.25">
      <c r="A611" s="58"/>
      <c r="B611" s="58"/>
      <c r="C611" s="58"/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  <c r="AA611" s="58"/>
      <c r="AB611" s="58"/>
      <c r="AC611" s="58"/>
      <c r="AD611" s="58"/>
      <c r="AE611" s="58"/>
      <c r="AF611" s="58"/>
      <c r="AG611" s="58"/>
      <c r="AH611" s="58"/>
      <c r="AI611" s="58"/>
      <c r="AJ611" s="58"/>
      <c r="AK611" s="58"/>
      <c r="AL611" s="58"/>
      <c r="AM611" s="58"/>
      <c r="AN611" s="58"/>
      <c r="AO611" s="58"/>
      <c r="AP611" s="58"/>
      <c r="AQ611" s="58"/>
      <c r="AR611" s="58"/>
      <c r="AS611" s="58"/>
      <c r="AT611" s="58"/>
      <c r="AU611" s="58"/>
      <c r="AV611" s="58"/>
      <c r="AW611" s="58"/>
      <c r="AX611" s="58"/>
      <c r="AY611" s="58"/>
      <c r="AZ611" s="58"/>
    </row>
    <row r="612" spans="1:52" x14ac:dyDescent="0.25">
      <c r="A612" s="58"/>
      <c r="B612" s="58"/>
      <c r="C612" s="58"/>
      <c r="D612" s="58"/>
      <c r="E612" s="58"/>
      <c r="F612" s="58"/>
      <c r="G612" s="58"/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  <c r="AA612" s="58"/>
      <c r="AB612" s="58"/>
      <c r="AC612" s="58"/>
      <c r="AD612" s="58"/>
      <c r="AE612" s="58"/>
      <c r="AF612" s="58"/>
      <c r="AG612" s="58"/>
      <c r="AH612" s="58"/>
      <c r="AI612" s="58"/>
      <c r="AJ612" s="58"/>
      <c r="AK612" s="58"/>
      <c r="AL612" s="58"/>
      <c r="AM612" s="58"/>
      <c r="AN612" s="58"/>
      <c r="AO612" s="58"/>
      <c r="AP612" s="58"/>
      <c r="AQ612" s="58"/>
      <c r="AR612" s="58"/>
      <c r="AS612" s="58"/>
      <c r="AT612" s="58"/>
      <c r="AU612" s="58"/>
      <c r="AV612" s="58"/>
      <c r="AW612" s="58"/>
      <c r="AX612" s="58"/>
      <c r="AY612" s="58"/>
      <c r="AZ612" s="58"/>
    </row>
    <row r="613" spans="1:52" x14ac:dyDescent="0.25">
      <c r="A613" s="58"/>
      <c r="B613" s="58"/>
      <c r="C613" s="58"/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  <c r="AA613" s="58"/>
      <c r="AB613" s="58"/>
      <c r="AC613" s="58"/>
      <c r="AD613" s="58"/>
      <c r="AE613" s="58"/>
      <c r="AF613" s="58"/>
      <c r="AG613" s="58"/>
      <c r="AH613" s="58"/>
      <c r="AI613" s="58"/>
      <c r="AJ613" s="58"/>
      <c r="AK613" s="58"/>
      <c r="AL613" s="58"/>
      <c r="AM613" s="58"/>
      <c r="AN613" s="58"/>
      <c r="AO613" s="58"/>
      <c r="AP613" s="58"/>
      <c r="AQ613" s="58"/>
      <c r="AR613" s="58"/>
      <c r="AS613" s="58"/>
      <c r="AT613" s="58"/>
      <c r="AU613" s="58"/>
      <c r="AV613" s="58"/>
      <c r="AW613" s="58"/>
      <c r="AX613" s="58"/>
      <c r="AY613" s="58"/>
      <c r="AZ613" s="58"/>
    </row>
    <row r="614" spans="1:52" x14ac:dyDescent="0.25">
      <c r="A614" s="58"/>
      <c r="B614" s="58"/>
      <c r="C614" s="58"/>
      <c r="D614" s="58"/>
      <c r="E614" s="58"/>
      <c r="F614" s="58"/>
      <c r="G614" s="58"/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  <c r="AA614" s="58"/>
      <c r="AB614" s="58"/>
      <c r="AC614" s="58"/>
      <c r="AD614" s="58"/>
      <c r="AE614" s="58"/>
      <c r="AF614" s="58"/>
      <c r="AG614" s="58"/>
      <c r="AH614" s="58"/>
      <c r="AI614" s="58"/>
      <c r="AJ614" s="58"/>
      <c r="AK614" s="58"/>
      <c r="AL614" s="58"/>
      <c r="AM614" s="58"/>
      <c r="AN614" s="58"/>
      <c r="AO614" s="58"/>
      <c r="AP614" s="58"/>
      <c r="AQ614" s="58"/>
      <c r="AR614" s="58"/>
      <c r="AS614" s="58"/>
      <c r="AT614" s="58"/>
      <c r="AU614" s="58"/>
      <c r="AV614" s="58"/>
      <c r="AW614" s="58"/>
      <c r="AX614" s="58"/>
      <c r="AY614" s="58"/>
      <c r="AZ614" s="58"/>
    </row>
    <row r="615" spans="1:52" x14ac:dyDescent="0.25">
      <c r="A615" s="58"/>
      <c r="B615" s="58"/>
      <c r="C615" s="58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  <c r="AA615" s="58"/>
      <c r="AB615" s="58"/>
      <c r="AC615" s="58"/>
      <c r="AD615" s="58"/>
      <c r="AE615" s="58"/>
      <c r="AF615" s="58"/>
      <c r="AG615" s="58"/>
      <c r="AH615" s="58"/>
      <c r="AI615" s="58"/>
      <c r="AJ615" s="58"/>
      <c r="AK615" s="58"/>
      <c r="AL615" s="58"/>
      <c r="AM615" s="58"/>
      <c r="AN615" s="58"/>
      <c r="AO615" s="58"/>
      <c r="AP615" s="58"/>
      <c r="AQ615" s="58"/>
      <c r="AR615" s="58"/>
      <c r="AS615" s="58"/>
      <c r="AT615" s="58"/>
      <c r="AU615" s="58"/>
      <c r="AV615" s="58"/>
      <c r="AW615" s="58"/>
      <c r="AX615" s="58"/>
      <c r="AY615" s="58"/>
      <c r="AZ615" s="58"/>
    </row>
    <row r="616" spans="1:52" x14ac:dyDescent="0.25">
      <c r="A616" s="58"/>
      <c r="B616" s="58"/>
      <c r="C616" s="58"/>
      <c r="D616" s="58"/>
      <c r="E616" s="58"/>
      <c r="F616" s="58"/>
      <c r="G616" s="58"/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  <c r="AA616" s="58"/>
      <c r="AB616" s="58"/>
      <c r="AC616" s="58"/>
      <c r="AD616" s="58"/>
      <c r="AE616" s="58"/>
      <c r="AF616" s="58"/>
      <c r="AG616" s="58"/>
      <c r="AH616" s="58"/>
      <c r="AI616" s="58"/>
      <c r="AJ616" s="58"/>
      <c r="AK616" s="58"/>
      <c r="AL616" s="58"/>
      <c r="AM616" s="58"/>
      <c r="AN616" s="58"/>
      <c r="AO616" s="58"/>
      <c r="AP616" s="58"/>
      <c r="AQ616" s="58"/>
      <c r="AR616" s="58"/>
      <c r="AS616" s="58"/>
      <c r="AT616" s="58"/>
      <c r="AU616" s="58"/>
      <c r="AV616" s="58"/>
      <c r="AW616" s="58"/>
      <c r="AX616" s="58"/>
      <c r="AY616" s="58"/>
      <c r="AZ616" s="58"/>
    </row>
    <row r="617" spans="1:52" x14ac:dyDescent="0.25">
      <c r="A617" s="58"/>
      <c r="B617" s="58"/>
      <c r="C617" s="58"/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  <c r="AA617" s="58"/>
      <c r="AB617" s="58"/>
      <c r="AC617" s="58"/>
      <c r="AD617" s="58"/>
      <c r="AE617" s="58"/>
      <c r="AF617" s="58"/>
      <c r="AG617" s="58"/>
      <c r="AH617" s="58"/>
      <c r="AI617" s="58"/>
      <c r="AJ617" s="58"/>
      <c r="AK617" s="58"/>
      <c r="AL617" s="58"/>
      <c r="AM617" s="58"/>
      <c r="AN617" s="58"/>
      <c r="AO617" s="58"/>
      <c r="AP617" s="58"/>
      <c r="AQ617" s="58"/>
      <c r="AR617" s="58"/>
      <c r="AS617" s="58"/>
      <c r="AT617" s="58"/>
      <c r="AU617" s="58"/>
      <c r="AV617" s="58"/>
      <c r="AW617" s="58"/>
      <c r="AX617" s="58"/>
      <c r="AY617" s="58"/>
      <c r="AZ617" s="58"/>
    </row>
    <row r="618" spans="1:52" x14ac:dyDescent="0.25">
      <c r="A618" s="58"/>
      <c r="B618" s="58"/>
      <c r="C618" s="58"/>
      <c r="D618" s="58"/>
      <c r="E618" s="58"/>
      <c r="F618" s="58"/>
      <c r="G618" s="58"/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  <c r="AA618" s="58"/>
      <c r="AB618" s="58"/>
      <c r="AC618" s="58"/>
      <c r="AD618" s="58"/>
      <c r="AE618" s="58"/>
      <c r="AF618" s="58"/>
      <c r="AG618" s="58"/>
      <c r="AH618" s="58"/>
      <c r="AI618" s="58"/>
      <c r="AJ618" s="58"/>
      <c r="AK618" s="58"/>
      <c r="AL618" s="58"/>
      <c r="AM618" s="58"/>
      <c r="AN618" s="58"/>
      <c r="AO618" s="58"/>
      <c r="AP618" s="58"/>
      <c r="AQ618" s="58"/>
      <c r="AR618" s="58"/>
      <c r="AS618" s="58"/>
      <c r="AT618" s="58"/>
      <c r="AU618" s="58"/>
      <c r="AV618" s="58"/>
      <c r="AW618" s="58"/>
      <c r="AX618" s="58"/>
      <c r="AY618" s="58"/>
      <c r="AZ618" s="58"/>
    </row>
    <row r="619" spans="1:52" x14ac:dyDescent="0.25">
      <c r="A619" s="58"/>
      <c r="B619" s="58"/>
      <c r="C619" s="58"/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  <c r="AA619" s="58"/>
      <c r="AB619" s="58"/>
      <c r="AC619" s="58"/>
      <c r="AD619" s="58"/>
      <c r="AE619" s="58"/>
      <c r="AF619" s="58"/>
      <c r="AG619" s="58"/>
      <c r="AH619" s="58"/>
      <c r="AI619" s="58"/>
      <c r="AJ619" s="58"/>
      <c r="AK619" s="58"/>
      <c r="AL619" s="58"/>
      <c r="AM619" s="58"/>
      <c r="AN619" s="58"/>
      <c r="AO619" s="58"/>
      <c r="AP619" s="58"/>
      <c r="AQ619" s="58"/>
      <c r="AR619" s="58"/>
      <c r="AS619" s="58"/>
      <c r="AT619" s="58"/>
      <c r="AU619" s="58"/>
      <c r="AV619" s="58"/>
      <c r="AW619" s="58"/>
      <c r="AX619" s="58"/>
      <c r="AY619" s="58"/>
      <c r="AZ619" s="58"/>
    </row>
    <row r="620" spans="1:52" x14ac:dyDescent="0.25">
      <c r="A620" s="58"/>
      <c r="B620" s="58"/>
      <c r="C620" s="58"/>
      <c r="D620" s="58"/>
      <c r="E620" s="58"/>
      <c r="F620" s="58"/>
      <c r="G620" s="58"/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  <c r="AA620" s="58"/>
      <c r="AB620" s="58"/>
      <c r="AC620" s="58"/>
      <c r="AD620" s="58"/>
      <c r="AE620" s="58"/>
      <c r="AF620" s="58"/>
      <c r="AG620" s="58"/>
      <c r="AH620" s="58"/>
      <c r="AI620" s="58"/>
      <c r="AJ620" s="58"/>
      <c r="AK620" s="58"/>
      <c r="AL620" s="58"/>
      <c r="AM620" s="58"/>
      <c r="AN620" s="58"/>
      <c r="AO620" s="58"/>
      <c r="AP620" s="58"/>
      <c r="AQ620" s="58"/>
      <c r="AR620" s="58"/>
      <c r="AS620" s="58"/>
      <c r="AT620" s="58"/>
      <c r="AU620" s="58"/>
      <c r="AV620" s="58"/>
      <c r="AW620" s="58"/>
      <c r="AX620" s="58"/>
      <c r="AY620" s="58"/>
      <c r="AZ620" s="58"/>
    </row>
    <row r="621" spans="1:52" x14ac:dyDescent="0.25">
      <c r="A621" s="58"/>
      <c r="B621" s="58"/>
      <c r="C621" s="58"/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  <c r="AA621" s="58"/>
      <c r="AB621" s="58"/>
      <c r="AC621" s="58"/>
      <c r="AD621" s="58"/>
      <c r="AE621" s="58"/>
      <c r="AF621" s="58"/>
      <c r="AG621" s="58"/>
      <c r="AH621" s="58"/>
      <c r="AI621" s="58"/>
      <c r="AJ621" s="58"/>
      <c r="AK621" s="58"/>
      <c r="AL621" s="58"/>
      <c r="AM621" s="58"/>
      <c r="AN621" s="58"/>
      <c r="AO621" s="58"/>
      <c r="AP621" s="58"/>
      <c r="AQ621" s="58"/>
      <c r="AR621" s="58"/>
      <c r="AS621" s="58"/>
      <c r="AT621" s="58"/>
      <c r="AU621" s="58"/>
      <c r="AV621" s="58"/>
      <c r="AW621" s="58"/>
      <c r="AX621" s="58"/>
      <c r="AY621" s="58"/>
      <c r="AZ621" s="58"/>
    </row>
    <row r="622" spans="1:52" x14ac:dyDescent="0.25">
      <c r="A622" s="58"/>
      <c r="B622" s="58"/>
      <c r="C622" s="58"/>
      <c r="D622" s="58"/>
      <c r="E622" s="58"/>
      <c r="F622" s="58"/>
      <c r="G622" s="58"/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  <c r="AA622" s="58"/>
      <c r="AB622" s="58"/>
      <c r="AC622" s="58"/>
      <c r="AD622" s="58"/>
      <c r="AE622" s="58"/>
      <c r="AF622" s="58"/>
      <c r="AG622" s="58"/>
      <c r="AH622" s="58"/>
      <c r="AI622" s="58"/>
      <c r="AJ622" s="58"/>
      <c r="AK622" s="58"/>
      <c r="AL622" s="58"/>
      <c r="AM622" s="58"/>
      <c r="AN622" s="58"/>
      <c r="AO622" s="58"/>
      <c r="AP622" s="58"/>
      <c r="AQ622" s="58"/>
      <c r="AR622" s="58"/>
      <c r="AS622" s="58"/>
      <c r="AT622" s="58"/>
      <c r="AU622" s="58"/>
      <c r="AV622" s="58"/>
      <c r="AW622" s="58"/>
      <c r="AX622" s="58"/>
      <c r="AY622" s="58"/>
      <c r="AZ622" s="58"/>
    </row>
    <row r="623" spans="1:52" x14ac:dyDescent="0.25">
      <c r="A623" s="58"/>
      <c r="B623" s="58"/>
      <c r="C623" s="58"/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  <c r="AA623" s="58"/>
      <c r="AB623" s="58"/>
      <c r="AC623" s="58"/>
      <c r="AD623" s="58"/>
      <c r="AE623" s="58"/>
      <c r="AF623" s="58"/>
      <c r="AG623" s="58"/>
      <c r="AH623" s="58"/>
      <c r="AI623" s="58"/>
      <c r="AJ623" s="58"/>
      <c r="AK623" s="58"/>
      <c r="AL623" s="58"/>
      <c r="AM623" s="58"/>
      <c r="AN623" s="58"/>
      <c r="AO623" s="58"/>
      <c r="AP623" s="58"/>
      <c r="AQ623" s="58"/>
      <c r="AR623" s="58"/>
      <c r="AS623" s="58"/>
      <c r="AT623" s="58"/>
      <c r="AU623" s="58"/>
      <c r="AV623" s="58"/>
      <c r="AW623" s="58"/>
      <c r="AX623" s="58"/>
      <c r="AY623" s="58"/>
      <c r="AZ623" s="58"/>
    </row>
    <row r="624" spans="1:52" x14ac:dyDescent="0.25">
      <c r="A624" s="58"/>
      <c r="B624" s="58"/>
      <c r="C624" s="58"/>
      <c r="D624" s="58"/>
      <c r="E624" s="58"/>
      <c r="F624" s="58"/>
      <c r="G624" s="58"/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  <c r="AA624" s="58"/>
      <c r="AB624" s="58"/>
      <c r="AC624" s="58"/>
      <c r="AD624" s="58"/>
      <c r="AE624" s="58"/>
      <c r="AF624" s="58"/>
      <c r="AG624" s="58"/>
      <c r="AH624" s="58"/>
      <c r="AI624" s="58"/>
      <c r="AJ624" s="58"/>
      <c r="AK624" s="58"/>
      <c r="AL624" s="58"/>
      <c r="AM624" s="58"/>
      <c r="AN624" s="58"/>
      <c r="AO624" s="58"/>
      <c r="AP624" s="58"/>
      <c r="AQ624" s="58"/>
      <c r="AR624" s="58"/>
      <c r="AS624" s="58"/>
      <c r="AT624" s="58"/>
      <c r="AU624" s="58"/>
      <c r="AV624" s="58"/>
      <c r="AW624" s="58"/>
      <c r="AX624" s="58"/>
      <c r="AY624" s="58"/>
      <c r="AZ624" s="58"/>
    </row>
    <row r="625" spans="1:52" x14ac:dyDescent="0.25">
      <c r="A625" s="58"/>
      <c r="B625" s="58"/>
      <c r="C625" s="58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  <c r="AA625" s="58"/>
      <c r="AB625" s="58"/>
      <c r="AC625" s="58"/>
      <c r="AD625" s="58"/>
      <c r="AE625" s="58"/>
      <c r="AF625" s="58"/>
      <c r="AG625" s="58"/>
      <c r="AH625" s="58"/>
      <c r="AI625" s="58"/>
      <c r="AJ625" s="58"/>
      <c r="AK625" s="58"/>
      <c r="AL625" s="58"/>
      <c r="AM625" s="58"/>
      <c r="AN625" s="58"/>
      <c r="AO625" s="58"/>
      <c r="AP625" s="58"/>
      <c r="AQ625" s="58"/>
      <c r="AR625" s="58"/>
      <c r="AS625" s="58"/>
      <c r="AT625" s="58"/>
      <c r="AU625" s="58"/>
      <c r="AV625" s="58"/>
      <c r="AW625" s="58"/>
      <c r="AX625" s="58"/>
      <c r="AY625" s="58"/>
      <c r="AZ625" s="58"/>
    </row>
    <row r="626" spans="1:52" x14ac:dyDescent="0.25">
      <c r="A626" s="58"/>
      <c r="B626" s="58"/>
      <c r="C626" s="58"/>
      <c r="D626" s="58"/>
      <c r="E626" s="58"/>
      <c r="F626" s="58"/>
      <c r="G626" s="58"/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  <c r="AA626" s="58"/>
      <c r="AB626" s="58"/>
      <c r="AC626" s="58"/>
      <c r="AD626" s="58"/>
      <c r="AE626" s="58"/>
      <c r="AF626" s="58"/>
      <c r="AG626" s="58"/>
      <c r="AH626" s="58"/>
      <c r="AI626" s="58"/>
      <c r="AJ626" s="58"/>
      <c r="AK626" s="58"/>
      <c r="AL626" s="58"/>
      <c r="AM626" s="58"/>
      <c r="AN626" s="58"/>
      <c r="AO626" s="58"/>
      <c r="AP626" s="58"/>
      <c r="AQ626" s="58"/>
      <c r="AR626" s="58"/>
      <c r="AS626" s="58"/>
      <c r="AT626" s="58"/>
      <c r="AU626" s="58"/>
      <c r="AV626" s="58"/>
      <c r="AW626" s="58"/>
      <c r="AX626" s="58"/>
      <c r="AY626" s="58"/>
      <c r="AZ626" s="58"/>
    </row>
    <row r="627" spans="1:52" x14ac:dyDescent="0.25">
      <c r="A627" s="58"/>
      <c r="B627" s="58"/>
      <c r="C627" s="58"/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  <c r="AA627" s="58"/>
      <c r="AB627" s="58"/>
      <c r="AC627" s="58"/>
      <c r="AD627" s="58"/>
      <c r="AE627" s="58"/>
      <c r="AF627" s="58"/>
      <c r="AG627" s="58"/>
      <c r="AH627" s="58"/>
      <c r="AI627" s="58"/>
      <c r="AJ627" s="58"/>
      <c r="AK627" s="58"/>
      <c r="AL627" s="58"/>
      <c r="AM627" s="58"/>
      <c r="AN627" s="58"/>
      <c r="AO627" s="58"/>
      <c r="AP627" s="58"/>
      <c r="AQ627" s="58"/>
      <c r="AR627" s="58"/>
      <c r="AS627" s="58"/>
      <c r="AT627" s="58"/>
      <c r="AU627" s="58"/>
      <c r="AV627" s="58"/>
      <c r="AW627" s="58"/>
      <c r="AX627" s="58"/>
      <c r="AY627" s="58"/>
      <c r="AZ627" s="58"/>
    </row>
    <row r="628" spans="1:52" x14ac:dyDescent="0.25">
      <c r="A628" s="58"/>
      <c r="B628" s="58"/>
      <c r="C628" s="58"/>
      <c r="D628" s="58"/>
      <c r="E628" s="58"/>
      <c r="F628" s="58"/>
      <c r="G628" s="58"/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  <c r="AA628" s="58"/>
      <c r="AB628" s="58"/>
      <c r="AC628" s="58"/>
      <c r="AD628" s="58"/>
      <c r="AE628" s="58"/>
      <c r="AF628" s="58"/>
      <c r="AG628" s="58"/>
      <c r="AH628" s="58"/>
      <c r="AI628" s="58"/>
      <c r="AJ628" s="58"/>
      <c r="AK628" s="58"/>
      <c r="AL628" s="58"/>
      <c r="AM628" s="58"/>
      <c r="AN628" s="58"/>
      <c r="AO628" s="58"/>
      <c r="AP628" s="58"/>
      <c r="AQ628" s="58"/>
      <c r="AR628" s="58"/>
      <c r="AS628" s="58"/>
      <c r="AT628" s="58"/>
      <c r="AU628" s="58"/>
      <c r="AV628" s="58"/>
      <c r="AW628" s="58"/>
      <c r="AX628" s="58"/>
      <c r="AY628" s="58"/>
      <c r="AZ628" s="58"/>
    </row>
    <row r="629" spans="1:52" x14ac:dyDescent="0.25">
      <c r="A629" s="58"/>
      <c r="B629" s="58"/>
      <c r="C629" s="58"/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  <c r="AA629" s="58"/>
      <c r="AB629" s="58"/>
      <c r="AC629" s="58"/>
      <c r="AD629" s="58"/>
      <c r="AE629" s="58"/>
      <c r="AF629" s="58"/>
      <c r="AG629" s="58"/>
      <c r="AH629" s="58"/>
      <c r="AI629" s="58"/>
      <c r="AJ629" s="58"/>
      <c r="AK629" s="58"/>
      <c r="AL629" s="58"/>
      <c r="AM629" s="58"/>
      <c r="AN629" s="58"/>
      <c r="AO629" s="58"/>
      <c r="AP629" s="58"/>
      <c r="AQ629" s="58"/>
      <c r="AR629" s="58"/>
      <c r="AS629" s="58"/>
      <c r="AT629" s="58"/>
      <c r="AU629" s="58"/>
      <c r="AV629" s="58"/>
      <c r="AW629" s="58"/>
      <c r="AX629" s="58"/>
      <c r="AY629" s="58"/>
      <c r="AZ629" s="58"/>
    </row>
    <row r="630" spans="1:52" x14ac:dyDescent="0.25">
      <c r="A630" s="58"/>
      <c r="B630" s="58"/>
      <c r="C630" s="58"/>
      <c r="D630" s="58"/>
      <c r="E630" s="58"/>
      <c r="F630" s="58"/>
      <c r="G630" s="58"/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  <c r="AA630" s="58"/>
      <c r="AB630" s="58"/>
      <c r="AC630" s="58"/>
      <c r="AD630" s="58"/>
      <c r="AE630" s="58"/>
      <c r="AF630" s="58"/>
      <c r="AG630" s="58"/>
      <c r="AH630" s="58"/>
      <c r="AI630" s="58"/>
      <c r="AJ630" s="58"/>
      <c r="AK630" s="58"/>
      <c r="AL630" s="58"/>
      <c r="AM630" s="58"/>
      <c r="AN630" s="58"/>
      <c r="AO630" s="58"/>
      <c r="AP630" s="58"/>
      <c r="AQ630" s="58"/>
      <c r="AR630" s="58"/>
      <c r="AS630" s="58"/>
      <c r="AT630" s="58"/>
      <c r="AU630" s="58"/>
      <c r="AV630" s="58"/>
      <c r="AW630" s="58"/>
      <c r="AX630" s="58"/>
      <c r="AY630" s="58"/>
      <c r="AZ630" s="58"/>
    </row>
    <row r="631" spans="1:52" x14ac:dyDescent="0.25">
      <c r="A631" s="58"/>
      <c r="B631" s="58"/>
      <c r="C631" s="58"/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  <c r="AA631" s="58"/>
      <c r="AB631" s="58"/>
      <c r="AC631" s="58"/>
      <c r="AD631" s="58"/>
      <c r="AE631" s="58"/>
      <c r="AF631" s="58"/>
      <c r="AG631" s="58"/>
      <c r="AH631" s="58"/>
      <c r="AI631" s="58"/>
      <c r="AJ631" s="58"/>
      <c r="AK631" s="58"/>
      <c r="AL631" s="58"/>
      <c r="AM631" s="58"/>
      <c r="AN631" s="58"/>
      <c r="AO631" s="58"/>
      <c r="AP631" s="58"/>
      <c r="AQ631" s="58"/>
      <c r="AR631" s="58"/>
      <c r="AS631" s="58"/>
      <c r="AT631" s="58"/>
      <c r="AU631" s="58"/>
      <c r="AV631" s="58"/>
      <c r="AW631" s="58"/>
      <c r="AX631" s="58"/>
      <c r="AY631" s="58"/>
      <c r="AZ631" s="58"/>
    </row>
    <row r="632" spans="1:52" x14ac:dyDescent="0.25">
      <c r="A632" s="58"/>
      <c r="B632" s="58"/>
      <c r="C632" s="58"/>
      <c r="D632" s="58"/>
      <c r="E632" s="58"/>
      <c r="F632" s="58"/>
      <c r="G632" s="58"/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  <c r="AA632" s="58"/>
      <c r="AB632" s="58"/>
      <c r="AC632" s="58"/>
      <c r="AD632" s="58"/>
      <c r="AE632" s="58"/>
      <c r="AF632" s="58"/>
      <c r="AG632" s="58"/>
      <c r="AH632" s="58"/>
      <c r="AI632" s="58"/>
      <c r="AJ632" s="58"/>
      <c r="AK632" s="58"/>
      <c r="AL632" s="58"/>
      <c r="AM632" s="58"/>
      <c r="AN632" s="58"/>
      <c r="AO632" s="58"/>
      <c r="AP632" s="58"/>
      <c r="AQ632" s="58"/>
      <c r="AR632" s="58"/>
      <c r="AS632" s="58"/>
      <c r="AT632" s="58"/>
      <c r="AU632" s="58"/>
      <c r="AV632" s="58"/>
      <c r="AW632" s="58"/>
      <c r="AX632" s="58"/>
      <c r="AY632" s="58"/>
      <c r="AZ632" s="58"/>
    </row>
    <row r="633" spans="1:52" x14ac:dyDescent="0.25">
      <c r="A633" s="58"/>
      <c r="B633" s="58"/>
      <c r="C633" s="58"/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  <c r="AA633" s="58"/>
      <c r="AB633" s="58"/>
      <c r="AC633" s="58"/>
      <c r="AD633" s="58"/>
      <c r="AE633" s="58"/>
      <c r="AF633" s="58"/>
      <c r="AG633" s="58"/>
      <c r="AH633" s="58"/>
      <c r="AI633" s="58"/>
      <c r="AJ633" s="58"/>
      <c r="AK633" s="58"/>
      <c r="AL633" s="58"/>
      <c r="AM633" s="58"/>
      <c r="AN633" s="58"/>
      <c r="AO633" s="58"/>
      <c r="AP633" s="58"/>
      <c r="AQ633" s="58"/>
      <c r="AR633" s="58"/>
      <c r="AS633" s="58"/>
      <c r="AT633" s="58"/>
      <c r="AU633" s="58"/>
      <c r="AV633" s="58"/>
      <c r="AW633" s="58"/>
      <c r="AX633" s="58"/>
      <c r="AY633" s="58"/>
      <c r="AZ633" s="58"/>
    </row>
    <row r="634" spans="1:52" x14ac:dyDescent="0.25">
      <c r="A634" s="58"/>
      <c r="B634" s="58"/>
      <c r="C634" s="58"/>
      <c r="D634" s="58"/>
      <c r="E634" s="58"/>
      <c r="F634" s="58"/>
      <c r="G634" s="58"/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  <c r="AA634" s="58"/>
      <c r="AB634" s="58"/>
      <c r="AC634" s="58"/>
      <c r="AD634" s="58"/>
      <c r="AE634" s="58"/>
      <c r="AF634" s="58"/>
      <c r="AG634" s="58"/>
      <c r="AH634" s="58"/>
      <c r="AI634" s="58"/>
      <c r="AJ634" s="58"/>
      <c r="AK634" s="58"/>
      <c r="AL634" s="58"/>
      <c r="AM634" s="58"/>
      <c r="AN634" s="58"/>
      <c r="AO634" s="58"/>
      <c r="AP634" s="58"/>
      <c r="AQ634" s="58"/>
      <c r="AR634" s="58"/>
      <c r="AS634" s="58"/>
      <c r="AT634" s="58"/>
      <c r="AU634" s="58"/>
      <c r="AV634" s="58"/>
      <c r="AW634" s="58"/>
      <c r="AX634" s="58"/>
      <c r="AY634" s="58"/>
      <c r="AZ634" s="58"/>
    </row>
    <row r="635" spans="1:52" x14ac:dyDescent="0.25">
      <c r="A635" s="58"/>
      <c r="B635" s="58"/>
      <c r="C635" s="58"/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  <c r="AA635" s="58"/>
      <c r="AB635" s="58"/>
      <c r="AC635" s="58"/>
      <c r="AD635" s="58"/>
      <c r="AE635" s="58"/>
      <c r="AF635" s="58"/>
      <c r="AG635" s="58"/>
      <c r="AH635" s="58"/>
      <c r="AI635" s="58"/>
      <c r="AJ635" s="58"/>
      <c r="AK635" s="58"/>
      <c r="AL635" s="58"/>
      <c r="AM635" s="58"/>
      <c r="AN635" s="58"/>
      <c r="AO635" s="58"/>
      <c r="AP635" s="58"/>
      <c r="AQ635" s="58"/>
      <c r="AR635" s="58"/>
      <c r="AS635" s="58"/>
      <c r="AT635" s="58"/>
      <c r="AU635" s="58"/>
      <c r="AV635" s="58"/>
      <c r="AW635" s="58"/>
      <c r="AX635" s="58"/>
      <c r="AY635" s="58"/>
      <c r="AZ635" s="58"/>
    </row>
    <row r="636" spans="1:52" x14ac:dyDescent="0.25">
      <c r="A636" s="58"/>
      <c r="B636" s="58"/>
      <c r="C636" s="58"/>
      <c r="D636" s="58"/>
      <c r="E636" s="58"/>
      <c r="F636" s="58"/>
      <c r="G636" s="58"/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  <c r="AA636" s="58"/>
      <c r="AB636" s="58"/>
      <c r="AC636" s="58"/>
      <c r="AD636" s="58"/>
      <c r="AE636" s="58"/>
      <c r="AF636" s="58"/>
      <c r="AG636" s="58"/>
      <c r="AH636" s="58"/>
      <c r="AI636" s="58"/>
      <c r="AJ636" s="58"/>
      <c r="AK636" s="58"/>
      <c r="AL636" s="58"/>
      <c r="AM636" s="58"/>
      <c r="AN636" s="58"/>
      <c r="AO636" s="58"/>
      <c r="AP636" s="58"/>
      <c r="AQ636" s="58"/>
      <c r="AR636" s="58"/>
      <c r="AS636" s="58"/>
      <c r="AT636" s="58"/>
      <c r="AU636" s="58"/>
      <c r="AV636" s="58"/>
      <c r="AW636" s="58"/>
      <c r="AX636" s="58"/>
      <c r="AY636" s="58"/>
      <c r="AZ636" s="58"/>
    </row>
    <row r="637" spans="1:52" x14ac:dyDescent="0.25">
      <c r="A637" s="58"/>
      <c r="B637" s="58"/>
      <c r="C637" s="58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  <c r="AA637" s="58"/>
      <c r="AB637" s="58"/>
      <c r="AC637" s="58"/>
      <c r="AD637" s="58"/>
      <c r="AE637" s="58"/>
      <c r="AF637" s="58"/>
      <c r="AG637" s="58"/>
      <c r="AH637" s="58"/>
      <c r="AI637" s="58"/>
      <c r="AJ637" s="58"/>
      <c r="AK637" s="58"/>
      <c r="AL637" s="58"/>
      <c r="AM637" s="58"/>
      <c r="AN637" s="58"/>
      <c r="AO637" s="58"/>
      <c r="AP637" s="58"/>
      <c r="AQ637" s="58"/>
      <c r="AR637" s="58"/>
      <c r="AS637" s="58"/>
      <c r="AT637" s="58"/>
      <c r="AU637" s="58"/>
      <c r="AV637" s="58"/>
      <c r="AW637" s="58"/>
      <c r="AX637" s="58"/>
      <c r="AY637" s="58"/>
      <c r="AZ637" s="58"/>
    </row>
    <row r="638" spans="1:52" x14ac:dyDescent="0.25">
      <c r="A638" s="58"/>
      <c r="B638" s="58"/>
      <c r="C638" s="58"/>
      <c r="D638" s="58"/>
      <c r="E638" s="58"/>
      <c r="F638" s="58"/>
      <c r="G638" s="58"/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  <c r="AA638" s="58"/>
      <c r="AB638" s="58"/>
      <c r="AC638" s="58"/>
      <c r="AD638" s="58"/>
      <c r="AE638" s="58"/>
      <c r="AF638" s="58"/>
      <c r="AG638" s="58"/>
      <c r="AH638" s="58"/>
      <c r="AI638" s="58"/>
      <c r="AJ638" s="58"/>
      <c r="AK638" s="58"/>
      <c r="AL638" s="58"/>
      <c r="AM638" s="58"/>
      <c r="AN638" s="58"/>
      <c r="AO638" s="58"/>
      <c r="AP638" s="58"/>
      <c r="AQ638" s="58"/>
      <c r="AR638" s="58"/>
      <c r="AS638" s="58"/>
      <c r="AT638" s="58"/>
      <c r="AU638" s="58"/>
      <c r="AV638" s="58"/>
      <c r="AW638" s="58"/>
      <c r="AX638" s="58"/>
      <c r="AY638" s="58"/>
      <c r="AZ638" s="58"/>
    </row>
    <row r="639" spans="1:52" x14ac:dyDescent="0.25">
      <c r="A639" s="58"/>
      <c r="B639" s="58"/>
      <c r="C639" s="58"/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  <c r="AA639" s="58"/>
      <c r="AB639" s="58"/>
      <c r="AC639" s="58"/>
      <c r="AD639" s="58"/>
      <c r="AE639" s="58"/>
      <c r="AF639" s="58"/>
      <c r="AG639" s="58"/>
      <c r="AH639" s="58"/>
      <c r="AI639" s="58"/>
      <c r="AJ639" s="58"/>
      <c r="AK639" s="58"/>
      <c r="AL639" s="58"/>
      <c r="AM639" s="58"/>
      <c r="AN639" s="58"/>
      <c r="AO639" s="58"/>
      <c r="AP639" s="58"/>
      <c r="AQ639" s="58"/>
      <c r="AR639" s="58"/>
      <c r="AS639" s="58"/>
      <c r="AT639" s="58"/>
      <c r="AU639" s="58"/>
      <c r="AV639" s="58"/>
      <c r="AW639" s="58"/>
      <c r="AX639" s="58"/>
      <c r="AY639" s="58"/>
      <c r="AZ639" s="58"/>
    </row>
    <row r="640" spans="1:52" x14ac:dyDescent="0.25">
      <c r="A640" s="58"/>
      <c r="B640" s="58"/>
      <c r="C640" s="58"/>
      <c r="D640" s="58"/>
      <c r="E640" s="58"/>
      <c r="F640" s="58"/>
      <c r="G640" s="58"/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  <c r="AA640" s="58"/>
      <c r="AB640" s="58"/>
      <c r="AC640" s="58"/>
      <c r="AD640" s="58"/>
      <c r="AE640" s="58"/>
      <c r="AF640" s="58"/>
      <c r="AG640" s="58"/>
      <c r="AH640" s="58"/>
      <c r="AI640" s="58"/>
      <c r="AJ640" s="58"/>
      <c r="AK640" s="58"/>
      <c r="AL640" s="58"/>
      <c r="AM640" s="58"/>
      <c r="AN640" s="58"/>
      <c r="AO640" s="58"/>
      <c r="AP640" s="58"/>
      <c r="AQ640" s="58"/>
      <c r="AR640" s="58"/>
      <c r="AS640" s="58"/>
      <c r="AT640" s="58"/>
      <c r="AU640" s="58"/>
      <c r="AV640" s="58"/>
      <c r="AW640" s="58"/>
      <c r="AX640" s="58"/>
      <c r="AY640" s="58"/>
      <c r="AZ640" s="58"/>
    </row>
    <row r="641" spans="1:52" x14ac:dyDescent="0.25">
      <c r="A641" s="58"/>
      <c r="B641" s="58"/>
      <c r="C641" s="58"/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  <c r="AA641" s="58"/>
      <c r="AB641" s="58"/>
      <c r="AC641" s="58"/>
      <c r="AD641" s="58"/>
      <c r="AE641" s="58"/>
      <c r="AF641" s="58"/>
      <c r="AG641" s="58"/>
      <c r="AH641" s="58"/>
      <c r="AI641" s="58"/>
      <c r="AJ641" s="58"/>
      <c r="AK641" s="58"/>
      <c r="AL641" s="58"/>
      <c r="AM641" s="58"/>
      <c r="AN641" s="58"/>
      <c r="AO641" s="58"/>
      <c r="AP641" s="58"/>
      <c r="AQ641" s="58"/>
      <c r="AR641" s="58"/>
      <c r="AS641" s="58"/>
      <c r="AT641" s="58"/>
      <c r="AU641" s="58"/>
      <c r="AV641" s="58"/>
      <c r="AW641" s="58"/>
      <c r="AX641" s="58"/>
      <c r="AY641" s="58"/>
      <c r="AZ641" s="58"/>
    </row>
    <row r="642" spans="1:52" x14ac:dyDescent="0.25">
      <c r="A642" s="58"/>
      <c r="B642" s="58"/>
      <c r="C642" s="58"/>
      <c r="D642" s="58"/>
      <c r="E642" s="58"/>
      <c r="F642" s="58"/>
      <c r="G642" s="58"/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  <c r="AA642" s="58"/>
      <c r="AB642" s="58"/>
      <c r="AC642" s="58"/>
      <c r="AD642" s="58"/>
      <c r="AE642" s="58"/>
      <c r="AF642" s="58"/>
      <c r="AG642" s="58"/>
      <c r="AH642" s="58"/>
      <c r="AI642" s="58"/>
      <c r="AJ642" s="58"/>
      <c r="AK642" s="58"/>
      <c r="AL642" s="58"/>
      <c r="AM642" s="58"/>
      <c r="AN642" s="58"/>
      <c r="AO642" s="58"/>
      <c r="AP642" s="58"/>
      <c r="AQ642" s="58"/>
      <c r="AR642" s="58"/>
      <c r="AS642" s="58"/>
      <c r="AT642" s="58"/>
      <c r="AU642" s="58"/>
      <c r="AV642" s="58"/>
      <c r="AW642" s="58"/>
      <c r="AX642" s="58"/>
      <c r="AY642" s="58"/>
      <c r="AZ642" s="58"/>
    </row>
    <row r="643" spans="1:52" x14ac:dyDescent="0.25">
      <c r="A643" s="58"/>
      <c r="B643" s="58"/>
      <c r="C643" s="58"/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  <c r="AA643" s="58"/>
      <c r="AB643" s="58"/>
      <c r="AC643" s="58"/>
      <c r="AD643" s="58"/>
      <c r="AE643" s="58"/>
      <c r="AF643" s="58"/>
      <c r="AG643" s="58"/>
      <c r="AH643" s="58"/>
      <c r="AI643" s="58"/>
      <c r="AJ643" s="58"/>
      <c r="AK643" s="58"/>
      <c r="AL643" s="58"/>
      <c r="AM643" s="58"/>
      <c r="AN643" s="58"/>
      <c r="AO643" s="58"/>
      <c r="AP643" s="58"/>
      <c r="AQ643" s="58"/>
      <c r="AR643" s="58"/>
      <c r="AS643" s="58"/>
      <c r="AT643" s="58"/>
      <c r="AU643" s="58"/>
      <c r="AV643" s="58"/>
      <c r="AW643" s="58"/>
      <c r="AX643" s="58"/>
      <c r="AY643" s="58"/>
      <c r="AZ643" s="58"/>
    </row>
    <row r="644" spans="1:52" x14ac:dyDescent="0.25">
      <c r="A644" s="58"/>
      <c r="B644" s="58"/>
      <c r="C644" s="58"/>
      <c r="D644" s="58"/>
      <c r="E644" s="58"/>
      <c r="F644" s="58"/>
      <c r="G644" s="58"/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  <c r="AA644" s="58"/>
      <c r="AB644" s="58"/>
      <c r="AC644" s="58"/>
      <c r="AD644" s="58"/>
      <c r="AE644" s="58"/>
      <c r="AF644" s="58"/>
      <c r="AG644" s="58"/>
      <c r="AH644" s="58"/>
      <c r="AI644" s="58"/>
      <c r="AJ644" s="58"/>
      <c r="AK644" s="58"/>
      <c r="AL644" s="58"/>
      <c r="AM644" s="58"/>
      <c r="AN644" s="58"/>
      <c r="AO644" s="58"/>
      <c r="AP644" s="58"/>
      <c r="AQ644" s="58"/>
      <c r="AR644" s="58"/>
      <c r="AS644" s="58"/>
      <c r="AT644" s="58"/>
      <c r="AU644" s="58"/>
      <c r="AV644" s="58"/>
      <c r="AW644" s="58"/>
      <c r="AX644" s="58"/>
      <c r="AY644" s="58"/>
      <c r="AZ644" s="58"/>
    </row>
    <row r="645" spans="1:52" x14ac:dyDescent="0.25">
      <c r="A645" s="58"/>
      <c r="B645" s="58"/>
      <c r="C645" s="58"/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  <c r="AA645" s="58"/>
      <c r="AB645" s="58"/>
      <c r="AC645" s="58"/>
      <c r="AD645" s="58"/>
      <c r="AE645" s="58"/>
      <c r="AF645" s="58"/>
      <c r="AG645" s="58"/>
      <c r="AH645" s="58"/>
      <c r="AI645" s="58"/>
      <c r="AJ645" s="58"/>
      <c r="AK645" s="58"/>
      <c r="AL645" s="58"/>
      <c r="AM645" s="58"/>
      <c r="AN645" s="58"/>
      <c r="AO645" s="58"/>
      <c r="AP645" s="58"/>
      <c r="AQ645" s="58"/>
      <c r="AR645" s="58"/>
      <c r="AS645" s="58"/>
      <c r="AT645" s="58"/>
      <c r="AU645" s="58"/>
      <c r="AV645" s="58"/>
      <c r="AW645" s="58"/>
      <c r="AX645" s="58"/>
      <c r="AY645" s="58"/>
      <c r="AZ645" s="58"/>
    </row>
    <row r="646" spans="1:52" x14ac:dyDescent="0.25">
      <c r="A646" s="58"/>
      <c r="B646" s="58"/>
      <c r="C646" s="58"/>
      <c r="D646" s="58"/>
      <c r="E646" s="58"/>
      <c r="F646" s="58"/>
      <c r="G646" s="58"/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  <c r="AA646" s="58"/>
      <c r="AB646" s="58"/>
      <c r="AC646" s="58"/>
      <c r="AD646" s="58"/>
      <c r="AE646" s="58"/>
      <c r="AF646" s="58"/>
      <c r="AG646" s="58"/>
      <c r="AH646" s="58"/>
      <c r="AI646" s="58"/>
      <c r="AJ646" s="58"/>
      <c r="AK646" s="58"/>
      <c r="AL646" s="58"/>
      <c r="AM646" s="58"/>
      <c r="AN646" s="58"/>
      <c r="AO646" s="58"/>
      <c r="AP646" s="58"/>
      <c r="AQ646" s="58"/>
      <c r="AR646" s="58"/>
      <c r="AS646" s="58"/>
      <c r="AT646" s="58"/>
      <c r="AU646" s="58"/>
      <c r="AV646" s="58"/>
      <c r="AW646" s="58"/>
      <c r="AX646" s="58"/>
      <c r="AY646" s="58"/>
      <c r="AZ646" s="58"/>
    </row>
    <row r="647" spans="1:52" x14ac:dyDescent="0.25">
      <c r="A647" s="58"/>
      <c r="B647" s="58"/>
      <c r="C647" s="58"/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  <c r="AA647" s="58"/>
      <c r="AB647" s="58"/>
      <c r="AC647" s="58"/>
      <c r="AD647" s="58"/>
      <c r="AE647" s="58"/>
      <c r="AF647" s="58"/>
      <c r="AG647" s="58"/>
      <c r="AH647" s="58"/>
      <c r="AI647" s="58"/>
      <c r="AJ647" s="58"/>
      <c r="AK647" s="58"/>
      <c r="AL647" s="58"/>
      <c r="AM647" s="58"/>
      <c r="AN647" s="58"/>
      <c r="AO647" s="58"/>
      <c r="AP647" s="58"/>
      <c r="AQ647" s="58"/>
      <c r="AR647" s="58"/>
      <c r="AS647" s="58"/>
      <c r="AT647" s="58"/>
      <c r="AU647" s="58"/>
      <c r="AV647" s="58"/>
      <c r="AW647" s="58"/>
      <c r="AX647" s="58"/>
      <c r="AY647" s="58"/>
      <c r="AZ647" s="58"/>
    </row>
    <row r="648" spans="1:52" x14ac:dyDescent="0.25">
      <c r="A648" s="58"/>
      <c r="B648" s="58"/>
      <c r="C648" s="58"/>
      <c r="D648" s="58"/>
      <c r="E648" s="58"/>
      <c r="F648" s="58"/>
      <c r="G648" s="58"/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  <c r="AA648" s="58"/>
      <c r="AB648" s="58"/>
      <c r="AC648" s="58"/>
      <c r="AD648" s="58"/>
      <c r="AE648" s="58"/>
      <c r="AF648" s="58"/>
      <c r="AG648" s="58"/>
      <c r="AH648" s="58"/>
      <c r="AI648" s="58"/>
      <c r="AJ648" s="58"/>
      <c r="AK648" s="58"/>
      <c r="AL648" s="58"/>
      <c r="AM648" s="58"/>
      <c r="AN648" s="58"/>
      <c r="AO648" s="58"/>
      <c r="AP648" s="58"/>
      <c r="AQ648" s="58"/>
      <c r="AR648" s="58"/>
      <c r="AS648" s="58"/>
      <c r="AT648" s="58"/>
      <c r="AU648" s="58"/>
      <c r="AV648" s="58"/>
      <c r="AW648" s="58"/>
      <c r="AX648" s="58"/>
      <c r="AY648" s="58"/>
      <c r="AZ648" s="58"/>
    </row>
    <row r="649" spans="1:52" x14ac:dyDescent="0.25">
      <c r="A649" s="58"/>
      <c r="B649" s="58"/>
      <c r="C649" s="58"/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  <c r="AA649" s="58"/>
      <c r="AB649" s="58"/>
      <c r="AC649" s="58"/>
      <c r="AD649" s="58"/>
      <c r="AE649" s="58"/>
      <c r="AF649" s="58"/>
      <c r="AG649" s="58"/>
      <c r="AH649" s="58"/>
      <c r="AI649" s="58"/>
      <c r="AJ649" s="58"/>
      <c r="AK649" s="58"/>
      <c r="AL649" s="58"/>
      <c r="AM649" s="58"/>
      <c r="AN649" s="58"/>
      <c r="AO649" s="58"/>
      <c r="AP649" s="58"/>
      <c r="AQ649" s="58"/>
      <c r="AR649" s="58"/>
      <c r="AS649" s="58"/>
      <c r="AT649" s="58"/>
      <c r="AU649" s="58"/>
      <c r="AV649" s="58"/>
      <c r="AW649" s="58"/>
      <c r="AX649" s="58"/>
      <c r="AY649" s="58"/>
      <c r="AZ649" s="58"/>
    </row>
    <row r="650" spans="1:52" x14ac:dyDescent="0.25">
      <c r="A650" s="58"/>
      <c r="B650" s="58"/>
      <c r="C650" s="58"/>
      <c r="D650" s="58"/>
      <c r="E650" s="58"/>
      <c r="F650" s="58"/>
      <c r="G650" s="58"/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  <c r="AA650" s="58"/>
      <c r="AB650" s="58"/>
      <c r="AC650" s="58"/>
      <c r="AD650" s="58"/>
      <c r="AE650" s="58"/>
      <c r="AF650" s="58"/>
      <c r="AG650" s="58"/>
      <c r="AH650" s="58"/>
      <c r="AI650" s="58"/>
      <c r="AJ650" s="58"/>
      <c r="AK650" s="58"/>
      <c r="AL650" s="58"/>
      <c r="AM650" s="58"/>
      <c r="AN650" s="58"/>
      <c r="AO650" s="58"/>
      <c r="AP650" s="58"/>
      <c r="AQ650" s="58"/>
      <c r="AR650" s="58"/>
      <c r="AS650" s="58"/>
      <c r="AT650" s="58"/>
      <c r="AU650" s="58"/>
      <c r="AV650" s="58"/>
      <c r="AW650" s="58"/>
      <c r="AX650" s="58"/>
      <c r="AY650" s="58"/>
      <c r="AZ650" s="58"/>
    </row>
    <row r="651" spans="1:52" x14ac:dyDescent="0.25">
      <c r="A651" s="58"/>
      <c r="B651" s="58"/>
      <c r="C651" s="58"/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  <c r="AA651" s="58"/>
      <c r="AB651" s="58"/>
      <c r="AC651" s="58"/>
      <c r="AD651" s="58"/>
      <c r="AE651" s="58"/>
      <c r="AF651" s="58"/>
      <c r="AG651" s="58"/>
      <c r="AH651" s="58"/>
      <c r="AI651" s="58"/>
      <c r="AJ651" s="58"/>
      <c r="AK651" s="58"/>
      <c r="AL651" s="58"/>
      <c r="AM651" s="58"/>
      <c r="AN651" s="58"/>
      <c r="AO651" s="58"/>
      <c r="AP651" s="58"/>
      <c r="AQ651" s="58"/>
      <c r="AR651" s="58"/>
      <c r="AS651" s="58"/>
      <c r="AT651" s="58"/>
      <c r="AU651" s="58"/>
      <c r="AV651" s="58"/>
      <c r="AW651" s="58"/>
      <c r="AX651" s="58"/>
      <c r="AY651" s="58"/>
      <c r="AZ651" s="58"/>
    </row>
    <row r="652" spans="1:52" x14ac:dyDescent="0.25">
      <c r="A652" s="58"/>
      <c r="B652" s="58"/>
      <c r="C652" s="58"/>
      <c r="D652" s="58"/>
      <c r="E652" s="58"/>
      <c r="F652" s="58"/>
      <c r="G652" s="58"/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  <c r="AA652" s="58"/>
      <c r="AB652" s="58"/>
      <c r="AC652" s="58"/>
      <c r="AD652" s="58"/>
      <c r="AE652" s="58"/>
      <c r="AF652" s="58"/>
      <c r="AG652" s="58"/>
      <c r="AH652" s="58"/>
      <c r="AI652" s="58"/>
      <c r="AJ652" s="58"/>
      <c r="AK652" s="58"/>
      <c r="AL652" s="58"/>
      <c r="AM652" s="58"/>
      <c r="AN652" s="58"/>
      <c r="AO652" s="58"/>
      <c r="AP652" s="58"/>
      <c r="AQ652" s="58"/>
      <c r="AR652" s="58"/>
      <c r="AS652" s="58"/>
      <c r="AT652" s="58"/>
      <c r="AU652" s="58"/>
      <c r="AV652" s="58"/>
      <c r="AW652" s="58"/>
      <c r="AX652" s="58"/>
      <c r="AY652" s="58"/>
      <c r="AZ652" s="58"/>
    </row>
    <row r="653" spans="1:52" x14ac:dyDescent="0.25">
      <c r="A653" s="58"/>
      <c r="B653" s="58"/>
      <c r="C653" s="58"/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  <c r="AA653" s="58"/>
      <c r="AB653" s="58"/>
      <c r="AC653" s="58"/>
      <c r="AD653" s="58"/>
      <c r="AE653" s="58"/>
      <c r="AF653" s="58"/>
      <c r="AG653" s="58"/>
      <c r="AH653" s="58"/>
      <c r="AI653" s="58"/>
      <c r="AJ653" s="58"/>
      <c r="AK653" s="58"/>
      <c r="AL653" s="58"/>
      <c r="AM653" s="58"/>
      <c r="AN653" s="58"/>
      <c r="AO653" s="58"/>
      <c r="AP653" s="58"/>
      <c r="AQ653" s="58"/>
      <c r="AR653" s="58"/>
      <c r="AS653" s="58"/>
      <c r="AT653" s="58"/>
      <c r="AU653" s="58"/>
      <c r="AV653" s="58"/>
      <c r="AW653" s="58"/>
      <c r="AX653" s="58"/>
      <c r="AY653" s="58"/>
      <c r="AZ653" s="58"/>
    </row>
    <row r="654" spans="1:52" x14ac:dyDescent="0.25">
      <c r="A654" s="58"/>
      <c r="B654" s="58"/>
      <c r="C654" s="58"/>
      <c r="D654" s="58"/>
      <c r="E654" s="58"/>
      <c r="F654" s="58"/>
      <c r="G654" s="58"/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  <c r="AA654" s="58"/>
      <c r="AB654" s="58"/>
      <c r="AC654" s="58"/>
      <c r="AD654" s="58"/>
      <c r="AE654" s="58"/>
      <c r="AF654" s="58"/>
      <c r="AG654" s="58"/>
      <c r="AH654" s="58"/>
      <c r="AI654" s="58"/>
      <c r="AJ654" s="58"/>
      <c r="AK654" s="58"/>
      <c r="AL654" s="58"/>
      <c r="AM654" s="58"/>
      <c r="AN654" s="58"/>
      <c r="AO654" s="58"/>
      <c r="AP654" s="58"/>
      <c r="AQ654" s="58"/>
      <c r="AR654" s="58"/>
      <c r="AS654" s="58"/>
      <c r="AT654" s="58"/>
      <c r="AU654" s="58"/>
      <c r="AV654" s="58"/>
      <c r="AW654" s="58"/>
      <c r="AX654" s="58"/>
      <c r="AY654" s="58"/>
      <c r="AZ654" s="58"/>
    </row>
    <row r="655" spans="1:52" x14ac:dyDescent="0.25">
      <c r="A655" s="58"/>
      <c r="B655" s="58"/>
      <c r="C655" s="58"/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  <c r="AA655" s="58"/>
      <c r="AB655" s="58"/>
      <c r="AC655" s="58"/>
      <c r="AD655" s="58"/>
      <c r="AE655" s="58"/>
      <c r="AF655" s="58"/>
      <c r="AG655" s="58"/>
      <c r="AH655" s="58"/>
      <c r="AI655" s="58"/>
      <c r="AJ655" s="58"/>
      <c r="AK655" s="58"/>
      <c r="AL655" s="58"/>
      <c r="AM655" s="58"/>
      <c r="AN655" s="58"/>
      <c r="AO655" s="58"/>
      <c r="AP655" s="58"/>
      <c r="AQ655" s="58"/>
      <c r="AR655" s="58"/>
      <c r="AS655" s="58"/>
      <c r="AT655" s="58"/>
      <c r="AU655" s="58"/>
      <c r="AV655" s="58"/>
      <c r="AW655" s="58"/>
      <c r="AX655" s="58"/>
      <c r="AY655" s="58"/>
      <c r="AZ655" s="58"/>
    </row>
    <row r="656" spans="1:52" x14ac:dyDescent="0.25">
      <c r="A656" s="58"/>
      <c r="B656" s="58"/>
      <c r="C656" s="58"/>
      <c r="D656" s="58"/>
      <c r="E656" s="58"/>
      <c r="F656" s="58"/>
      <c r="G656" s="58"/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  <c r="AA656" s="58"/>
      <c r="AB656" s="58"/>
      <c r="AC656" s="58"/>
      <c r="AD656" s="58"/>
      <c r="AE656" s="58"/>
      <c r="AF656" s="58"/>
      <c r="AG656" s="58"/>
      <c r="AH656" s="58"/>
      <c r="AI656" s="58"/>
      <c r="AJ656" s="58"/>
      <c r="AK656" s="58"/>
      <c r="AL656" s="58"/>
      <c r="AM656" s="58"/>
      <c r="AN656" s="58"/>
      <c r="AO656" s="58"/>
      <c r="AP656" s="58"/>
      <c r="AQ656" s="58"/>
      <c r="AR656" s="58"/>
      <c r="AS656" s="58"/>
      <c r="AT656" s="58"/>
      <c r="AU656" s="58"/>
      <c r="AV656" s="58"/>
      <c r="AW656" s="58"/>
      <c r="AX656" s="58"/>
      <c r="AY656" s="58"/>
      <c r="AZ656" s="58"/>
    </row>
    <row r="657" spans="1:52" x14ac:dyDescent="0.25">
      <c r="A657" s="58"/>
      <c r="B657" s="58"/>
      <c r="C657" s="58"/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  <c r="AA657" s="58"/>
      <c r="AB657" s="58"/>
      <c r="AC657" s="58"/>
      <c r="AD657" s="58"/>
      <c r="AE657" s="58"/>
      <c r="AF657" s="58"/>
      <c r="AG657" s="58"/>
      <c r="AH657" s="58"/>
      <c r="AI657" s="58"/>
      <c r="AJ657" s="58"/>
      <c r="AK657" s="58"/>
      <c r="AL657" s="58"/>
      <c r="AM657" s="58"/>
      <c r="AN657" s="58"/>
      <c r="AO657" s="58"/>
      <c r="AP657" s="58"/>
      <c r="AQ657" s="58"/>
      <c r="AR657" s="58"/>
      <c r="AS657" s="58"/>
      <c r="AT657" s="58"/>
      <c r="AU657" s="58"/>
      <c r="AV657" s="58"/>
      <c r="AW657" s="58"/>
      <c r="AX657" s="58"/>
      <c r="AY657" s="58"/>
      <c r="AZ657" s="58"/>
    </row>
    <row r="658" spans="1:52" x14ac:dyDescent="0.25">
      <c r="A658" s="58"/>
      <c r="B658" s="58"/>
      <c r="C658" s="58"/>
      <c r="D658" s="58"/>
      <c r="E658" s="58"/>
      <c r="F658" s="58"/>
      <c r="G658" s="58"/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  <c r="AA658" s="58"/>
      <c r="AB658" s="58"/>
      <c r="AC658" s="58"/>
      <c r="AD658" s="58"/>
      <c r="AE658" s="58"/>
      <c r="AF658" s="58"/>
      <c r="AG658" s="58"/>
      <c r="AH658" s="58"/>
      <c r="AI658" s="58"/>
      <c r="AJ658" s="58"/>
      <c r="AK658" s="58"/>
      <c r="AL658" s="58"/>
      <c r="AM658" s="58"/>
      <c r="AN658" s="58"/>
      <c r="AO658" s="58"/>
      <c r="AP658" s="58"/>
      <c r="AQ658" s="58"/>
      <c r="AR658" s="58"/>
      <c r="AS658" s="58"/>
      <c r="AT658" s="58"/>
      <c r="AU658" s="58"/>
      <c r="AV658" s="58"/>
      <c r="AW658" s="58"/>
      <c r="AX658" s="58"/>
      <c r="AY658" s="58"/>
      <c r="AZ658" s="58"/>
    </row>
    <row r="659" spans="1:52" x14ac:dyDescent="0.25">
      <c r="A659" s="58"/>
      <c r="B659" s="58"/>
      <c r="C659" s="58"/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  <c r="AA659" s="58"/>
      <c r="AB659" s="58"/>
      <c r="AC659" s="58"/>
      <c r="AD659" s="58"/>
      <c r="AE659" s="58"/>
      <c r="AF659" s="58"/>
      <c r="AG659" s="58"/>
      <c r="AH659" s="58"/>
      <c r="AI659" s="58"/>
      <c r="AJ659" s="58"/>
      <c r="AK659" s="58"/>
      <c r="AL659" s="58"/>
      <c r="AM659" s="58"/>
      <c r="AN659" s="58"/>
      <c r="AO659" s="58"/>
      <c r="AP659" s="58"/>
      <c r="AQ659" s="58"/>
      <c r="AR659" s="58"/>
      <c r="AS659" s="58"/>
      <c r="AT659" s="58"/>
      <c r="AU659" s="58"/>
      <c r="AV659" s="58"/>
      <c r="AW659" s="58"/>
      <c r="AX659" s="58"/>
      <c r="AY659" s="58"/>
      <c r="AZ659" s="58"/>
    </row>
    <row r="660" spans="1:52" x14ac:dyDescent="0.25">
      <c r="A660" s="58"/>
      <c r="B660" s="58"/>
      <c r="C660" s="58"/>
      <c r="D660" s="58"/>
      <c r="E660" s="58"/>
      <c r="F660" s="58"/>
      <c r="G660" s="58"/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  <c r="AA660" s="58"/>
      <c r="AB660" s="58"/>
      <c r="AC660" s="58"/>
      <c r="AD660" s="58"/>
      <c r="AE660" s="58"/>
      <c r="AF660" s="58"/>
      <c r="AG660" s="58"/>
      <c r="AH660" s="58"/>
      <c r="AI660" s="58"/>
      <c r="AJ660" s="58"/>
      <c r="AK660" s="58"/>
      <c r="AL660" s="58"/>
      <c r="AM660" s="58"/>
      <c r="AN660" s="58"/>
      <c r="AO660" s="58"/>
      <c r="AP660" s="58"/>
      <c r="AQ660" s="58"/>
      <c r="AR660" s="58"/>
      <c r="AS660" s="58"/>
      <c r="AT660" s="58"/>
      <c r="AU660" s="58"/>
      <c r="AV660" s="58"/>
      <c r="AW660" s="58"/>
      <c r="AX660" s="58"/>
      <c r="AY660" s="58"/>
      <c r="AZ660" s="58"/>
    </row>
    <row r="661" spans="1:52" x14ac:dyDescent="0.25">
      <c r="A661" s="58"/>
      <c r="B661" s="58"/>
      <c r="C661" s="58"/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  <c r="AA661" s="58"/>
      <c r="AB661" s="58"/>
      <c r="AC661" s="58"/>
      <c r="AD661" s="58"/>
      <c r="AE661" s="58"/>
      <c r="AF661" s="58"/>
      <c r="AG661" s="58"/>
      <c r="AH661" s="58"/>
      <c r="AI661" s="58"/>
      <c r="AJ661" s="58"/>
      <c r="AK661" s="58"/>
      <c r="AL661" s="58"/>
      <c r="AM661" s="58"/>
      <c r="AN661" s="58"/>
      <c r="AO661" s="58"/>
      <c r="AP661" s="58"/>
      <c r="AQ661" s="58"/>
      <c r="AR661" s="58"/>
      <c r="AS661" s="58"/>
      <c r="AT661" s="58"/>
      <c r="AU661" s="58"/>
      <c r="AV661" s="58"/>
      <c r="AW661" s="58"/>
      <c r="AX661" s="58"/>
      <c r="AY661" s="58"/>
      <c r="AZ661" s="58"/>
    </row>
    <row r="662" spans="1:52" x14ac:dyDescent="0.25">
      <c r="A662" s="58"/>
      <c r="B662" s="58"/>
      <c r="C662" s="58"/>
      <c r="D662" s="58"/>
      <c r="E662" s="58"/>
      <c r="F662" s="58"/>
      <c r="G662" s="58"/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  <c r="AA662" s="58"/>
      <c r="AB662" s="58"/>
      <c r="AC662" s="58"/>
      <c r="AD662" s="58"/>
      <c r="AE662" s="58"/>
      <c r="AF662" s="58"/>
      <c r="AG662" s="58"/>
      <c r="AH662" s="58"/>
      <c r="AI662" s="58"/>
      <c r="AJ662" s="58"/>
      <c r="AK662" s="58"/>
      <c r="AL662" s="58"/>
      <c r="AM662" s="58"/>
      <c r="AN662" s="58"/>
      <c r="AO662" s="58"/>
      <c r="AP662" s="58"/>
      <c r="AQ662" s="58"/>
      <c r="AR662" s="58"/>
      <c r="AS662" s="58"/>
      <c r="AT662" s="58"/>
      <c r="AU662" s="58"/>
      <c r="AV662" s="58"/>
      <c r="AW662" s="58"/>
      <c r="AX662" s="58"/>
      <c r="AY662" s="58"/>
      <c r="AZ662" s="58"/>
    </row>
    <row r="663" spans="1:52" x14ac:dyDescent="0.25">
      <c r="A663" s="58"/>
      <c r="B663" s="58"/>
      <c r="C663" s="58"/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  <c r="AA663" s="58"/>
      <c r="AB663" s="58"/>
      <c r="AC663" s="58"/>
      <c r="AD663" s="58"/>
      <c r="AE663" s="58"/>
      <c r="AF663" s="58"/>
      <c r="AG663" s="58"/>
      <c r="AH663" s="58"/>
      <c r="AI663" s="58"/>
      <c r="AJ663" s="58"/>
      <c r="AK663" s="58"/>
      <c r="AL663" s="58"/>
      <c r="AM663" s="58"/>
      <c r="AN663" s="58"/>
      <c r="AO663" s="58"/>
      <c r="AP663" s="58"/>
      <c r="AQ663" s="58"/>
      <c r="AR663" s="58"/>
      <c r="AS663" s="58"/>
      <c r="AT663" s="58"/>
      <c r="AU663" s="58"/>
      <c r="AV663" s="58"/>
      <c r="AW663" s="58"/>
      <c r="AX663" s="58"/>
      <c r="AY663" s="58"/>
      <c r="AZ663" s="58"/>
    </row>
    <row r="664" spans="1:52" x14ac:dyDescent="0.25">
      <c r="A664" s="58"/>
      <c r="B664" s="58"/>
      <c r="C664" s="58"/>
      <c r="D664" s="58"/>
      <c r="E664" s="58"/>
      <c r="F664" s="58"/>
      <c r="G664" s="58"/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  <c r="AA664" s="58"/>
      <c r="AB664" s="58"/>
      <c r="AC664" s="58"/>
      <c r="AD664" s="58"/>
      <c r="AE664" s="58"/>
      <c r="AF664" s="58"/>
      <c r="AG664" s="58"/>
      <c r="AH664" s="58"/>
      <c r="AI664" s="58"/>
      <c r="AJ664" s="58"/>
      <c r="AK664" s="58"/>
      <c r="AL664" s="58"/>
      <c r="AM664" s="58"/>
      <c r="AN664" s="58"/>
      <c r="AO664" s="58"/>
      <c r="AP664" s="58"/>
      <c r="AQ664" s="58"/>
      <c r="AR664" s="58"/>
      <c r="AS664" s="58"/>
      <c r="AT664" s="58"/>
      <c r="AU664" s="58"/>
      <c r="AV664" s="58"/>
      <c r="AW664" s="58"/>
      <c r="AX664" s="58"/>
      <c r="AY664" s="58"/>
      <c r="AZ664" s="58"/>
    </row>
    <row r="665" spans="1:52" x14ac:dyDescent="0.25">
      <c r="A665" s="58"/>
      <c r="B665" s="58"/>
      <c r="C665" s="58"/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  <c r="AA665" s="58"/>
      <c r="AB665" s="58"/>
      <c r="AC665" s="58"/>
      <c r="AD665" s="58"/>
      <c r="AE665" s="58"/>
      <c r="AF665" s="58"/>
      <c r="AG665" s="58"/>
      <c r="AH665" s="58"/>
      <c r="AI665" s="58"/>
      <c r="AJ665" s="58"/>
      <c r="AK665" s="58"/>
      <c r="AL665" s="58"/>
      <c r="AM665" s="58"/>
      <c r="AN665" s="58"/>
      <c r="AO665" s="58"/>
      <c r="AP665" s="58"/>
      <c r="AQ665" s="58"/>
      <c r="AR665" s="58"/>
      <c r="AS665" s="58"/>
      <c r="AT665" s="58"/>
      <c r="AU665" s="58"/>
      <c r="AV665" s="58"/>
      <c r="AW665" s="58"/>
      <c r="AX665" s="58"/>
      <c r="AY665" s="58"/>
      <c r="AZ665" s="58"/>
    </row>
    <row r="666" spans="1:52" x14ac:dyDescent="0.25">
      <c r="A666" s="58"/>
      <c r="B666" s="58"/>
      <c r="C666" s="58"/>
      <c r="D666" s="58"/>
      <c r="E666" s="58"/>
      <c r="F666" s="58"/>
      <c r="G666" s="58"/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  <c r="AA666" s="58"/>
      <c r="AB666" s="58"/>
      <c r="AC666" s="58"/>
      <c r="AD666" s="58"/>
      <c r="AE666" s="58"/>
      <c r="AF666" s="58"/>
      <c r="AG666" s="58"/>
      <c r="AH666" s="58"/>
      <c r="AI666" s="58"/>
      <c r="AJ666" s="58"/>
      <c r="AK666" s="58"/>
      <c r="AL666" s="58"/>
      <c r="AM666" s="58"/>
      <c r="AN666" s="58"/>
      <c r="AO666" s="58"/>
      <c r="AP666" s="58"/>
      <c r="AQ666" s="58"/>
      <c r="AR666" s="58"/>
      <c r="AS666" s="58"/>
      <c r="AT666" s="58"/>
      <c r="AU666" s="58"/>
      <c r="AV666" s="58"/>
      <c r="AW666" s="58"/>
      <c r="AX666" s="58"/>
      <c r="AY666" s="58"/>
      <c r="AZ666" s="58"/>
    </row>
    <row r="667" spans="1:52" x14ac:dyDescent="0.25">
      <c r="A667" s="58"/>
      <c r="B667" s="58"/>
      <c r="C667" s="58"/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  <c r="AA667" s="58"/>
      <c r="AB667" s="58"/>
      <c r="AC667" s="58"/>
      <c r="AD667" s="58"/>
      <c r="AE667" s="58"/>
      <c r="AF667" s="58"/>
      <c r="AG667" s="58"/>
      <c r="AH667" s="58"/>
      <c r="AI667" s="58"/>
      <c r="AJ667" s="58"/>
      <c r="AK667" s="58"/>
      <c r="AL667" s="58"/>
      <c r="AM667" s="58"/>
      <c r="AN667" s="58"/>
      <c r="AO667" s="58"/>
      <c r="AP667" s="58"/>
      <c r="AQ667" s="58"/>
      <c r="AR667" s="58"/>
      <c r="AS667" s="58"/>
      <c r="AT667" s="58"/>
      <c r="AU667" s="58"/>
      <c r="AV667" s="58"/>
      <c r="AW667" s="58"/>
      <c r="AX667" s="58"/>
      <c r="AY667" s="58"/>
      <c r="AZ667" s="58"/>
    </row>
    <row r="668" spans="1:52" x14ac:dyDescent="0.25">
      <c r="A668" s="58"/>
      <c r="B668" s="58"/>
      <c r="C668" s="58"/>
      <c r="D668" s="58"/>
      <c r="E668" s="58"/>
      <c r="F668" s="58"/>
      <c r="G668" s="58"/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  <c r="AA668" s="58"/>
      <c r="AB668" s="58"/>
      <c r="AC668" s="58"/>
      <c r="AD668" s="58"/>
      <c r="AE668" s="58"/>
      <c r="AF668" s="58"/>
      <c r="AG668" s="58"/>
      <c r="AH668" s="58"/>
      <c r="AI668" s="58"/>
      <c r="AJ668" s="58"/>
      <c r="AK668" s="58"/>
      <c r="AL668" s="58"/>
      <c r="AM668" s="58"/>
      <c r="AN668" s="58"/>
      <c r="AO668" s="58"/>
      <c r="AP668" s="58"/>
      <c r="AQ668" s="58"/>
      <c r="AR668" s="58"/>
      <c r="AS668" s="58"/>
      <c r="AT668" s="58"/>
      <c r="AU668" s="58"/>
      <c r="AV668" s="58"/>
      <c r="AW668" s="58"/>
      <c r="AX668" s="58"/>
      <c r="AY668" s="58"/>
      <c r="AZ668" s="58"/>
    </row>
    <row r="669" spans="1:52" x14ac:dyDescent="0.25">
      <c r="A669" s="58"/>
      <c r="B669" s="58"/>
      <c r="C669" s="58"/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  <c r="AA669" s="58"/>
      <c r="AB669" s="58"/>
      <c r="AC669" s="58"/>
      <c r="AD669" s="58"/>
      <c r="AE669" s="58"/>
      <c r="AF669" s="58"/>
      <c r="AG669" s="58"/>
      <c r="AH669" s="58"/>
      <c r="AI669" s="58"/>
      <c r="AJ669" s="58"/>
      <c r="AK669" s="58"/>
      <c r="AL669" s="58"/>
      <c r="AM669" s="58"/>
      <c r="AN669" s="58"/>
      <c r="AO669" s="58"/>
      <c r="AP669" s="58"/>
      <c r="AQ669" s="58"/>
      <c r="AR669" s="58"/>
      <c r="AS669" s="58"/>
      <c r="AT669" s="58"/>
      <c r="AU669" s="58"/>
      <c r="AV669" s="58"/>
      <c r="AW669" s="58"/>
      <c r="AX669" s="58"/>
      <c r="AY669" s="58"/>
      <c r="AZ669" s="58"/>
    </row>
    <row r="670" spans="1:52" x14ac:dyDescent="0.25">
      <c r="A670" s="58"/>
      <c r="B670" s="58"/>
      <c r="C670" s="58"/>
      <c r="D670" s="58"/>
      <c r="E670" s="58"/>
      <c r="F670" s="58"/>
      <c r="G670" s="58"/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  <c r="AA670" s="58"/>
      <c r="AB670" s="58"/>
      <c r="AC670" s="58"/>
      <c r="AD670" s="58"/>
      <c r="AE670" s="58"/>
      <c r="AF670" s="58"/>
      <c r="AG670" s="58"/>
      <c r="AH670" s="58"/>
      <c r="AI670" s="58"/>
      <c r="AJ670" s="58"/>
      <c r="AK670" s="58"/>
      <c r="AL670" s="58"/>
      <c r="AM670" s="58"/>
      <c r="AN670" s="58"/>
      <c r="AO670" s="58"/>
      <c r="AP670" s="58"/>
      <c r="AQ670" s="58"/>
      <c r="AR670" s="58"/>
      <c r="AS670" s="58"/>
      <c r="AT670" s="58"/>
      <c r="AU670" s="58"/>
      <c r="AV670" s="58"/>
      <c r="AW670" s="58"/>
      <c r="AX670" s="58"/>
      <c r="AY670" s="58"/>
      <c r="AZ670" s="58"/>
    </row>
    <row r="671" spans="1:52" x14ac:dyDescent="0.25">
      <c r="A671" s="58"/>
      <c r="B671" s="58"/>
      <c r="C671" s="58"/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  <c r="AA671" s="58"/>
      <c r="AB671" s="58"/>
      <c r="AC671" s="58"/>
      <c r="AD671" s="58"/>
      <c r="AE671" s="58"/>
      <c r="AF671" s="58"/>
      <c r="AG671" s="58"/>
      <c r="AH671" s="58"/>
      <c r="AI671" s="58"/>
      <c r="AJ671" s="58"/>
      <c r="AK671" s="58"/>
      <c r="AL671" s="58"/>
      <c r="AM671" s="58"/>
      <c r="AN671" s="58"/>
      <c r="AO671" s="58"/>
      <c r="AP671" s="58"/>
      <c r="AQ671" s="58"/>
      <c r="AR671" s="58"/>
      <c r="AS671" s="58"/>
      <c r="AT671" s="58"/>
      <c r="AU671" s="58"/>
      <c r="AV671" s="58"/>
      <c r="AW671" s="58"/>
      <c r="AX671" s="58"/>
      <c r="AY671" s="58"/>
      <c r="AZ671" s="58"/>
    </row>
    <row r="672" spans="1:52" x14ac:dyDescent="0.25">
      <c r="A672" s="58"/>
      <c r="B672" s="58"/>
      <c r="C672" s="58"/>
      <c r="D672" s="58"/>
      <c r="E672" s="58"/>
      <c r="F672" s="58"/>
      <c r="G672" s="58"/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  <c r="AA672" s="58"/>
      <c r="AB672" s="58"/>
      <c r="AC672" s="58"/>
      <c r="AD672" s="58"/>
      <c r="AE672" s="58"/>
      <c r="AF672" s="58"/>
      <c r="AG672" s="58"/>
      <c r="AH672" s="58"/>
      <c r="AI672" s="58"/>
      <c r="AJ672" s="58"/>
      <c r="AK672" s="58"/>
      <c r="AL672" s="58"/>
      <c r="AM672" s="58"/>
      <c r="AN672" s="58"/>
      <c r="AO672" s="58"/>
      <c r="AP672" s="58"/>
      <c r="AQ672" s="58"/>
      <c r="AR672" s="58"/>
      <c r="AS672" s="58"/>
      <c r="AT672" s="58"/>
      <c r="AU672" s="58"/>
      <c r="AV672" s="58"/>
      <c r="AW672" s="58"/>
      <c r="AX672" s="58"/>
      <c r="AY672" s="58"/>
      <c r="AZ672" s="58"/>
    </row>
    <row r="673" spans="1:52" x14ac:dyDescent="0.25">
      <c r="A673" s="58"/>
      <c r="B673" s="58"/>
      <c r="C673" s="58"/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  <c r="AA673" s="58"/>
      <c r="AB673" s="58"/>
      <c r="AC673" s="58"/>
      <c r="AD673" s="58"/>
      <c r="AE673" s="58"/>
      <c r="AF673" s="58"/>
      <c r="AG673" s="58"/>
      <c r="AH673" s="58"/>
      <c r="AI673" s="58"/>
      <c r="AJ673" s="58"/>
      <c r="AK673" s="58"/>
      <c r="AL673" s="58"/>
      <c r="AM673" s="58"/>
      <c r="AN673" s="58"/>
      <c r="AO673" s="58"/>
      <c r="AP673" s="58"/>
      <c r="AQ673" s="58"/>
      <c r="AR673" s="58"/>
      <c r="AS673" s="58"/>
      <c r="AT673" s="58"/>
      <c r="AU673" s="58"/>
      <c r="AV673" s="58"/>
      <c r="AW673" s="58"/>
      <c r="AX673" s="58"/>
      <c r="AY673" s="58"/>
      <c r="AZ673" s="58"/>
    </row>
    <row r="674" spans="1:52" x14ac:dyDescent="0.25">
      <c r="A674" s="58"/>
      <c r="B674" s="58"/>
      <c r="C674" s="58"/>
      <c r="D674" s="58"/>
      <c r="E674" s="58"/>
      <c r="F674" s="58"/>
      <c r="G674" s="58"/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  <c r="AA674" s="58"/>
      <c r="AB674" s="58"/>
      <c r="AC674" s="58"/>
      <c r="AD674" s="58"/>
      <c r="AE674" s="58"/>
      <c r="AF674" s="58"/>
      <c r="AG674" s="58"/>
      <c r="AH674" s="58"/>
      <c r="AI674" s="58"/>
      <c r="AJ674" s="58"/>
      <c r="AK674" s="58"/>
      <c r="AL674" s="58"/>
      <c r="AM674" s="58"/>
      <c r="AN674" s="58"/>
      <c r="AO674" s="58"/>
      <c r="AP674" s="58"/>
      <c r="AQ674" s="58"/>
      <c r="AR674" s="58"/>
      <c r="AS674" s="58"/>
      <c r="AT674" s="58"/>
      <c r="AU674" s="58"/>
      <c r="AV674" s="58"/>
      <c r="AW674" s="58"/>
      <c r="AX674" s="58"/>
      <c r="AY674" s="58"/>
      <c r="AZ674" s="58"/>
    </row>
    <row r="675" spans="1:52" x14ac:dyDescent="0.25">
      <c r="A675" s="58"/>
      <c r="B675" s="58"/>
      <c r="C675" s="58"/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  <c r="AA675" s="58"/>
      <c r="AB675" s="58"/>
      <c r="AC675" s="58"/>
      <c r="AD675" s="58"/>
      <c r="AE675" s="58"/>
      <c r="AF675" s="58"/>
      <c r="AG675" s="58"/>
      <c r="AH675" s="58"/>
      <c r="AI675" s="58"/>
      <c r="AJ675" s="58"/>
      <c r="AK675" s="58"/>
      <c r="AL675" s="58"/>
      <c r="AM675" s="58"/>
      <c r="AN675" s="58"/>
      <c r="AO675" s="58"/>
      <c r="AP675" s="58"/>
      <c r="AQ675" s="58"/>
      <c r="AR675" s="58"/>
      <c r="AS675" s="58"/>
      <c r="AT675" s="58"/>
      <c r="AU675" s="58"/>
      <c r="AV675" s="58"/>
      <c r="AW675" s="58"/>
      <c r="AX675" s="58"/>
      <c r="AY675" s="58"/>
      <c r="AZ675" s="58"/>
    </row>
    <row r="676" spans="1:52" x14ac:dyDescent="0.25">
      <c r="A676" s="58"/>
      <c r="B676" s="58"/>
      <c r="C676" s="58"/>
      <c r="D676" s="58"/>
      <c r="E676" s="58"/>
      <c r="F676" s="58"/>
      <c r="G676" s="58"/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  <c r="AA676" s="58"/>
      <c r="AB676" s="58"/>
      <c r="AC676" s="58"/>
      <c r="AD676" s="58"/>
      <c r="AE676" s="58"/>
      <c r="AF676" s="58"/>
      <c r="AG676" s="58"/>
      <c r="AH676" s="58"/>
      <c r="AI676" s="58"/>
      <c r="AJ676" s="58"/>
      <c r="AK676" s="58"/>
      <c r="AL676" s="58"/>
      <c r="AM676" s="58"/>
      <c r="AN676" s="58"/>
      <c r="AO676" s="58"/>
      <c r="AP676" s="58"/>
      <c r="AQ676" s="58"/>
      <c r="AR676" s="58"/>
      <c r="AS676" s="58"/>
      <c r="AT676" s="58"/>
      <c r="AU676" s="58"/>
      <c r="AV676" s="58"/>
      <c r="AW676" s="58"/>
      <c r="AX676" s="58"/>
      <c r="AY676" s="58"/>
      <c r="AZ676" s="58"/>
    </row>
    <row r="677" spans="1:52" x14ac:dyDescent="0.25">
      <c r="A677" s="58"/>
      <c r="B677" s="58"/>
      <c r="C677" s="58"/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  <c r="AA677" s="58"/>
      <c r="AB677" s="58"/>
      <c r="AC677" s="58"/>
      <c r="AD677" s="58"/>
      <c r="AE677" s="58"/>
      <c r="AF677" s="58"/>
      <c r="AG677" s="58"/>
      <c r="AH677" s="58"/>
      <c r="AI677" s="58"/>
      <c r="AJ677" s="58"/>
      <c r="AK677" s="58"/>
      <c r="AL677" s="58"/>
      <c r="AM677" s="58"/>
      <c r="AN677" s="58"/>
      <c r="AO677" s="58"/>
      <c r="AP677" s="58"/>
      <c r="AQ677" s="58"/>
      <c r="AR677" s="58"/>
      <c r="AS677" s="58"/>
      <c r="AT677" s="58"/>
      <c r="AU677" s="58"/>
      <c r="AV677" s="58"/>
      <c r="AW677" s="58"/>
      <c r="AX677" s="58"/>
      <c r="AY677" s="58"/>
      <c r="AZ677" s="58"/>
    </row>
    <row r="678" spans="1:52" x14ac:dyDescent="0.25">
      <c r="A678" s="58"/>
      <c r="B678" s="58"/>
      <c r="C678" s="58"/>
      <c r="D678" s="58"/>
      <c r="E678" s="58"/>
      <c r="F678" s="58"/>
      <c r="G678" s="58"/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  <c r="AA678" s="58"/>
      <c r="AB678" s="58"/>
      <c r="AC678" s="58"/>
      <c r="AD678" s="58"/>
      <c r="AE678" s="58"/>
      <c r="AF678" s="58"/>
      <c r="AG678" s="58"/>
      <c r="AH678" s="58"/>
      <c r="AI678" s="58"/>
      <c r="AJ678" s="58"/>
      <c r="AK678" s="58"/>
      <c r="AL678" s="58"/>
      <c r="AM678" s="58"/>
      <c r="AN678" s="58"/>
      <c r="AO678" s="58"/>
      <c r="AP678" s="58"/>
      <c r="AQ678" s="58"/>
      <c r="AR678" s="58"/>
      <c r="AS678" s="58"/>
      <c r="AT678" s="58"/>
      <c r="AU678" s="58"/>
      <c r="AV678" s="58"/>
      <c r="AW678" s="58"/>
      <c r="AX678" s="58"/>
      <c r="AY678" s="58"/>
      <c r="AZ678" s="58"/>
    </row>
    <row r="679" spans="1:52" x14ac:dyDescent="0.25">
      <c r="A679" s="58"/>
      <c r="B679" s="58"/>
      <c r="C679" s="58"/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  <c r="AA679" s="58"/>
      <c r="AB679" s="58"/>
      <c r="AC679" s="58"/>
      <c r="AD679" s="58"/>
      <c r="AE679" s="58"/>
      <c r="AF679" s="58"/>
      <c r="AG679" s="58"/>
      <c r="AH679" s="58"/>
      <c r="AI679" s="58"/>
      <c r="AJ679" s="58"/>
      <c r="AK679" s="58"/>
      <c r="AL679" s="58"/>
      <c r="AM679" s="58"/>
      <c r="AN679" s="58"/>
      <c r="AO679" s="58"/>
      <c r="AP679" s="58"/>
      <c r="AQ679" s="58"/>
      <c r="AR679" s="58"/>
      <c r="AS679" s="58"/>
      <c r="AT679" s="58"/>
      <c r="AU679" s="58"/>
      <c r="AV679" s="58"/>
      <c r="AW679" s="58"/>
      <c r="AX679" s="58"/>
      <c r="AY679" s="58"/>
      <c r="AZ679" s="58"/>
    </row>
    <row r="680" spans="1:52" x14ac:dyDescent="0.25">
      <c r="A680" s="58"/>
      <c r="B680" s="58"/>
      <c r="C680" s="58"/>
      <c r="D680" s="58"/>
      <c r="E680" s="58"/>
      <c r="F680" s="58"/>
      <c r="G680" s="58"/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  <c r="AA680" s="58"/>
      <c r="AB680" s="58"/>
      <c r="AC680" s="58"/>
      <c r="AD680" s="58"/>
      <c r="AE680" s="58"/>
      <c r="AF680" s="58"/>
      <c r="AG680" s="58"/>
      <c r="AH680" s="58"/>
      <c r="AI680" s="58"/>
      <c r="AJ680" s="58"/>
      <c r="AK680" s="58"/>
      <c r="AL680" s="58"/>
      <c r="AM680" s="58"/>
      <c r="AN680" s="58"/>
      <c r="AO680" s="58"/>
      <c r="AP680" s="58"/>
      <c r="AQ680" s="58"/>
      <c r="AR680" s="58"/>
      <c r="AS680" s="58"/>
      <c r="AT680" s="58"/>
      <c r="AU680" s="58"/>
      <c r="AV680" s="58"/>
      <c r="AW680" s="58"/>
      <c r="AX680" s="58"/>
      <c r="AY680" s="58"/>
      <c r="AZ680" s="58"/>
    </row>
    <row r="681" spans="1:52" x14ac:dyDescent="0.25">
      <c r="A681" s="58"/>
      <c r="B681" s="58"/>
      <c r="C681" s="58"/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  <c r="AA681" s="58"/>
      <c r="AB681" s="58"/>
      <c r="AC681" s="58"/>
      <c r="AD681" s="58"/>
      <c r="AE681" s="58"/>
      <c r="AF681" s="58"/>
      <c r="AG681" s="58"/>
      <c r="AH681" s="58"/>
      <c r="AI681" s="58"/>
      <c r="AJ681" s="58"/>
      <c r="AK681" s="58"/>
      <c r="AL681" s="58"/>
      <c r="AM681" s="58"/>
      <c r="AN681" s="58"/>
      <c r="AO681" s="58"/>
      <c r="AP681" s="58"/>
      <c r="AQ681" s="58"/>
      <c r="AR681" s="58"/>
      <c r="AS681" s="58"/>
      <c r="AT681" s="58"/>
      <c r="AU681" s="58"/>
      <c r="AV681" s="58"/>
      <c r="AW681" s="58"/>
      <c r="AX681" s="58"/>
      <c r="AY681" s="58"/>
      <c r="AZ681" s="58"/>
    </row>
    <row r="682" spans="1:52" x14ac:dyDescent="0.25">
      <c r="A682" s="58"/>
      <c r="B682" s="58"/>
      <c r="C682" s="58"/>
      <c r="D682" s="58"/>
      <c r="E682" s="58"/>
      <c r="F682" s="58"/>
      <c r="G682" s="58"/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  <c r="AA682" s="58"/>
      <c r="AB682" s="58"/>
      <c r="AC682" s="58"/>
      <c r="AD682" s="58"/>
      <c r="AE682" s="58"/>
      <c r="AF682" s="58"/>
      <c r="AG682" s="58"/>
      <c r="AH682" s="58"/>
      <c r="AI682" s="58"/>
      <c r="AJ682" s="58"/>
      <c r="AK682" s="58"/>
      <c r="AL682" s="58"/>
      <c r="AM682" s="58"/>
      <c r="AN682" s="58"/>
      <c r="AO682" s="58"/>
      <c r="AP682" s="58"/>
      <c r="AQ682" s="58"/>
      <c r="AR682" s="58"/>
      <c r="AS682" s="58"/>
      <c r="AT682" s="58"/>
      <c r="AU682" s="58"/>
      <c r="AV682" s="58"/>
      <c r="AW682" s="58"/>
      <c r="AX682" s="58"/>
      <c r="AY682" s="58"/>
      <c r="AZ682" s="58"/>
    </row>
    <row r="683" spans="1:52" x14ac:dyDescent="0.25">
      <c r="A683" s="58"/>
      <c r="B683" s="58"/>
      <c r="C683" s="58"/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  <c r="AA683" s="58"/>
      <c r="AB683" s="58"/>
      <c r="AC683" s="58"/>
      <c r="AD683" s="58"/>
      <c r="AE683" s="58"/>
      <c r="AF683" s="58"/>
      <c r="AG683" s="58"/>
      <c r="AH683" s="58"/>
      <c r="AI683" s="58"/>
      <c r="AJ683" s="58"/>
      <c r="AK683" s="58"/>
      <c r="AL683" s="58"/>
      <c r="AM683" s="58"/>
      <c r="AN683" s="58"/>
      <c r="AO683" s="58"/>
      <c r="AP683" s="58"/>
      <c r="AQ683" s="58"/>
      <c r="AR683" s="58"/>
      <c r="AS683" s="58"/>
      <c r="AT683" s="58"/>
      <c r="AU683" s="58"/>
      <c r="AV683" s="58"/>
      <c r="AW683" s="58"/>
      <c r="AX683" s="58"/>
      <c r="AY683" s="58"/>
      <c r="AZ683" s="58"/>
    </row>
    <row r="684" spans="1:52" x14ac:dyDescent="0.25">
      <c r="A684" s="58"/>
      <c r="B684" s="58"/>
      <c r="C684" s="58"/>
      <c r="D684" s="58"/>
      <c r="E684" s="58"/>
      <c r="F684" s="58"/>
      <c r="G684" s="58"/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  <c r="AA684" s="58"/>
      <c r="AB684" s="58"/>
      <c r="AC684" s="58"/>
      <c r="AD684" s="58"/>
      <c r="AE684" s="58"/>
      <c r="AF684" s="58"/>
      <c r="AG684" s="58"/>
      <c r="AH684" s="58"/>
      <c r="AI684" s="58"/>
      <c r="AJ684" s="58"/>
      <c r="AK684" s="58"/>
      <c r="AL684" s="58"/>
      <c r="AM684" s="58"/>
      <c r="AN684" s="58"/>
      <c r="AO684" s="58"/>
      <c r="AP684" s="58"/>
      <c r="AQ684" s="58"/>
      <c r="AR684" s="58"/>
      <c r="AS684" s="58"/>
      <c r="AT684" s="58"/>
      <c r="AU684" s="58"/>
      <c r="AV684" s="58"/>
      <c r="AW684" s="58"/>
      <c r="AX684" s="58"/>
      <c r="AY684" s="58"/>
      <c r="AZ684" s="58"/>
    </row>
    <row r="685" spans="1:52" x14ac:dyDescent="0.25">
      <c r="A685" s="58"/>
      <c r="B685" s="58"/>
      <c r="C685" s="58"/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  <c r="AA685" s="58"/>
      <c r="AB685" s="58"/>
      <c r="AC685" s="58"/>
      <c r="AD685" s="58"/>
      <c r="AE685" s="58"/>
      <c r="AF685" s="58"/>
      <c r="AG685" s="58"/>
      <c r="AH685" s="58"/>
      <c r="AI685" s="58"/>
      <c r="AJ685" s="58"/>
      <c r="AK685" s="58"/>
      <c r="AL685" s="58"/>
      <c r="AM685" s="58"/>
      <c r="AN685" s="58"/>
      <c r="AO685" s="58"/>
      <c r="AP685" s="58"/>
      <c r="AQ685" s="58"/>
      <c r="AR685" s="58"/>
      <c r="AS685" s="58"/>
      <c r="AT685" s="58"/>
      <c r="AU685" s="58"/>
      <c r="AV685" s="58"/>
      <c r="AW685" s="58"/>
      <c r="AX685" s="58"/>
      <c r="AY685" s="58"/>
      <c r="AZ685" s="58"/>
    </row>
    <row r="686" spans="1:52" x14ac:dyDescent="0.25">
      <c r="A686" s="58"/>
      <c r="B686" s="58"/>
      <c r="C686" s="58"/>
      <c r="D686" s="58"/>
      <c r="E686" s="58"/>
      <c r="F686" s="58"/>
      <c r="G686" s="58"/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  <c r="AA686" s="58"/>
      <c r="AB686" s="58"/>
      <c r="AC686" s="58"/>
      <c r="AD686" s="58"/>
      <c r="AE686" s="58"/>
      <c r="AF686" s="58"/>
      <c r="AG686" s="58"/>
      <c r="AH686" s="58"/>
      <c r="AI686" s="58"/>
      <c r="AJ686" s="58"/>
      <c r="AK686" s="58"/>
      <c r="AL686" s="58"/>
      <c r="AM686" s="58"/>
      <c r="AN686" s="58"/>
      <c r="AO686" s="58"/>
      <c r="AP686" s="58"/>
      <c r="AQ686" s="58"/>
      <c r="AR686" s="58"/>
      <c r="AS686" s="58"/>
      <c r="AT686" s="58"/>
      <c r="AU686" s="58"/>
      <c r="AV686" s="58"/>
      <c r="AW686" s="58"/>
      <c r="AX686" s="58"/>
      <c r="AY686" s="58"/>
      <c r="AZ686" s="58"/>
    </row>
    <row r="687" spans="1:52" x14ac:dyDescent="0.25">
      <c r="A687" s="58"/>
      <c r="B687" s="58"/>
      <c r="C687" s="58"/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  <c r="AA687" s="58"/>
      <c r="AB687" s="58"/>
      <c r="AC687" s="58"/>
      <c r="AD687" s="58"/>
      <c r="AE687" s="58"/>
      <c r="AF687" s="58"/>
      <c r="AG687" s="58"/>
      <c r="AH687" s="58"/>
      <c r="AI687" s="58"/>
      <c r="AJ687" s="58"/>
      <c r="AK687" s="58"/>
      <c r="AL687" s="58"/>
      <c r="AM687" s="58"/>
      <c r="AN687" s="58"/>
      <c r="AO687" s="58"/>
      <c r="AP687" s="58"/>
      <c r="AQ687" s="58"/>
      <c r="AR687" s="58"/>
      <c r="AS687" s="58"/>
      <c r="AT687" s="58"/>
      <c r="AU687" s="58"/>
      <c r="AV687" s="58"/>
      <c r="AW687" s="58"/>
      <c r="AX687" s="58"/>
      <c r="AY687" s="58"/>
      <c r="AZ687" s="58"/>
    </row>
    <row r="688" spans="1:52" x14ac:dyDescent="0.25">
      <c r="A688" s="58"/>
      <c r="B688" s="58"/>
      <c r="C688" s="58"/>
      <c r="D688" s="58"/>
      <c r="E688" s="58"/>
      <c r="F688" s="58"/>
      <c r="G688" s="58"/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  <c r="AA688" s="58"/>
      <c r="AB688" s="58"/>
      <c r="AC688" s="58"/>
      <c r="AD688" s="58"/>
      <c r="AE688" s="58"/>
      <c r="AF688" s="58"/>
      <c r="AG688" s="58"/>
      <c r="AH688" s="58"/>
      <c r="AI688" s="58"/>
      <c r="AJ688" s="58"/>
      <c r="AK688" s="58"/>
      <c r="AL688" s="58"/>
      <c r="AM688" s="58"/>
      <c r="AN688" s="58"/>
      <c r="AO688" s="58"/>
      <c r="AP688" s="58"/>
      <c r="AQ688" s="58"/>
      <c r="AR688" s="58"/>
      <c r="AS688" s="58"/>
      <c r="AT688" s="58"/>
      <c r="AU688" s="58"/>
      <c r="AV688" s="58"/>
      <c r="AW688" s="58"/>
      <c r="AX688" s="58"/>
      <c r="AY688" s="58"/>
      <c r="AZ688" s="58"/>
    </row>
    <row r="689" spans="1:52" x14ac:dyDescent="0.25">
      <c r="A689" s="58"/>
      <c r="B689" s="58"/>
      <c r="C689" s="58"/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  <c r="AA689" s="58"/>
      <c r="AB689" s="58"/>
      <c r="AC689" s="58"/>
      <c r="AD689" s="58"/>
      <c r="AE689" s="58"/>
      <c r="AF689" s="58"/>
      <c r="AG689" s="58"/>
      <c r="AH689" s="58"/>
      <c r="AI689" s="58"/>
      <c r="AJ689" s="58"/>
      <c r="AK689" s="58"/>
      <c r="AL689" s="58"/>
      <c r="AM689" s="58"/>
      <c r="AN689" s="58"/>
      <c r="AO689" s="58"/>
      <c r="AP689" s="58"/>
      <c r="AQ689" s="58"/>
      <c r="AR689" s="58"/>
      <c r="AS689" s="58"/>
      <c r="AT689" s="58"/>
      <c r="AU689" s="58"/>
      <c r="AV689" s="58"/>
      <c r="AW689" s="58"/>
      <c r="AX689" s="58"/>
      <c r="AY689" s="58"/>
      <c r="AZ689" s="58"/>
    </row>
    <row r="690" spans="1:52" x14ac:dyDescent="0.25">
      <c r="A690" s="58"/>
      <c r="B690" s="58"/>
      <c r="C690" s="58"/>
      <c r="D690" s="58"/>
      <c r="E690" s="58"/>
      <c r="F690" s="58"/>
      <c r="G690" s="58"/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  <c r="AA690" s="58"/>
      <c r="AB690" s="58"/>
      <c r="AC690" s="58"/>
      <c r="AD690" s="58"/>
      <c r="AE690" s="58"/>
      <c r="AF690" s="58"/>
      <c r="AG690" s="58"/>
      <c r="AH690" s="58"/>
      <c r="AI690" s="58"/>
      <c r="AJ690" s="58"/>
      <c r="AK690" s="58"/>
      <c r="AL690" s="58"/>
      <c r="AM690" s="58"/>
      <c r="AN690" s="58"/>
      <c r="AO690" s="58"/>
      <c r="AP690" s="58"/>
      <c r="AQ690" s="58"/>
      <c r="AR690" s="58"/>
      <c r="AS690" s="58"/>
      <c r="AT690" s="58"/>
      <c r="AU690" s="58"/>
      <c r="AV690" s="58"/>
      <c r="AW690" s="58"/>
      <c r="AX690" s="58"/>
      <c r="AY690" s="58"/>
      <c r="AZ690" s="58"/>
    </row>
    <row r="691" spans="1:52" x14ac:dyDescent="0.25">
      <c r="A691" s="58"/>
      <c r="B691" s="58"/>
      <c r="C691" s="58"/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  <c r="AA691" s="58"/>
      <c r="AB691" s="58"/>
      <c r="AC691" s="58"/>
      <c r="AD691" s="58"/>
      <c r="AE691" s="58"/>
      <c r="AF691" s="58"/>
      <c r="AG691" s="58"/>
      <c r="AH691" s="58"/>
      <c r="AI691" s="58"/>
      <c r="AJ691" s="58"/>
      <c r="AK691" s="58"/>
      <c r="AL691" s="58"/>
      <c r="AM691" s="58"/>
      <c r="AN691" s="58"/>
      <c r="AO691" s="58"/>
      <c r="AP691" s="58"/>
      <c r="AQ691" s="58"/>
      <c r="AR691" s="58"/>
      <c r="AS691" s="58"/>
      <c r="AT691" s="58"/>
      <c r="AU691" s="58"/>
      <c r="AV691" s="58"/>
      <c r="AW691" s="58"/>
      <c r="AX691" s="58"/>
      <c r="AY691" s="58"/>
      <c r="AZ691" s="58"/>
    </row>
    <row r="692" spans="1:52" x14ac:dyDescent="0.25">
      <c r="A692" s="58"/>
      <c r="B692" s="58"/>
      <c r="C692" s="58"/>
      <c r="D692" s="58"/>
      <c r="E692" s="58"/>
      <c r="F692" s="58"/>
      <c r="G692" s="58"/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  <c r="AA692" s="58"/>
      <c r="AB692" s="58"/>
      <c r="AC692" s="58"/>
      <c r="AD692" s="58"/>
      <c r="AE692" s="58"/>
      <c r="AF692" s="58"/>
      <c r="AG692" s="58"/>
      <c r="AH692" s="58"/>
      <c r="AI692" s="58"/>
      <c r="AJ692" s="58"/>
      <c r="AK692" s="58"/>
      <c r="AL692" s="58"/>
      <c r="AM692" s="58"/>
      <c r="AN692" s="58"/>
      <c r="AO692" s="58"/>
      <c r="AP692" s="58"/>
      <c r="AQ692" s="58"/>
      <c r="AR692" s="58"/>
      <c r="AS692" s="58"/>
      <c r="AT692" s="58"/>
      <c r="AU692" s="58"/>
      <c r="AV692" s="58"/>
      <c r="AW692" s="58"/>
      <c r="AX692" s="58"/>
      <c r="AY692" s="58"/>
      <c r="AZ692" s="58"/>
    </row>
    <row r="693" spans="1:52" x14ac:dyDescent="0.25">
      <c r="A693" s="58"/>
      <c r="B693" s="58"/>
      <c r="C693" s="58"/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  <c r="AA693" s="58"/>
      <c r="AB693" s="58"/>
      <c r="AC693" s="58"/>
      <c r="AD693" s="58"/>
      <c r="AE693" s="58"/>
      <c r="AF693" s="58"/>
      <c r="AG693" s="58"/>
      <c r="AH693" s="58"/>
      <c r="AI693" s="58"/>
      <c r="AJ693" s="58"/>
      <c r="AK693" s="58"/>
      <c r="AL693" s="58"/>
      <c r="AM693" s="58"/>
      <c r="AN693" s="58"/>
      <c r="AO693" s="58"/>
      <c r="AP693" s="58"/>
      <c r="AQ693" s="58"/>
      <c r="AR693" s="58"/>
      <c r="AS693" s="58"/>
      <c r="AT693" s="58"/>
      <c r="AU693" s="58"/>
      <c r="AV693" s="58"/>
      <c r="AW693" s="58"/>
      <c r="AX693" s="58"/>
      <c r="AY693" s="58"/>
      <c r="AZ693" s="58"/>
    </row>
    <row r="694" spans="1:52" x14ac:dyDescent="0.25">
      <c r="A694" s="58"/>
      <c r="B694" s="58"/>
      <c r="C694" s="58"/>
      <c r="D694" s="58"/>
      <c r="E694" s="58"/>
      <c r="F694" s="58"/>
      <c r="G694" s="58"/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  <c r="AA694" s="58"/>
      <c r="AB694" s="58"/>
      <c r="AC694" s="58"/>
      <c r="AD694" s="58"/>
      <c r="AE694" s="58"/>
      <c r="AF694" s="58"/>
      <c r="AG694" s="58"/>
      <c r="AH694" s="58"/>
      <c r="AI694" s="58"/>
      <c r="AJ694" s="58"/>
      <c r="AK694" s="58"/>
      <c r="AL694" s="58"/>
      <c r="AM694" s="58"/>
      <c r="AN694" s="58"/>
      <c r="AO694" s="58"/>
      <c r="AP694" s="58"/>
      <c r="AQ694" s="58"/>
      <c r="AR694" s="58"/>
      <c r="AS694" s="58"/>
      <c r="AT694" s="58"/>
      <c r="AU694" s="58"/>
      <c r="AV694" s="58"/>
      <c r="AW694" s="58"/>
      <c r="AX694" s="58"/>
      <c r="AY694" s="58"/>
      <c r="AZ694" s="58"/>
    </row>
    <row r="695" spans="1:52" x14ac:dyDescent="0.25">
      <c r="A695" s="58"/>
      <c r="B695" s="58"/>
      <c r="C695" s="58"/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  <c r="AA695" s="58"/>
      <c r="AB695" s="58"/>
      <c r="AC695" s="58"/>
      <c r="AD695" s="58"/>
      <c r="AE695" s="58"/>
      <c r="AF695" s="58"/>
      <c r="AG695" s="58"/>
      <c r="AH695" s="58"/>
      <c r="AI695" s="58"/>
      <c r="AJ695" s="58"/>
      <c r="AK695" s="58"/>
      <c r="AL695" s="58"/>
      <c r="AM695" s="58"/>
      <c r="AN695" s="58"/>
      <c r="AO695" s="58"/>
      <c r="AP695" s="58"/>
      <c r="AQ695" s="58"/>
      <c r="AR695" s="58"/>
      <c r="AS695" s="58"/>
      <c r="AT695" s="58"/>
      <c r="AU695" s="58"/>
      <c r="AV695" s="58"/>
      <c r="AW695" s="58"/>
      <c r="AX695" s="58"/>
      <c r="AY695" s="58"/>
      <c r="AZ695" s="58"/>
    </row>
    <row r="696" spans="1:52" x14ac:dyDescent="0.25">
      <c r="A696" s="58"/>
      <c r="B696" s="58"/>
      <c r="C696" s="58"/>
      <c r="D696" s="58"/>
      <c r="E696" s="58"/>
      <c r="F696" s="58"/>
      <c r="G696" s="58"/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  <c r="AA696" s="58"/>
      <c r="AB696" s="58"/>
      <c r="AC696" s="58"/>
      <c r="AD696" s="58"/>
      <c r="AE696" s="58"/>
      <c r="AF696" s="58"/>
      <c r="AG696" s="58"/>
      <c r="AH696" s="58"/>
      <c r="AI696" s="58"/>
      <c r="AJ696" s="58"/>
      <c r="AK696" s="58"/>
      <c r="AL696" s="58"/>
      <c r="AM696" s="58"/>
      <c r="AN696" s="58"/>
      <c r="AO696" s="58"/>
      <c r="AP696" s="58"/>
      <c r="AQ696" s="58"/>
      <c r="AR696" s="58"/>
      <c r="AS696" s="58"/>
      <c r="AT696" s="58"/>
      <c r="AU696" s="58"/>
      <c r="AV696" s="58"/>
      <c r="AW696" s="58"/>
      <c r="AX696" s="58"/>
      <c r="AY696" s="58"/>
      <c r="AZ696" s="58"/>
    </row>
    <row r="697" spans="1:52" x14ac:dyDescent="0.25">
      <c r="A697" s="58"/>
      <c r="B697" s="58"/>
      <c r="C697" s="58"/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  <c r="AA697" s="58"/>
      <c r="AB697" s="58"/>
      <c r="AC697" s="58"/>
      <c r="AD697" s="58"/>
      <c r="AE697" s="58"/>
      <c r="AF697" s="58"/>
      <c r="AG697" s="58"/>
      <c r="AH697" s="58"/>
      <c r="AI697" s="58"/>
      <c r="AJ697" s="58"/>
      <c r="AK697" s="58"/>
      <c r="AL697" s="58"/>
      <c r="AM697" s="58"/>
      <c r="AN697" s="58"/>
      <c r="AO697" s="58"/>
      <c r="AP697" s="58"/>
      <c r="AQ697" s="58"/>
      <c r="AR697" s="58"/>
      <c r="AS697" s="58"/>
      <c r="AT697" s="58"/>
      <c r="AU697" s="58"/>
      <c r="AV697" s="58"/>
      <c r="AW697" s="58"/>
      <c r="AX697" s="58"/>
      <c r="AY697" s="58"/>
      <c r="AZ697" s="58"/>
    </row>
    <row r="698" spans="1:52" x14ac:dyDescent="0.25">
      <c r="A698" s="58"/>
      <c r="B698" s="58"/>
      <c r="C698" s="58"/>
      <c r="D698" s="58"/>
      <c r="E698" s="58"/>
      <c r="F698" s="58"/>
      <c r="G698" s="58"/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  <c r="AA698" s="58"/>
      <c r="AB698" s="58"/>
      <c r="AC698" s="58"/>
      <c r="AD698" s="58"/>
      <c r="AE698" s="58"/>
      <c r="AF698" s="58"/>
      <c r="AG698" s="58"/>
      <c r="AH698" s="58"/>
      <c r="AI698" s="58"/>
      <c r="AJ698" s="58"/>
      <c r="AK698" s="58"/>
      <c r="AL698" s="58"/>
      <c r="AM698" s="58"/>
      <c r="AN698" s="58"/>
      <c r="AO698" s="58"/>
      <c r="AP698" s="58"/>
      <c r="AQ698" s="58"/>
      <c r="AR698" s="58"/>
      <c r="AS698" s="58"/>
      <c r="AT698" s="58"/>
      <c r="AU698" s="58"/>
      <c r="AV698" s="58"/>
      <c r="AW698" s="58"/>
      <c r="AX698" s="58"/>
      <c r="AY698" s="58"/>
      <c r="AZ698" s="58"/>
    </row>
    <row r="699" spans="1:52" x14ac:dyDescent="0.25">
      <c r="A699" s="58"/>
      <c r="B699" s="58"/>
      <c r="C699" s="58"/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  <c r="AA699" s="58"/>
      <c r="AB699" s="58"/>
      <c r="AC699" s="58"/>
      <c r="AD699" s="58"/>
      <c r="AE699" s="58"/>
      <c r="AF699" s="58"/>
      <c r="AG699" s="58"/>
      <c r="AH699" s="58"/>
      <c r="AI699" s="58"/>
      <c r="AJ699" s="58"/>
      <c r="AK699" s="58"/>
      <c r="AL699" s="58"/>
      <c r="AM699" s="58"/>
      <c r="AN699" s="58"/>
      <c r="AO699" s="58"/>
      <c r="AP699" s="58"/>
      <c r="AQ699" s="58"/>
      <c r="AR699" s="58"/>
      <c r="AS699" s="58"/>
      <c r="AT699" s="58"/>
      <c r="AU699" s="58"/>
      <c r="AV699" s="58"/>
      <c r="AW699" s="58"/>
      <c r="AX699" s="58"/>
      <c r="AY699" s="58"/>
      <c r="AZ699" s="58"/>
    </row>
    <row r="700" spans="1:52" x14ac:dyDescent="0.25">
      <c r="A700" s="58"/>
      <c r="B700" s="58"/>
      <c r="C700" s="58"/>
      <c r="D700" s="58"/>
      <c r="E700" s="58"/>
      <c r="F700" s="58"/>
      <c r="G700" s="58"/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  <c r="AA700" s="58"/>
      <c r="AB700" s="58"/>
      <c r="AC700" s="58"/>
      <c r="AD700" s="58"/>
      <c r="AE700" s="58"/>
      <c r="AF700" s="58"/>
      <c r="AG700" s="58"/>
      <c r="AH700" s="58"/>
      <c r="AI700" s="58"/>
      <c r="AJ700" s="58"/>
      <c r="AK700" s="58"/>
      <c r="AL700" s="58"/>
      <c r="AM700" s="58"/>
      <c r="AN700" s="58"/>
      <c r="AO700" s="58"/>
      <c r="AP700" s="58"/>
      <c r="AQ700" s="58"/>
      <c r="AR700" s="58"/>
      <c r="AS700" s="58"/>
      <c r="AT700" s="58"/>
      <c r="AU700" s="58"/>
      <c r="AV700" s="58"/>
      <c r="AW700" s="58"/>
      <c r="AX700" s="58"/>
      <c r="AY700" s="58"/>
      <c r="AZ700" s="58"/>
    </row>
    <row r="701" spans="1:52" x14ac:dyDescent="0.25">
      <c r="A701" s="58"/>
      <c r="B701" s="58"/>
      <c r="C701" s="58"/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  <c r="AA701" s="58"/>
      <c r="AB701" s="58"/>
      <c r="AC701" s="58"/>
      <c r="AD701" s="58"/>
      <c r="AE701" s="58"/>
      <c r="AF701" s="58"/>
      <c r="AG701" s="58"/>
      <c r="AH701" s="58"/>
      <c r="AI701" s="58"/>
      <c r="AJ701" s="58"/>
      <c r="AK701" s="58"/>
      <c r="AL701" s="58"/>
      <c r="AM701" s="58"/>
      <c r="AN701" s="58"/>
      <c r="AO701" s="58"/>
      <c r="AP701" s="58"/>
      <c r="AQ701" s="58"/>
      <c r="AR701" s="58"/>
      <c r="AS701" s="58"/>
      <c r="AT701" s="58"/>
      <c r="AU701" s="58"/>
      <c r="AV701" s="58"/>
      <c r="AW701" s="58"/>
      <c r="AX701" s="58"/>
      <c r="AY701" s="58"/>
      <c r="AZ701" s="58"/>
    </row>
    <row r="702" spans="1:52" x14ac:dyDescent="0.25">
      <c r="A702" s="58"/>
      <c r="B702" s="58"/>
      <c r="C702" s="58"/>
      <c r="D702" s="58"/>
      <c r="E702" s="58"/>
      <c r="F702" s="58"/>
      <c r="G702" s="58"/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  <c r="AA702" s="58"/>
      <c r="AB702" s="58"/>
      <c r="AC702" s="58"/>
      <c r="AD702" s="58"/>
      <c r="AE702" s="58"/>
      <c r="AF702" s="58"/>
      <c r="AG702" s="58"/>
      <c r="AH702" s="58"/>
      <c r="AI702" s="58"/>
      <c r="AJ702" s="58"/>
      <c r="AK702" s="58"/>
      <c r="AL702" s="58"/>
      <c r="AM702" s="58"/>
      <c r="AN702" s="58"/>
      <c r="AO702" s="58"/>
      <c r="AP702" s="58"/>
      <c r="AQ702" s="58"/>
      <c r="AR702" s="58"/>
      <c r="AS702" s="58"/>
      <c r="AT702" s="58"/>
      <c r="AU702" s="58"/>
      <c r="AV702" s="58"/>
      <c r="AW702" s="58"/>
      <c r="AX702" s="58"/>
      <c r="AY702" s="58"/>
      <c r="AZ702" s="58"/>
    </row>
    <row r="703" spans="1:52" x14ac:dyDescent="0.25">
      <c r="A703" s="58"/>
      <c r="B703" s="58"/>
      <c r="C703" s="58"/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  <c r="AA703" s="58"/>
      <c r="AB703" s="58"/>
      <c r="AC703" s="58"/>
      <c r="AD703" s="58"/>
      <c r="AE703" s="58"/>
      <c r="AF703" s="58"/>
      <c r="AG703" s="58"/>
      <c r="AH703" s="58"/>
      <c r="AI703" s="58"/>
      <c r="AJ703" s="58"/>
      <c r="AK703" s="58"/>
      <c r="AL703" s="58"/>
      <c r="AM703" s="58"/>
      <c r="AN703" s="58"/>
      <c r="AO703" s="58"/>
      <c r="AP703" s="58"/>
      <c r="AQ703" s="58"/>
      <c r="AR703" s="58"/>
      <c r="AS703" s="58"/>
      <c r="AT703" s="58"/>
      <c r="AU703" s="58"/>
      <c r="AV703" s="58"/>
      <c r="AW703" s="58"/>
      <c r="AX703" s="58"/>
      <c r="AY703" s="58"/>
      <c r="AZ703" s="58"/>
    </row>
    <row r="704" spans="1:52" x14ac:dyDescent="0.25">
      <c r="A704" s="58"/>
      <c r="B704" s="58"/>
      <c r="C704" s="58"/>
      <c r="D704" s="58"/>
      <c r="E704" s="58"/>
      <c r="F704" s="58"/>
      <c r="G704" s="58"/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  <c r="AA704" s="58"/>
      <c r="AB704" s="58"/>
      <c r="AC704" s="58"/>
      <c r="AD704" s="58"/>
      <c r="AE704" s="58"/>
      <c r="AF704" s="58"/>
      <c r="AG704" s="58"/>
      <c r="AH704" s="58"/>
      <c r="AI704" s="58"/>
      <c r="AJ704" s="58"/>
      <c r="AK704" s="58"/>
      <c r="AL704" s="58"/>
      <c r="AM704" s="58"/>
      <c r="AN704" s="58"/>
      <c r="AO704" s="58"/>
      <c r="AP704" s="58"/>
      <c r="AQ704" s="58"/>
      <c r="AR704" s="58"/>
      <c r="AS704" s="58"/>
      <c r="AT704" s="58"/>
      <c r="AU704" s="58"/>
      <c r="AV704" s="58"/>
      <c r="AW704" s="58"/>
      <c r="AX704" s="58"/>
      <c r="AY704" s="58"/>
      <c r="AZ704" s="58"/>
    </row>
    <row r="705" spans="1:52" x14ac:dyDescent="0.25">
      <c r="A705" s="58"/>
      <c r="B705" s="58"/>
      <c r="C705" s="58"/>
      <c r="D705" s="58"/>
      <c r="E705" s="58"/>
      <c r="F705" s="58"/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  <c r="AA705" s="58"/>
      <c r="AB705" s="58"/>
      <c r="AC705" s="58"/>
      <c r="AD705" s="58"/>
      <c r="AE705" s="58"/>
      <c r="AF705" s="58"/>
      <c r="AG705" s="58"/>
      <c r="AH705" s="58"/>
      <c r="AI705" s="58"/>
      <c r="AJ705" s="58"/>
      <c r="AK705" s="58"/>
      <c r="AL705" s="58"/>
      <c r="AM705" s="58"/>
      <c r="AN705" s="58"/>
      <c r="AO705" s="58"/>
      <c r="AP705" s="58"/>
      <c r="AQ705" s="58"/>
      <c r="AR705" s="58"/>
      <c r="AS705" s="58"/>
      <c r="AT705" s="58"/>
      <c r="AU705" s="58"/>
      <c r="AV705" s="58"/>
      <c r="AW705" s="58"/>
      <c r="AX705" s="58"/>
      <c r="AY705" s="58"/>
      <c r="AZ705" s="58"/>
    </row>
    <row r="706" spans="1:52" x14ac:dyDescent="0.25">
      <c r="A706" s="58"/>
      <c r="B706" s="58"/>
      <c r="C706" s="58"/>
      <c r="D706" s="58"/>
      <c r="E706" s="58"/>
      <c r="F706" s="58"/>
      <c r="G706" s="58"/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  <c r="AA706" s="58"/>
      <c r="AB706" s="58"/>
      <c r="AC706" s="58"/>
      <c r="AD706" s="58"/>
      <c r="AE706" s="58"/>
      <c r="AF706" s="58"/>
      <c r="AG706" s="58"/>
      <c r="AH706" s="58"/>
      <c r="AI706" s="58"/>
      <c r="AJ706" s="58"/>
      <c r="AK706" s="58"/>
      <c r="AL706" s="58"/>
      <c r="AM706" s="58"/>
      <c r="AN706" s="58"/>
      <c r="AO706" s="58"/>
      <c r="AP706" s="58"/>
      <c r="AQ706" s="58"/>
      <c r="AR706" s="58"/>
      <c r="AS706" s="58"/>
      <c r="AT706" s="58"/>
      <c r="AU706" s="58"/>
      <c r="AV706" s="58"/>
      <c r="AW706" s="58"/>
      <c r="AX706" s="58"/>
      <c r="AY706" s="58"/>
      <c r="AZ706" s="58"/>
    </row>
    <row r="707" spans="1:52" x14ac:dyDescent="0.25">
      <c r="A707" s="58"/>
      <c r="B707" s="58"/>
      <c r="C707" s="58"/>
      <c r="D707" s="58"/>
      <c r="E707" s="58"/>
      <c r="F707" s="58"/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  <c r="AA707" s="58"/>
      <c r="AB707" s="58"/>
      <c r="AC707" s="58"/>
      <c r="AD707" s="58"/>
      <c r="AE707" s="58"/>
      <c r="AF707" s="58"/>
      <c r="AG707" s="58"/>
      <c r="AH707" s="58"/>
      <c r="AI707" s="58"/>
      <c r="AJ707" s="58"/>
      <c r="AK707" s="58"/>
      <c r="AL707" s="58"/>
      <c r="AM707" s="58"/>
      <c r="AN707" s="58"/>
      <c r="AO707" s="58"/>
      <c r="AP707" s="58"/>
      <c r="AQ707" s="58"/>
      <c r="AR707" s="58"/>
      <c r="AS707" s="58"/>
      <c r="AT707" s="58"/>
      <c r="AU707" s="58"/>
      <c r="AV707" s="58"/>
      <c r="AW707" s="58"/>
      <c r="AX707" s="58"/>
      <c r="AY707" s="58"/>
      <c r="AZ707" s="58"/>
    </row>
    <row r="708" spans="1:52" x14ac:dyDescent="0.25">
      <c r="A708" s="58"/>
      <c r="B708" s="58"/>
      <c r="C708" s="58"/>
      <c r="D708" s="58"/>
      <c r="E708" s="58"/>
      <c r="F708" s="58"/>
      <c r="G708" s="58"/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  <c r="AA708" s="58"/>
      <c r="AB708" s="58"/>
      <c r="AC708" s="58"/>
      <c r="AD708" s="58"/>
      <c r="AE708" s="58"/>
      <c r="AF708" s="58"/>
      <c r="AG708" s="58"/>
      <c r="AH708" s="58"/>
      <c r="AI708" s="58"/>
      <c r="AJ708" s="58"/>
      <c r="AK708" s="58"/>
      <c r="AL708" s="58"/>
      <c r="AM708" s="58"/>
      <c r="AN708" s="58"/>
      <c r="AO708" s="58"/>
      <c r="AP708" s="58"/>
      <c r="AQ708" s="58"/>
      <c r="AR708" s="58"/>
      <c r="AS708" s="58"/>
      <c r="AT708" s="58"/>
      <c r="AU708" s="58"/>
      <c r="AV708" s="58"/>
      <c r="AW708" s="58"/>
      <c r="AX708" s="58"/>
      <c r="AY708" s="58"/>
      <c r="AZ708" s="58"/>
    </row>
    <row r="709" spans="1:52" x14ac:dyDescent="0.25">
      <c r="A709" s="58"/>
      <c r="B709" s="58"/>
      <c r="C709" s="58"/>
      <c r="D709" s="58"/>
      <c r="E709" s="58"/>
      <c r="F709" s="58"/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  <c r="AA709" s="58"/>
      <c r="AB709" s="58"/>
      <c r="AC709" s="58"/>
      <c r="AD709" s="58"/>
      <c r="AE709" s="58"/>
      <c r="AF709" s="58"/>
      <c r="AG709" s="58"/>
      <c r="AH709" s="58"/>
      <c r="AI709" s="58"/>
      <c r="AJ709" s="58"/>
      <c r="AK709" s="58"/>
      <c r="AL709" s="58"/>
      <c r="AM709" s="58"/>
      <c r="AN709" s="58"/>
      <c r="AO709" s="58"/>
      <c r="AP709" s="58"/>
      <c r="AQ709" s="58"/>
      <c r="AR709" s="58"/>
      <c r="AS709" s="58"/>
      <c r="AT709" s="58"/>
      <c r="AU709" s="58"/>
      <c r="AV709" s="58"/>
      <c r="AW709" s="58"/>
      <c r="AX709" s="58"/>
      <c r="AY709" s="58"/>
      <c r="AZ709" s="58"/>
    </row>
    <row r="710" spans="1:52" x14ac:dyDescent="0.25">
      <c r="A710" s="58"/>
      <c r="B710" s="58"/>
      <c r="C710" s="58"/>
      <c r="D710" s="58"/>
      <c r="E710" s="58"/>
      <c r="F710" s="58"/>
      <c r="G710" s="58"/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  <c r="AA710" s="58"/>
      <c r="AB710" s="58"/>
      <c r="AC710" s="58"/>
      <c r="AD710" s="58"/>
      <c r="AE710" s="58"/>
      <c r="AF710" s="58"/>
      <c r="AG710" s="58"/>
      <c r="AH710" s="58"/>
      <c r="AI710" s="58"/>
      <c r="AJ710" s="58"/>
      <c r="AK710" s="58"/>
      <c r="AL710" s="58"/>
      <c r="AM710" s="58"/>
      <c r="AN710" s="58"/>
      <c r="AO710" s="58"/>
      <c r="AP710" s="58"/>
      <c r="AQ710" s="58"/>
      <c r="AR710" s="58"/>
      <c r="AS710" s="58"/>
      <c r="AT710" s="58"/>
      <c r="AU710" s="58"/>
      <c r="AV710" s="58"/>
      <c r="AW710" s="58"/>
      <c r="AX710" s="58"/>
      <c r="AY710" s="58"/>
      <c r="AZ710" s="58"/>
    </row>
    <row r="711" spans="1:52" x14ac:dyDescent="0.25">
      <c r="A711" s="58"/>
      <c r="B711" s="58"/>
      <c r="C711" s="58"/>
      <c r="D711" s="58"/>
      <c r="E711" s="58"/>
      <c r="F711" s="58"/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  <c r="AA711" s="58"/>
      <c r="AB711" s="58"/>
      <c r="AC711" s="58"/>
      <c r="AD711" s="58"/>
      <c r="AE711" s="58"/>
      <c r="AF711" s="58"/>
      <c r="AG711" s="58"/>
      <c r="AH711" s="58"/>
      <c r="AI711" s="58"/>
      <c r="AJ711" s="58"/>
      <c r="AK711" s="58"/>
      <c r="AL711" s="58"/>
      <c r="AM711" s="58"/>
      <c r="AN711" s="58"/>
      <c r="AO711" s="58"/>
      <c r="AP711" s="58"/>
      <c r="AQ711" s="58"/>
      <c r="AR711" s="58"/>
      <c r="AS711" s="58"/>
      <c r="AT711" s="58"/>
      <c r="AU711" s="58"/>
      <c r="AV711" s="58"/>
      <c r="AW711" s="58"/>
      <c r="AX711" s="58"/>
      <c r="AY711" s="58"/>
      <c r="AZ711" s="58"/>
    </row>
    <row r="712" spans="1:52" x14ac:dyDescent="0.25">
      <c r="A712" s="58"/>
      <c r="B712" s="58"/>
      <c r="C712" s="58"/>
      <c r="D712" s="58"/>
      <c r="E712" s="58"/>
      <c r="F712" s="58"/>
      <c r="G712" s="58"/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  <c r="AA712" s="58"/>
      <c r="AB712" s="58"/>
      <c r="AC712" s="58"/>
      <c r="AD712" s="58"/>
      <c r="AE712" s="58"/>
      <c r="AF712" s="58"/>
      <c r="AG712" s="58"/>
      <c r="AH712" s="58"/>
      <c r="AI712" s="58"/>
      <c r="AJ712" s="58"/>
      <c r="AK712" s="58"/>
      <c r="AL712" s="58"/>
      <c r="AM712" s="58"/>
      <c r="AN712" s="58"/>
      <c r="AO712" s="58"/>
      <c r="AP712" s="58"/>
      <c r="AQ712" s="58"/>
      <c r="AR712" s="58"/>
      <c r="AS712" s="58"/>
      <c r="AT712" s="58"/>
      <c r="AU712" s="58"/>
      <c r="AV712" s="58"/>
      <c r="AW712" s="58"/>
      <c r="AX712" s="58"/>
      <c r="AY712" s="58"/>
      <c r="AZ712" s="58"/>
    </row>
    <row r="713" spans="1:52" x14ac:dyDescent="0.25">
      <c r="A713" s="58"/>
      <c r="B713" s="58"/>
      <c r="C713" s="58"/>
      <c r="D713" s="58"/>
      <c r="E713" s="58"/>
      <c r="F713" s="58"/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  <c r="AA713" s="58"/>
      <c r="AB713" s="58"/>
      <c r="AC713" s="58"/>
      <c r="AD713" s="58"/>
      <c r="AE713" s="58"/>
      <c r="AF713" s="58"/>
      <c r="AG713" s="58"/>
      <c r="AH713" s="58"/>
      <c r="AI713" s="58"/>
      <c r="AJ713" s="58"/>
      <c r="AK713" s="58"/>
      <c r="AL713" s="58"/>
      <c r="AM713" s="58"/>
      <c r="AN713" s="58"/>
      <c r="AO713" s="58"/>
      <c r="AP713" s="58"/>
      <c r="AQ713" s="58"/>
      <c r="AR713" s="58"/>
      <c r="AS713" s="58"/>
      <c r="AT713" s="58"/>
      <c r="AU713" s="58"/>
      <c r="AV713" s="58"/>
      <c r="AW713" s="58"/>
      <c r="AX713" s="58"/>
      <c r="AY713" s="58"/>
      <c r="AZ713" s="58"/>
    </row>
    <row r="714" spans="1:52" x14ac:dyDescent="0.25">
      <c r="A714" s="58"/>
      <c r="B714" s="58"/>
      <c r="C714" s="58"/>
      <c r="D714" s="58"/>
      <c r="E714" s="58"/>
      <c r="F714" s="58"/>
      <c r="G714" s="58"/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  <c r="AA714" s="58"/>
      <c r="AB714" s="58"/>
      <c r="AC714" s="58"/>
      <c r="AD714" s="58"/>
      <c r="AE714" s="58"/>
      <c r="AF714" s="58"/>
      <c r="AG714" s="58"/>
      <c r="AH714" s="58"/>
      <c r="AI714" s="58"/>
      <c r="AJ714" s="58"/>
      <c r="AK714" s="58"/>
      <c r="AL714" s="58"/>
      <c r="AM714" s="58"/>
      <c r="AN714" s="58"/>
      <c r="AO714" s="58"/>
      <c r="AP714" s="58"/>
      <c r="AQ714" s="58"/>
      <c r="AR714" s="58"/>
      <c r="AS714" s="58"/>
      <c r="AT714" s="58"/>
      <c r="AU714" s="58"/>
      <c r="AV714" s="58"/>
      <c r="AW714" s="58"/>
      <c r="AX714" s="58"/>
      <c r="AY714" s="58"/>
      <c r="AZ714" s="58"/>
    </row>
    <row r="715" spans="1:52" x14ac:dyDescent="0.25">
      <c r="A715" s="58"/>
      <c r="B715" s="58"/>
      <c r="C715" s="58"/>
      <c r="D715" s="58"/>
      <c r="E715" s="58"/>
      <c r="F715" s="58"/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  <c r="AA715" s="58"/>
      <c r="AB715" s="58"/>
      <c r="AC715" s="58"/>
      <c r="AD715" s="58"/>
      <c r="AE715" s="58"/>
      <c r="AF715" s="58"/>
      <c r="AG715" s="58"/>
      <c r="AH715" s="58"/>
      <c r="AI715" s="58"/>
      <c r="AJ715" s="58"/>
      <c r="AK715" s="58"/>
      <c r="AL715" s="58"/>
      <c r="AM715" s="58"/>
      <c r="AN715" s="58"/>
      <c r="AO715" s="58"/>
      <c r="AP715" s="58"/>
      <c r="AQ715" s="58"/>
      <c r="AR715" s="58"/>
      <c r="AS715" s="58"/>
      <c r="AT715" s="58"/>
      <c r="AU715" s="58"/>
      <c r="AV715" s="58"/>
      <c r="AW715" s="58"/>
      <c r="AX715" s="58"/>
      <c r="AY715" s="58"/>
      <c r="AZ715" s="58"/>
    </row>
    <row r="716" spans="1:52" x14ac:dyDescent="0.25">
      <c r="A716" s="58"/>
      <c r="B716" s="58"/>
      <c r="C716" s="58"/>
      <c r="D716" s="58"/>
      <c r="E716" s="58"/>
      <c r="F716" s="58"/>
      <c r="G716" s="58"/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  <c r="AA716" s="58"/>
      <c r="AB716" s="58"/>
      <c r="AC716" s="58"/>
      <c r="AD716" s="58"/>
      <c r="AE716" s="58"/>
      <c r="AF716" s="58"/>
      <c r="AG716" s="58"/>
      <c r="AH716" s="58"/>
      <c r="AI716" s="58"/>
      <c r="AJ716" s="58"/>
      <c r="AK716" s="58"/>
      <c r="AL716" s="58"/>
      <c r="AM716" s="58"/>
      <c r="AN716" s="58"/>
      <c r="AO716" s="58"/>
      <c r="AP716" s="58"/>
      <c r="AQ716" s="58"/>
      <c r="AR716" s="58"/>
      <c r="AS716" s="58"/>
      <c r="AT716" s="58"/>
      <c r="AU716" s="58"/>
      <c r="AV716" s="58"/>
      <c r="AW716" s="58"/>
      <c r="AX716" s="58"/>
      <c r="AY716" s="58"/>
      <c r="AZ716" s="58"/>
    </row>
    <row r="717" spans="1:52" x14ac:dyDescent="0.25">
      <c r="A717" s="58"/>
      <c r="B717" s="58"/>
      <c r="C717" s="58"/>
      <c r="D717" s="58"/>
      <c r="E717" s="58"/>
      <c r="F717" s="58"/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58"/>
      <c r="X717" s="58"/>
      <c r="Y717" s="58"/>
      <c r="Z717" s="58"/>
      <c r="AA717" s="58"/>
      <c r="AB717" s="58"/>
      <c r="AC717" s="58"/>
      <c r="AD717" s="58"/>
      <c r="AE717" s="58"/>
      <c r="AF717" s="58"/>
      <c r="AG717" s="58"/>
      <c r="AH717" s="58"/>
      <c r="AI717" s="58"/>
      <c r="AJ717" s="58"/>
      <c r="AK717" s="58"/>
      <c r="AL717" s="58"/>
      <c r="AM717" s="58"/>
      <c r="AN717" s="58"/>
      <c r="AO717" s="58"/>
      <c r="AP717" s="58"/>
      <c r="AQ717" s="58"/>
      <c r="AR717" s="58"/>
      <c r="AS717" s="58"/>
      <c r="AT717" s="58"/>
      <c r="AU717" s="58"/>
      <c r="AV717" s="58"/>
      <c r="AW717" s="58"/>
      <c r="AX717" s="58"/>
      <c r="AY717" s="58"/>
      <c r="AZ717" s="58"/>
    </row>
    <row r="718" spans="1:52" x14ac:dyDescent="0.25">
      <c r="A718" s="58"/>
      <c r="B718" s="58"/>
      <c r="C718" s="58"/>
      <c r="D718" s="58"/>
      <c r="E718" s="58"/>
      <c r="F718" s="58"/>
      <c r="G718" s="58"/>
      <c r="H718" s="58"/>
      <c r="I718" s="58"/>
      <c r="J718" s="58"/>
      <c r="K718" s="58"/>
      <c r="L718" s="58"/>
      <c r="M718" s="58"/>
      <c r="N718" s="58"/>
      <c r="O718" s="58"/>
      <c r="P718" s="58"/>
      <c r="Q718" s="58"/>
      <c r="R718" s="58"/>
      <c r="S718" s="58"/>
      <c r="T718" s="58"/>
      <c r="U718" s="58"/>
      <c r="V718" s="58"/>
      <c r="W718" s="58"/>
      <c r="X718" s="58"/>
      <c r="Y718" s="58"/>
      <c r="Z718" s="58"/>
      <c r="AA718" s="58"/>
      <c r="AB718" s="58"/>
      <c r="AC718" s="58"/>
      <c r="AD718" s="58"/>
      <c r="AE718" s="58"/>
      <c r="AF718" s="58"/>
      <c r="AG718" s="58"/>
      <c r="AH718" s="58"/>
      <c r="AI718" s="58"/>
      <c r="AJ718" s="58"/>
      <c r="AK718" s="58"/>
      <c r="AL718" s="58"/>
      <c r="AM718" s="58"/>
      <c r="AN718" s="58"/>
      <c r="AO718" s="58"/>
      <c r="AP718" s="58"/>
      <c r="AQ718" s="58"/>
      <c r="AR718" s="58"/>
      <c r="AS718" s="58"/>
      <c r="AT718" s="58"/>
      <c r="AU718" s="58"/>
      <c r="AV718" s="58"/>
      <c r="AW718" s="58"/>
      <c r="AX718" s="58"/>
      <c r="AY718" s="58"/>
      <c r="AZ718" s="58"/>
    </row>
    <row r="719" spans="1:52" x14ac:dyDescent="0.25">
      <c r="A719" s="58"/>
      <c r="B719" s="58"/>
      <c r="C719" s="58"/>
      <c r="D719" s="58"/>
      <c r="E719" s="58"/>
      <c r="F719" s="58"/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58"/>
      <c r="X719" s="58"/>
      <c r="Y719" s="58"/>
      <c r="Z719" s="58"/>
      <c r="AA719" s="58"/>
      <c r="AB719" s="58"/>
      <c r="AC719" s="58"/>
      <c r="AD719" s="58"/>
      <c r="AE719" s="58"/>
      <c r="AF719" s="58"/>
      <c r="AG719" s="58"/>
      <c r="AH719" s="58"/>
      <c r="AI719" s="58"/>
      <c r="AJ719" s="58"/>
      <c r="AK719" s="58"/>
      <c r="AL719" s="58"/>
      <c r="AM719" s="58"/>
      <c r="AN719" s="58"/>
      <c r="AO719" s="58"/>
      <c r="AP719" s="58"/>
      <c r="AQ719" s="58"/>
      <c r="AR719" s="58"/>
      <c r="AS719" s="58"/>
      <c r="AT719" s="58"/>
      <c r="AU719" s="58"/>
      <c r="AV719" s="58"/>
      <c r="AW719" s="58"/>
      <c r="AX719" s="58"/>
      <c r="AY719" s="58"/>
      <c r="AZ719" s="58"/>
    </row>
    <row r="720" spans="1:52" x14ac:dyDescent="0.25">
      <c r="A720" s="58"/>
      <c r="B720" s="58"/>
      <c r="C720" s="58"/>
      <c r="D720" s="58"/>
      <c r="E720" s="58"/>
      <c r="F720" s="58"/>
      <c r="G720" s="58"/>
      <c r="H720" s="58"/>
      <c r="I720" s="58"/>
      <c r="J720" s="58"/>
      <c r="K720" s="58"/>
      <c r="L720" s="58"/>
      <c r="M720" s="58"/>
      <c r="N720" s="58"/>
      <c r="O720" s="58"/>
      <c r="P720" s="58"/>
      <c r="Q720" s="58"/>
      <c r="R720" s="58"/>
      <c r="S720" s="58"/>
      <c r="T720" s="58"/>
      <c r="U720" s="58"/>
      <c r="V720" s="58"/>
      <c r="W720" s="58"/>
      <c r="X720" s="58"/>
      <c r="Y720" s="58"/>
      <c r="Z720" s="58"/>
      <c r="AA720" s="58"/>
      <c r="AB720" s="58"/>
      <c r="AC720" s="58"/>
      <c r="AD720" s="58"/>
      <c r="AE720" s="58"/>
      <c r="AF720" s="58"/>
      <c r="AG720" s="58"/>
      <c r="AH720" s="58"/>
      <c r="AI720" s="58"/>
      <c r="AJ720" s="58"/>
      <c r="AK720" s="58"/>
      <c r="AL720" s="58"/>
      <c r="AM720" s="58"/>
      <c r="AN720" s="58"/>
      <c r="AO720" s="58"/>
      <c r="AP720" s="58"/>
      <c r="AQ720" s="58"/>
      <c r="AR720" s="58"/>
      <c r="AS720" s="58"/>
      <c r="AT720" s="58"/>
      <c r="AU720" s="58"/>
      <c r="AV720" s="58"/>
      <c r="AW720" s="58"/>
      <c r="AX720" s="58"/>
      <c r="AY720" s="58"/>
      <c r="AZ720" s="58"/>
    </row>
    <row r="721" spans="1:52" x14ac:dyDescent="0.25">
      <c r="A721" s="58"/>
      <c r="B721" s="58"/>
      <c r="C721" s="58"/>
      <c r="D721" s="58"/>
      <c r="E721" s="58"/>
      <c r="F721" s="58"/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58"/>
      <c r="X721" s="58"/>
      <c r="Y721" s="58"/>
      <c r="Z721" s="58"/>
      <c r="AA721" s="58"/>
      <c r="AB721" s="58"/>
      <c r="AC721" s="58"/>
      <c r="AD721" s="58"/>
      <c r="AE721" s="58"/>
      <c r="AF721" s="58"/>
      <c r="AG721" s="58"/>
      <c r="AH721" s="58"/>
      <c r="AI721" s="58"/>
      <c r="AJ721" s="58"/>
      <c r="AK721" s="58"/>
      <c r="AL721" s="58"/>
      <c r="AM721" s="58"/>
      <c r="AN721" s="58"/>
      <c r="AO721" s="58"/>
      <c r="AP721" s="58"/>
      <c r="AQ721" s="58"/>
      <c r="AR721" s="58"/>
      <c r="AS721" s="58"/>
      <c r="AT721" s="58"/>
      <c r="AU721" s="58"/>
      <c r="AV721" s="58"/>
      <c r="AW721" s="58"/>
      <c r="AX721" s="58"/>
      <c r="AY721" s="58"/>
      <c r="AZ721" s="58"/>
    </row>
    <row r="722" spans="1:52" x14ac:dyDescent="0.25">
      <c r="A722" s="58"/>
      <c r="B722" s="58"/>
      <c r="C722" s="58"/>
      <c r="D722" s="58"/>
      <c r="E722" s="58"/>
      <c r="F722" s="58"/>
      <c r="G722" s="58"/>
      <c r="H722" s="58"/>
      <c r="I722" s="58"/>
      <c r="J722" s="58"/>
      <c r="K722" s="58"/>
      <c r="L722" s="58"/>
      <c r="M722" s="58"/>
      <c r="N722" s="58"/>
      <c r="O722" s="58"/>
      <c r="P722" s="58"/>
      <c r="Q722" s="58"/>
      <c r="R722" s="58"/>
      <c r="S722" s="58"/>
      <c r="T722" s="58"/>
      <c r="U722" s="58"/>
      <c r="V722" s="58"/>
      <c r="W722" s="58"/>
      <c r="X722" s="58"/>
      <c r="Y722" s="58"/>
      <c r="Z722" s="58"/>
      <c r="AA722" s="58"/>
      <c r="AB722" s="58"/>
      <c r="AC722" s="58"/>
      <c r="AD722" s="58"/>
      <c r="AE722" s="58"/>
      <c r="AF722" s="58"/>
      <c r="AG722" s="58"/>
      <c r="AH722" s="58"/>
      <c r="AI722" s="58"/>
      <c r="AJ722" s="58"/>
      <c r="AK722" s="58"/>
      <c r="AL722" s="58"/>
      <c r="AM722" s="58"/>
      <c r="AN722" s="58"/>
      <c r="AO722" s="58"/>
      <c r="AP722" s="58"/>
      <c r="AQ722" s="58"/>
      <c r="AR722" s="58"/>
      <c r="AS722" s="58"/>
      <c r="AT722" s="58"/>
      <c r="AU722" s="58"/>
      <c r="AV722" s="58"/>
      <c r="AW722" s="58"/>
      <c r="AX722" s="58"/>
      <c r="AY722" s="58"/>
      <c r="AZ722" s="58"/>
    </row>
    <row r="723" spans="1:52" x14ac:dyDescent="0.25">
      <c r="A723" s="58"/>
      <c r="B723" s="58"/>
      <c r="C723" s="58"/>
      <c r="D723" s="58"/>
      <c r="E723" s="58"/>
      <c r="F723" s="58"/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58"/>
      <c r="X723" s="58"/>
      <c r="Y723" s="58"/>
      <c r="Z723" s="58"/>
      <c r="AA723" s="58"/>
      <c r="AB723" s="58"/>
      <c r="AC723" s="58"/>
      <c r="AD723" s="58"/>
      <c r="AE723" s="58"/>
      <c r="AF723" s="58"/>
      <c r="AG723" s="58"/>
      <c r="AH723" s="58"/>
      <c r="AI723" s="58"/>
      <c r="AJ723" s="58"/>
      <c r="AK723" s="58"/>
      <c r="AL723" s="58"/>
      <c r="AM723" s="58"/>
      <c r="AN723" s="58"/>
      <c r="AO723" s="58"/>
      <c r="AP723" s="58"/>
      <c r="AQ723" s="58"/>
      <c r="AR723" s="58"/>
      <c r="AS723" s="58"/>
      <c r="AT723" s="58"/>
      <c r="AU723" s="58"/>
      <c r="AV723" s="58"/>
      <c r="AW723" s="58"/>
      <c r="AX723" s="58"/>
      <c r="AY723" s="58"/>
      <c r="AZ723" s="58"/>
    </row>
    <row r="724" spans="1:52" x14ac:dyDescent="0.25">
      <c r="A724" s="58"/>
      <c r="B724" s="58"/>
      <c r="C724" s="58"/>
      <c r="D724" s="58"/>
      <c r="E724" s="58"/>
      <c r="F724" s="58"/>
      <c r="G724" s="58"/>
      <c r="H724" s="58"/>
      <c r="I724" s="58"/>
      <c r="J724" s="58"/>
      <c r="K724" s="58"/>
      <c r="L724" s="58"/>
      <c r="M724" s="58"/>
      <c r="N724" s="58"/>
      <c r="O724" s="58"/>
      <c r="P724" s="58"/>
      <c r="Q724" s="58"/>
      <c r="R724" s="58"/>
      <c r="S724" s="58"/>
      <c r="T724" s="58"/>
      <c r="U724" s="58"/>
      <c r="V724" s="58"/>
      <c r="W724" s="58"/>
      <c r="X724" s="58"/>
      <c r="Y724" s="58"/>
      <c r="Z724" s="58"/>
      <c r="AA724" s="58"/>
      <c r="AB724" s="58"/>
      <c r="AC724" s="58"/>
      <c r="AD724" s="58"/>
      <c r="AE724" s="58"/>
      <c r="AF724" s="58"/>
      <c r="AG724" s="58"/>
      <c r="AH724" s="58"/>
      <c r="AI724" s="58"/>
      <c r="AJ724" s="58"/>
      <c r="AK724" s="58"/>
      <c r="AL724" s="58"/>
      <c r="AM724" s="58"/>
      <c r="AN724" s="58"/>
      <c r="AO724" s="58"/>
      <c r="AP724" s="58"/>
      <c r="AQ724" s="58"/>
      <c r="AR724" s="58"/>
      <c r="AS724" s="58"/>
      <c r="AT724" s="58"/>
      <c r="AU724" s="58"/>
      <c r="AV724" s="58"/>
      <c r="AW724" s="58"/>
      <c r="AX724" s="58"/>
      <c r="AY724" s="58"/>
      <c r="AZ724" s="58"/>
    </row>
    <row r="725" spans="1:52" x14ac:dyDescent="0.25">
      <c r="A725" s="58"/>
      <c r="B725" s="58"/>
      <c r="C725" s="58"/>
      <c r="D725" s="58"/>
      <c r="E725" s="58"/>
      <c r="F725" s="58"/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58"/>
      <c r="X725" s="58"/>
      <c r="Y725" s="58"/>
      <c r="Z725" s="58"/>
      <c r="AA725" s="58"/>
      <c r="AB725" s="58"/>
      <c r="AC725" s="58"/>
      <c r="AD725" s="58"/>
      <c r="AE725" s="58"/>
      <c r="AF725" s="58"/>
      <c r="AG725" s="58"/>
      <c r="AH725" s="58"/>
      <c r="AI725" s="58"/>
      <c r="AJ725" s="58"/>
      <c r="AK725" s="58"/>
      <c r="AL725" s="58"/>
      <c r="AM725" s="58"/>
      <c r="AN725" s="58"/>
      <c r="AO725" s="58"/>
      <c r="AP725" s="58"/>
      <c r="AQ725" s="58"/>
      <c r="AR725" s="58"/>
      <c r="AS725" s="58"/>
      <c r="AT725" s="58"/>
      <c r="AU725" s="58"/>
      <c r="AV725" s="58"/>
      <c r="AW725" s="58"/>
      <c r="AX725" s="58"/>
      <c r="AY725" s="58"/>
      <c r="AZ725" s="58"/>
    </row>
    <row r="726" spans="1:52" x14ac:dyDescent="0.25">
      <c r="A726" s="58"/>
      <c r="B726" s="58"/>
      <c r="C726" s="58"/>
      <c r="D726" s="58"/>
      <c r="E726" s="58"/>
      <c r="F726" s="58"/>
      <c r="G726" s="58"/>
      <c r="H726" s="58"/>
      <c r="I726" s="58"/>
      <c r="J726" s="58"/>
      <c r="K726" s="58"/>
      <c r="L726" s="58"/>
      <c r="M726" s="58"/>
      <c r="N726" s="58"/>
      <c r="O726" s="58"/>
      <c r="P726" s="58"/>
      <c r="Q726" s="58"/>
      <c r="R726" s="58"/>
      <c r="S726" s="58"/>
      <c r="T726" s="58"/>
      <c r="U726" s="58"/>
      <c r="V726" s="58"/>
      <c r="W726" s="58"/>
      <c r="X726" s="58"/>
      <c r="Y726" s="58"/>
      <c r="Z726" s="58"/>
      <c r="AA726" s="58"/>
      <c r="AB726" s="58"/>
      <c r="AC726" s="58"/>
      <c r="AD726" s="58"/>
      <c r="AE726" s="58"/>
      <c r="AF726" s="58"/>
      <c r="AG726" s="58"/>
      <c r="AH726" s="58"/>
      <c r="AI726" s="58"/>
      <c r="AJ726" s="58"/>
      <c r="AK726" s="58"/>
      <c r="AL726" s="58"/>
      <c r="AM726" s="58"/>
      <c r="AN726" s="58"/>
      <c r="AO726" s="58"/>
      <c r="AP726" s="58"/>
      <c r="AQ726" s="58"/>
      <c r="AR726" s="58"/>
      <c r="AS726" s="58"/>
      <c r="AT726" s="58"/>
      <c r="AU726" s="58"/>
      <c r="AV726" s="58"/>
      <c r="AW726" s="58"/>
      <c r="AX726" s="58"/>
      <c r="AY726" s="58"/>
      <c r="AZ726" s="58"/>
    </row>
    <row r="727" spans="1:52" x14ac:dyDescent="0.25">
      <c r="A727" s="58"/>
      <c r="B727" s="58"/>
      <c r="C727" s="58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58"/>
      <c r="X727" s="58"/>
      <c r="Y727" s="58"/>
      <c r="Z727" s="58"/>
      <c r="AA727" s="58"/>
      <c r="AB727" s="58"/>
      <c r="AC727" s="58"/>
      <c r="AD727" s="58"/>
      <c r="AE727" s="58"/>
      <c r="AF727" s="58"/>
      <c r="AG727" s="58"/>
      <c r="AH727" s="58"/>
      <c r="AI727" s="58"/>
      <c r="AJ727" s="58"/>
      <c r="AK727" s="58"/>
      <c r="AL727" s="58"/>
      <c r="AM727" s="58"/>
      <c r="AN727" s="58"/>
      <c r="AO727" s="58"/>
      <c r="AP727" s="58"/>
      <c r="AQ727" s="58"/>
      <c r="AR727" s="58"/>
      <c r="AS727" s="58"/>
      <c r="AT727" s="58"/>
      <c r="AU727" s="58"/>
      <c r="AV727" s="58"/>
      <c r="AW727" s="58"/>
      <c r="AX727" s="58"/>
      <c r="AY727" s="58"/>
      <c r="AZ727" s="58"/>
    </row>
    <row r="728" spans="1:52" x14ac:dyDescent="0.25">
      <c r="A728" s="58"/>
      <c r="B728" s="58"/>
      <c r="C728" s="58"/>
      <c r="D728" s="58"/>
      <c r="E728" s="58"/>
      <c r="F728" s="58"/>
      <c r="G728" s="58"/>
      <c r="H728" s="58"/>
      <c r="I728" s="58"/>
      <c r="J728" s="58"/>
      <c r="K728" s="58"/>
      <c r="L728" s="58"/>
      <c r="M728" s="58"/>
      <c r="N728" s="58"/>
      <c r="O728" s="58"/>
      <c r="P728" s="58"/>
      <c r="Q728" s="58"/>
      <c r="R728" s="58"/>
      <c r="S728" s="58"/>
      <c r="T728" s="58"/>
      <c r="U728" s="58"/>
      <c r="V728" s="58"/>
      <c r="W728" s="58"/>
      <c r="X728" s="58"/>
      <c r="Y728" s="58"/>
      <c r="Z728" s="58"/>
      <c r="AA728" s="58"/>
      <c r="AB728" s="58"/>
      <c r="AC728" s="58"/>
      <c r="AD728" s="58"/>
      <c r="AE728" s="58"/>
      <c r="AF728" s="58"/>
      <c r="AG728" s="58"/>
      <c r="AH728" s="58"/>
      <c r="AI728" s="58"/>
      <c r="AJ728" s="58"/>
      <c r="AK728" s="58"/>
      <c r="AL728" s="58"/>
      <c r="AM728" s="58"/>
      <c r="AN728" s="58"/>
      <c r="AO728" s="58"/>
      <c r="AP728" s="58"/>
      <c r="AQ728" s="58"/>
      <c r="AR728" s="58"/>
      <c r="AS728" s="58"/>
      <c r="AT728" s="58"/>
      <c r="AU728" s="58"/>
      <c r="AV728" s="58"/>
      <c r="AW728" s="58"/>
      <c r="AX728" s="58"/>
      <c r="AY728" s="58"/>
      <c r="AZ728" s="58"/>
    </row>
    <row r="729" spans="1:52" x14ac:dyDescent="0.25">
      <c r="A729" s="58"/>
      <c r="B729" s="58"/>
      <c r="C729" s="58"/>
      <c r="D729" s="58"/>
      <c r="E729" s="58"/>
      <c r="F729" s="58"/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58"/>
      <c r="X729" s="58"/>
      <c r="Y729" s="58"/>
      <c r="Z729" s="58"/>
      <c r="AA729" s="58"/>
      <c r="AB729" s="58"/>
      <c r="AC729" s="58"/>
      <c r="AD729" s="58"/>
      <c r="AE729" s="58"/>
      <c r="AF729" s="58"/>
      <c r="AG729" s="58"/>
      <c r="AH729" s="58"/>
      <c r="AI729" s="58"/>
      <c r="AJ729" s="58"/>
      <c r="AK729" s="58"/>
      <c r="AL729" s="58"/>
      <c r="AM729" s="58"/>
      <c r="AN729" s="58"/>
      <c r="AO729" s="58"/>
      <c r="AP729" s="58"/>
      <c r="AQ729" s="58"/>
      <c r="AR729" s="58"/>
      <c r="AS729" s="58"/>
      <c r="AT729" s="58"/>
      <c r="AU729" s="58"/>
      <c r="AV729" s="58"/>
      <c r="AW729" s="58"/>
      <c r="AX729" s="58"/>
      <c r="AY729" s="58"/>
      <c r="AZ729" s="58"/>
    </row>
    <row r="730" spans="1:52" x14ac:dyDescent="0.25">
      <c r="A730" s="58"/>
      <c r="B730" s="58"/>
      <c r="C730" s="58"/>
      <c r="D730" s="58"/>
      <c r="E730" s="58"/>
      <c r="F730" s="58"/>
      <c r="G730" s="58"/>
      <c r="H730" s="58"/>
      <c r="I730" s="58"/>
      <c r="J730" s="58"/>
      <c r="K730" s="58"/>
      <c r="L730" s="58"/>
      <c r="M730" s="58"/>
      <c r="N730" s="58"/>
      <c r="O730" s="58"/>
      <c r="P730" s="58"/>
      <c r="Q730" s="58"/>
      <c r="R730" s="58"/>
      <c r="S730" s="58"/>
      <c r="T730" s="58"/>
      <c r="U730" s="58"/>
      <c r="V730" s="58"/>
      <c r="W730" s="58"/>
      <c r="X730" s="58"/>
      <c r="Y730" s="58"/>
      <c r="Z730" s="58"/>
      <c r="AA730" s="58"/>
      <c r="AB730" s="58"/>
      <c r="AC730" s="58"/>
      <c r="AD730" s="58"/>
      <c r="AE730" s="58"/>
      <c r="AF730" s="58"/>
      <c r="AG730" s="58"/>
      <c r="AH730" s="58"/>
      <c r="AI730" s="58"/>
      <c r="AJ730" s="58"/>
      <c r="AK730" s="58"/>
      <c r="AL730" s="58"/>
      <c r="AM730" s="58"/>
      <c r="AN730" s="58"/>
      <c r="AO730" s="58"/>
      <c r="AP730" s="58"/>
      <c r="AQ730" s="58"/>
      <c r="AR730" s="58"/>
      <c r="AS730" s="58"/>
      <c r="AT730" s="58"/>
      <c r="AU730" s="58"/>
      <c r="AV730" s="58"/>
      <c r="AW730" s="58"/>
      <c r="AX730" s="58"/>
      <c r="AY730" s="58"/>
      <c r="AZ730" s="58"/>
    </row>
    <row r="731" spans="1:52" x14ac:dyDescent="0.25">
      <c r="A731" s="58"/>
      <c r="B731" s="58"/>
      <c r="C731" s="58"/>
      <c r="D731" s="58"/>
      <c r="E731" s="58"/>
      <c r="F731" s="58"/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58"/>
      <c r="X731" s="58"/>
      <c r="Y731" s="58"/>
      <c r="Z731" s="58"/>
      <c r="AA731" s="58"/>
      <c r="AB731" s="58"/>
      <c r="AC731" s="58"/>
      <c r="AD731" s="58"/>
      <c r="AE731" s="58"/>
      <c r="AF731" s="58"/>
      <c r="AG731" s="58"/>
      <c r="AH731" s="58"/>
      <c r="AI731" s="58"/>
      <c r="AJ731" s="58"/>
      <c r="AK731" s="58"/>
      <c r="AL731" s="58"/>
      <c r="AM731" s="58"/>
      <c r="AN731" s="58"/>
      <c r="AO731" s="58"/>
      <c r="AP731" s="58"/>
      <c r="AQ731" s="58"/>
      <c r="AR731" s="58"/>
      <c r="AS731" s="58"/>
      <c r="AT731" s="58"/>
      <c r="AU731" s="58"/>
      <c r="AV731" s="58"/>
      <c r="AW731" s="58"/>
      <c r="AX731" s="58"/>
      <c r="AY731" s="58"/>
      <c r="AZ731" s="58"/>
    </row>
    <row r="732" spans="1:52" x14ac:dyDescent="0.25">
      <c r="A732" s="58"/>
      <c r="B732" s="58"/>
      <c r="C732" s="58"/>
      <c r="D732" s="58"/>
      <c r="E732" s="58"/>
      <c r="F732" s="58"/>
      <c r="G732" s="58"/>
      <c r="H732" s="58"/>
      <c r="I732" s="58"/>
      <c r="J732" s="58"/>
      <c r="K732" s="58"/>
      <c r="L732" s="58"/>
      <c r="M732" s="58"/>
      <c r="N732" s="58"/>
      <c r="O732" s="58"/>
      <c r="P732" s="58"/>
      <c r="Q732" s="58"/>
      <c r="R732" s="58"/>
      <c r="S732" s="58"/>
      <c r="T732" s="58"/>
      <c r="U732" s="58"/>
      <c r="V732" s="58"/>
      <c r="W732" s="58"/>
      <c r="X732" s="58"/>
      <c r="Y732" s="58"/>
      <c r="Z732" s="58"/>
      <c r="AA732" s="58"/>
      <c r="AB732" s="58"/>
      <c r="AC732" s="58"/>
      <c r="AD732" s="58"/>
      <c r="AE732" s="58"/>
      <c r="AF732" s="58"/>
      <c r="AG732" s="58"/>
      <c r="AH732" s="58"/>
      <c r="AI732" s="58"/>
      <c r="AJ732" s="58"/>
      <c r="AK732" s="58"/>
      <c r="AL732" s="58"/>
      <c r="AM732" s="58"/>
      <c r="AN732" s="58"/>
      <c r="AO732" s="58"/>
      <c r="AP732" s="58"/>
      <c r="AQ732" s="58"/>
      <c r="AR732" s="58"/>
      <c r="AS732" s="58"/>
      <c r="AT732" s="58"/>
      <c r="AU732" s="58"/>
      <c r="AV732" s="58"/>
      <c r="AW732" s="58"/>
      <c r="AX732" s="58"/>
      <c r="AY732" s="58"/>
      <c r="AZ732" s="58"/>
    </row>
    <row r="733" spans="1:52" x14ac:dyDescent="0.25">
      <c r="A733" s="58"/>
      <c r="B733" s="58"/>
      <c r="C733" s="58"/>
      <c r="D733" s="58"/>
      <c r="E733" s="58"/>
      <c r="F733" s="58"/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58"/>
      <c r="X733" s="58"/>
      <c r="Y733" s="58"/>
      <c r="Z733" s="58"/>
      <c r="AA733" s="58"/>
      <c r="AB733" s="58"/>
      <c r="AC733" s="58"/>
      <c r="AD733" s="58"/>
      <c r="AE733" s="58"/>
      <c r="AF733" s="58"/>
      <c r="AG733" s="58"/>
      <c r="AH733" s="58"/>
      <c r="AI733" s="58"/>
      <c r="AJ733" s="58"/>
      <c r="AK733" s="58"/>
      <c r="AL733" s="58"/>
      <c r="AM733" s="58"/>
      <c r="AN733" s="58"/>
      <c r="AO733" s="58"/>
      <c r="AP733" s="58"/>
      <c r="AQ733" s="58"/>
      <c r="AR733" s="58"/>
      <c r="AS733" s="58"/>
      <c r="AT733" s="58"/>
      <c r="AU733" s="58"/>
      <c r="AV733" s="58"/>
      <c r="AW733" s="58"/>
      <c r="AX733" s="58"/>
      <c r="AY733" s="58"/>
      <c r="AZ733" s="58"/>
    </row>
    <row r="734" spans="1:52" x14ac:dyDescent="0.25">
      <c r="A734" s="58"/>
      <c r="B734" s="58"/>
      <c r="C734" s="58"/>
      <c r="D734" s="58"/>
      <c r="E734" s="58"/>
      <c r="F734" s="58"/>
      <c r="G734" s="58"/>
      <c r="H734" s="58"/>
      <c r="I734" s="58"/>
      <c r="J734" s="58"/>
      <c r="K734" s="58"/>
      <c r="L734" s="58"/>
      <c r="M734" s="58"/>
      <c r="N734" s="58"/>
      <c r="O734" s="58"/>
      <c r="P734" s="58"/>
      <c r="Q734" s="58"/>
      <c r="R734" s="58"/>
      <c r="S734" s="58"/>
      <c r="T734" s="58"/>
      <c r="U734" s="58"/>
      <c r="V734" s="58"/>
      <c r="W734" s="58"/>
      <c r="X734" s="58"/>
      <c r="Y734" s="58"/>
      <c r="Z734" s="58"/>
      <c r="AA734" s="58"/>
      <c r="AB734" s="58"/>
      <c r="AC734" s="58"/>
      <c r="AD734" s="58"/>
      <c r="AE734" s="58"/>
      <c r="AF734" s="58"/>
      <c r="AG734" s="58"/>
      <c r="AH734" s="58"/>
      <c r="AI734" s="58"/>
      <c r="AJ734" s="58"/>
      <c r="AK734" s="58"/>
      <c r="AL734" s="58"/>
      <c r="AM734" s="58"/>
      <c r="AN734" s="58"/>
      <c r="AO734" s="58"/>
      <c r="AP734" s="58"/>
      <c r="AQ734" s="58"/>
      <c r="AR734" s="58"/>
      <c r="AS734" s="58"/>
      <c r="AT734" s="58"/>
      <c r="AU734" s="58"/>
      <c r="AV734" s="58"/>
      <c r="AW734" s="58"/>
      <c r="AX734" s="58"/>
      <c r="AY734" s="58"/>
      <c r="AZ734" s="58"/>
    </row>
    <row r="735" spans="1:52" x14ac:dyDescent="0.25">
      <c r="A735" s="58"/>
      <c r="B735" s="58"/>
      <c r="C735" s="58"/>
      <c r="D735" s="58"/>
      <c r="E735" s="58"/>
      <c r="F735" s="58"/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58"/>
      <c r="X735" s="58"/>
      <c r="Y735" s="58"/>
      <c r="Z735" s="58"/>
      <c r="AA735" s="58"/>
      <c r="AB735" s="58"/>
      <c r="AC735" s="58"/>
      <c r="AD735" s="58"/>
      <c r="AE735" s="58"/>
      <c r="AF735" s="58"/>
      <c r="AG735" s="58"/>
      <c r="AH735" s="58"/>
      <c r="AI735" s="58"/>
      <c r="AJ735" s="58"/>
      <c r="AK735" s="58"/>
      <c r="AL735" s="58"/>
      <c r="AM735" s="58"/>
      <c r="AN735" s="58"/>
      <c r="AO735" s="58"/>
      <c r="AP735" s="58"/>
      <c r="AQ735" s="58"/>
      <c r="AR735" s="58"/>
      <c r="AS735" s="58"/>
      <c r="AT735" s="58"/>
      <c r="AU735" s="58"/>
      <c r="AV735" s="58"/>
      <c r="AW735" s="58"/>
      <c r="AX735" s="58"/>
      <c r="AY735" s="58"/>
      <c r="AZ735" s="58"/>
    </row>
    <row r="736" spans="1:52" x14ac:dyDescent="0.25">
      <c r="A736" s="58"/>
      <c r="B736" s="58"/>
      <c r="C736" s="58"/>
      <c r="D736" s="58"/>
      <c r="E736" s="58"/>
      <c r="F736" s="58"/>
      <c r="G736" s="58"/>
      <c r="H736" s="58"/>
      <c r="I736" s="58"/>
      <c r="J736" s="58"/>
      <c r="K736" s="58"/>
      <c r="L736" s="58"/>
      <c r="M736" s="58"/>
      <c r="N736" s="58"/>
      <c r="O736" s="58"/>
      <c r="P736" s="58"/>
      <c r="Q736" s="58"/>
      <c r="R736" s="58"/>
      <c r="S736" s="58"/>
      <c r="T736" s="58"/>
      <c r="U736" s="58"/>
      <c r="V736" s="58"/>
      <c r="W736" s="58"/>
      <c r="X736" s="58"/>
      <c r="Y736" s="58"/>
      <c r="Z736" s="58"/>
      <c r="AA736" s="58"/>
      <c r="AB736" s="58"/>
      <c r="AC736" s="58"/>
      <c r="AD736" s="58"/>
      <c r="AE736" s="58"/>
      <c r="AF736" s="58"/>
      <c r="AG736" s="58"/>
      <c r="AH736" s="58"/>
      <c r="AI736" s="58"/>
      <c r="AJ736" s="58"/>
      <c r="AK736" s="58"/>
      <c r="AL736" s="58"/>
      <c r="AM736" s="58"/>
      <c r="AN736" s="58"/>
      <c r="AO736" s="58"/>
      <c r="AP736" s="58"/>
      <c r="AQ736" s="58"/>
      <c r="AR736" s="58"/>
      <c r="AS736" s="58"/>
      <c r="AT736" s="58"/>
      <c r="AU736" s="58"/>
      <c r="AV736" s="58"/>
      <c r="AW736" s="58"/>
      <c r="AX736" s="58"/>
      <c r="AY736" s="58"/>
      <c r="AZ736" s="58"/>
    </row>
    <row r="737" spans="1:52" x14ac:dyDescent="0.25">
      <c r="A737" s="58"/>
      <c r="B737" s="58"/>
      <c r="C737" s="58"/>
      <c r="D737" s="58"/>
      <c r="E737" s="58"/>
      <c r="F737" s="58"/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58"/>
      <c r="X737" s="58"/>
      <c r="Y737" s="58"/>
      <c r="Z737" s="58"/>
      <c r="AA737" s="58"/>
      <c r="AB737" s="58"/>
      <c r="AC737" s="58"/>
      <c r="AD737" s="58"/>
      <c r="AE737" s="58"/>
      <c r="AF737" s="58"/>
      <c r="AG737" s="58"/>
      <c r="AH737" s="58"/>
      <c r="AI737" s="58"/>
      <c r="AJ737" s="58"/>
      <c r="AK737" s="58"/>
      <c r="AL737" s="58"/>
      <c r="AM737" s="58"/>
      <c r="AN737" s="58"/>
      <c r="AO737" s="58"/>
      <c r="AP737" s="58"/>
      <c r="AQ737" s="58"/>
      <c r="AR737" s="58"/>
      <c r="AS737" s="58"/>
      <c r="AT737" s="58"/>
      <c r="AU737" s="58"/>
      <c r="AV737" s="58"/>
      <c r="AW737" s="58"/>
      <c r="AX737" s="58"/>
      <c r="AY737" s="58"/>
      <c r="AZ737" s="58"/>
    </row>
    <row r="738" spans="1:52" x14ac:dyDescent="0.25">
      <c r="A738" s="58"/>
      <c r="B738" s="58"/>
      <c r="C738" s="58"/>
      <c r="D738" s="58"/>
      <c r="E738" s="58"/>
      <c r="F738" s="58"/>
      <c r="G738" s="58"/>
      <c r="H738" s="58"/>
      <c r="I738" s="58"/>
      <c r="J738" s="58"/>
      <c r="K738" s="58"/>
      <c r="L738" s="58"/>
      <c r="M738" s="58"/>
      <c r="N738" s="58"/>
      <c r="O738" s="58"/>
      <c r="P738" s="58"/>
      <c r="Q738" s="58"/>
      <c r="R738" s="58"/>
      <c r="S738" s="58"/>
      <c r="T738" s="58"/>
      <c r="U738" s="58"/>
      <c r="V738" s="58"/>
      <c r="W738" s="58"/>
      <c r="X738" s="58"/>
      <c r="Y738" s="58"/>
      <c r="Z738" s="58"/>
      <c r="AA738" s="58"/>
      <c r="AB738" s="58"/>
      <c r="AC738" s="58"/>
      <c r="AD738" s="58"/>
      <c r="AE738" s="58"/>
      <c r="AF738" s="58"/>
      <c r="AG738" s="58"/>
      <c r="AH738" s="58"/>
      <c r="AI738" s="58"/>
      <c r="AJ738" s="58"/>
      <c r="AK738" s="58"/>
      <c r="AL738" s="58"/>
      <c r="AM738" s="58"/>
      <c r="AN738" s="58"/>
      <c r="AO738" s="58"/>
      <c r="AP738" s="58"/>
      <c r="AQ738" s="58"/>
      <c r="AR738" s="58"/>
      <c r="AS738" s="58"/>
      <c r="AT738" s="58"/>
      <c r="AU738" s="58"/>
      <c r="AV738" s="58"/>
      <c r="AW738" s="58"/>
      <c r="AX738" s="58"/>
      <c r="AY738" s="58"/>
      <c r="AZ738" s="58"/>
    </row>
    <row r="739" spans="1:52" x14ac:dyDescent="0.25">
      <c r="A739" s="58"/>
      <c r="B739" s="58"/>
      <c r="C739" s="58"/>
      <c r="D739" s="58"/>
      <c r="E739" s="58"/>
      <c r="F739" s="58"/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58"/>
      <c r="X739" s="58"/>
      <c r="Y739" s="58"/>
      <c r="Z739" s="58"/>
      <c r="AA739" s="58"/>
      <c r="AB739" s="58"/>
      <c r="AC739" s="58"/>
      <c r="AD739" s="58"/>
      <c r="AE739" s="58"/>
      <c r="AF739" s="58"/>
      <c r="AG739" s="58"/>
      <c r="AH739" s="58"/>
      <c r="AI739" s="58"/>
      <c r="AJ739" s="58"/>
      <c r="AK739" s="58"/>
      <c r="AL739" s="58"/>
      <c r="AM739" s="58"/>
      <c r="AN739" s="58"/>
      <c r="AO739" s="58"/>
      <c r="AP739" s="58"/>
      <c r="AQ739" s="58"/>
      <c r="AR739" s="58"/>
      <c r="AS739" s="58"/>
      <c r="AT739" s="58"/>
      <c r="AU739" s="58"/>
      <c r="AV739" s="58"/>
      <c r="AW739" s="58"/>
      <c r="AX739" s="58"/>
      <c r="AY739" s="58"/>
      <c r="AZ739" s="58"/>
    </row>
    <row r="740" spans="1:52" x14ac:dyDescent="0.25">
      <c r="A740" s="58"/>
      <c r="B740" s="58"/>
      <c r="C740" s="58"/>
      <c r="D740" s="58"/>
      <c r="E740" s="58"/>
      <c r="F740" s="58"/>
      <c r="G740" s="58"/>
      <c r="H740" s="58"/>
      <c r="I740" s="58"/>
      <c r="J740" s="58"/>
      <c r="K740" s="58"/>
      <c r="L740" s="58"/>
      <c r="M740" s="58"/>
      <c r="N740" s="58"/>
      <c r="O740" s="58"/>
      <c r="P740" s="58"/>
      <c r="Q740" s="58"/>
      <c r="R740" s="58"/>
      <c r="S740" s="58"/>
      <c r="T740" s="58"/>
      <c r="U740" s="58"/>
      <c r="V740" s="58"/>
      <c r="W740" s="58"/>
      <c r="X740" s="58"/>
      <c r="Y740" s="58"/>
      <c r="Z740" s="58"/>
      <c r="AA740" s="58"/>
      <c r="AB740" s="58"/>
      <c r="AC740" s="58"/>
      <c r="AD740" s="58"/>
      <c r="AE740" s="58"/>
      <c r="AF740" s="58"/>
      <c r="AG740" s="58"/>
      <c r="AH740" s="58"/>
      <c r="AI740" s="58"/>
      <c r="AJ740" s="58"/>
      <c r="AK740" s="58"/>
      <c r="AL740" s="58"/>
      <c r="AM740" s="58"/>
      <c r="AN740" s="58"/>
      <c r="AO740" s="58"/>
      <c r="AP740" s="58"/>
      <c r="AQ740" s="58"/>
      <c r="AR740" s="58"/>
      <c r="AS740" s="58"/>
      <c r="AT740" s="58"/>
      <c r="AU740" s="58"/>
      <c r="AV740" s="58"/>
      <c r="AW740" s="58"/>
      <c r="AX740" s="58"/>
      <c r="AY740" s="58"/>
      <c r="AZ740" s="58"/>
    </row>
    <row r="741" spans="1:52" x14ac:dyDescent="0.25">
      <c r="A741" s="58"/>
      <c r="B741" s="58"/>
      <c r="C741" s="58"/>
      <c r="D741" s="58"/>
      <c r="E741" s="58"/>
      <c r="F741" s="58"/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58"/>
      <c r="X741" s="58"/>
      <c r="Y741" s="58"/>
      <c r="Z741" s="58"/>
      <c r="AA741" s="58"/>
      <c r="AB741" s="58"/>
      <c r="AC741" s="58"/>
      <c r="AD741" s="58"/>
      <c r="AE741" s="58"/>
      <c r="AF741" s="58"/>
      <c r="AG741" s="58"/>
      <c r="AH741" s="58"/>
      <c r="AI741" s="58"/>
      <c r="AJ741" s="58"/>
      <c r="AK741" s="58"/>
      <c r="AL741" s="58"/>
      <c r="AM741" s="58"/>
      <c r="AN741" s="58"/>
      <c r="AO741" s="58"/>
      <c r="AP741" s="58"/>
      <c r="AQ741" s="58"/>
      <c r="AR741" s="58"/>
      <c r="AS741" s="58"/>
      <c r="AT741" s="58"/>
      <c r="AU741" s="58"/>
      <c r="AV741" s="58"/>
      <c r="AW741" s="58"/>
      <c r="AX741" s="58"/>
      <c r="AY741" s="58"/>
      <c r="AZ741" s="58"/>
    </row>
    <row r="742" spans="1:52" x14ac:dyDescent="0.25">
      <c r="A742" s="58"/>
      <c r="B742" s="58"/>
      <c r="C742" s="58"/>
      <c r="D742" s="58"/>
      <c r="E742" s="58"/>
      <c r="F742" s="58"/>
      <c r="G742" s="58"/>
      <c r="H742" s="58"/>
      <c r="I742" s="58"/>
      <c r="J742" s="58"/>
      <c r="K742" s="58"/>
      <c r="L742" s="58"/>
      <c r="M742" s="58"/>
      <c r="N742" s="58"/>
      <c r="O742" s="58"/>
      <c r="P742" s="58"/>
      <c r="Q742" s="58"/>
      <c r="R742" s="58"/>
      <c r="S742" s="58"/>
      <c r="T742" s="58"/>
      <c r="U742" s="58"/>
      <c r="V742" s="58"/>
      <c r="W742" s="58"/>
      <c r="X742" s="58"/>
      <c r="Y742" s="58"/>
      <c r="Z742" s="58"/>
      <c r="AA742" s="58"/>
      <c r="AB742" s="58"/>
      <c r="AC742" s="58"/>
      <c r="AD742" s="58"/>
      <c r="AE742" s="58"/>
      <c r="AF742" s="58"/>
      <c r="AG742" s="58"/>
      <c r="AH742" s="58"/>
      <c r="AI742" s="58"/>
      <c r="AJ742" s="58"/>
      <c r="AK742" s="58"/>
      <c r="AL742" s="58"/>
      <c r="AM742" s="58"/>
      <c r="AN742" s="58"/>
      <c r="AO742" s="58"/>
      <c r="AP742" s="58"/>
      <c r="AQ742" s="58"/>
      <c r="AR742" s="58"/>
      <c r="AS742" s="58"/>
      <c r="AT742" s="58"/>
      <c r="AU742" s="58"/>
      <c r="AV742" s="58"/>
      <c r="AW742" s="58"/>
      <c r="AX742" s="58"/>
      <c r="AY742" s="58"/>
      <c r="AZ742" s="58"/>
    </row>
    <row r="743" spans="1:52" x14ac:dyDescent="0.25">
      <c r="A743" s="58"/>
      <c r="B743" s="58"/>
      <c r="C743" s="58"/>
      <c r="D743" s="58"/>
      <c r="E743" s="58"/>
      <c r="F743" s="58"/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58"/>
      <c r="X743" s="58"/>
      <c r="Y743" s="58"/>
      <c r="Z743" s="58"/>
      <c r="AA743" s="58"/>
      <c r="AB743" s="58"/>
      <c r="AC743" s="58"/>
      <c r="AD743" s="58"/>
      <c r="AE743" s="58"/>
      <c r="AF743" s="58"/>
      <c r="AG743" s="58"/>
      <c r="AH743" s="58"/>
      <c r="AI743" s="58"/>
      <c r="AJ743" s="58"/>
      <c r="AK743" s="58"/>
      <c r="AL743" s="58"/>
      <c r="AM743" s="58"/>
      <c r="AN743" s="58"/>
      <c r="AO743" s="58"/>
      <c r="AP743" s="58"/>
      <c r="AQ743" s="58"/>
      <c r="AR743" s="58"/>
      <c r="AS743" s="58"/>
      <c r="AT743" s="58"/>
      <c r="AU743" s="58"/>
      <c r="AV743" s="58"/>
      <c r="AW743" s="58"/>
      <c r="AX743" s="58"/>
      <c r="AY743" s="58"/>
      <c r="AZ743" s="58"/>
    </row>
    <row r="744" spans="1:52" x14ac:dyDescent="0.25">
      <c r="A744" s="58"/>
      <c r="B744" s="58"/>
      <c r="C744" s="58"/>
      <c r="D744" s="58"/>
      <c r="E744" s="58"/>
      <c r="F744" s="58"/>
      <c r="G744" s="58"/>
      <c r="H744" s="58"/>
      <c r="I744" s="58"/>
      <c r="J744" s="58"/>
      <c r="K744" s="58"/>
      <c r="L744" s="58"/>
      <c r="M744" s="58"/>
      <c r="N744" s="58"/>
      <c r="O744" s="58"/>
      <c r="P744" s="58"/>
      <c r="Q744" s="58"/>
      <c r="R744" s="58"/>
      <c r="S744" s="58"/>
      <c r="T744" s="58"/>
      <c r="U744" s="58"/>
      <c r="V744" s="58"/>
      <c r="W744" s="58"/>
      <c r="X744" s="58"/>
      <c r="Y744" s="58"/>
      <c r="Z744" s="58"/>
      <c r="AA744" s="58"/>
      <c r="AB744" s="58"/>
      <c r="AC744" s="58"/>
      <c r="AD744" s="58"/>
      <c r="AE744" s="58"/>
      <c r="AF744" s="58"/>
      <c r="AG744" s="58"/>
      <c r="AH744" s="58"/>
      <c r="AI744" s="58"/>
      <c r="AJ744" s="58"/>
      <c r="AK744" s="58"/>
      <c r="AL744" s="58"/>
      <c r="AM744" s="58"/>
      <c r="AN744" s="58"/>
      <c r="AO744" s="58"/>
      <c r="AP744" s="58"/>
      <c r="AQ744" s="58"/>
      <c r="AR744" s="58"/>
      <c r="AS744" s="58"/>
      <c r="AT744" s="58"/>
      <c r="AU744" s="58"/>
      <c r="AV744" s="58"/>
      <c r="AW744" s="58"/>
      <c r="AX744" s="58"/>
      <c r="AY744" s="58"/>
      <c r="AZ744" s="58"/>
    </row>
    <row r="745" spans="1:52" x14ac:dyDescent="0.25">
      <c r="A745" s="58"/>
      <c r="B745" s="58"/>
      <c r="C745" s="58"/>
      <c r="D745" s="58"/>
      <c r="E745" s="58"/>
      <c r="F745" s="58"/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58"/>
      <c r="X745" s="58"/>
      <c r="Y745" s="58"/>
      <c r="Z745" s="58"/>
      <c r="AA745" s="58"/>
      <c r="AB745" s="58"/>
      <c r="AC745" s="58"/>
      <c r="AD745" s="58"/>
      <c r="AE745" s="58"/>
      <c r="AF745" s="58"/>
      <c r="AG745" s="58"/>
      <c r="AH745" s="58"/>
      <c r="AI745" s="58"/>
      <c r="AJ745" s="58"/>
      <c r="AK745" s="58"/>
      <c r="AL745" s="58"/>
      <c r="AM745" s="58"/>
      <c r="AN745" s="58"/>
      <c r="AO745" s="58"/>
      <c r="AP745" s="58"/>
      <c r="AQ745" s="58"/>
      <c r="AR745" s="58"/>
      <c r="AS745" s="58"/>
      <c r="AT745" s="58"/>
      <c r="AU745" s="58"/>
      <c r="AV745" s="58"/>
      <c r="AW745" s="58"/>
      <c r="AX745" s="58"/>
      <c r="AY745" s="58"/>
      <c r="AZ745" s="58"/>
    </row>
    <row r="746" spans="1:52" x14ac:dyDescent="0.25">
      <c r="A746" s="58"/>
      <c r="B746" s="58"/>
      <c r="C746" s="58"/>
      <c r="D746" s="58"/>
      <c r="E746" s="58"/>
      <c r="F746" s="58"/>
      <c r="G746" s="58"/>
      <c r="H746" s="58"/>
      <c r="I746" s="58"/>
      <c r="J746" s="58"/>
      <c r="K746" s="58"/>
      <c r="L746" s="58"/>
      <c r="M746" s="58"/>
      <c r="N746" s="58"/>
      <c r="O746" s="58"/>
      <c r="P746" s="58"/>
      <c r="Q746" s="58"/>
      <c r="R746" s="58"/>
      <c r="S746" s="58"/>
      <c r="T746" s="58"/>
      <c r="U746" s="58"/>
      <c r="V746" s="58"/>
      <c r="W746" s="58"/>
      <c r="X746" s="58"/>
      <c r="Y746" s="58"/>
      <c r="Z746" s="58"/>
      <c r="AA746" s="58"/>
      <c r="AB746" s="58"/>
      <c r="AC746" s="58"/>
      <c r="AD746" s="58"/>
      <c r="AE746" s="58"/>
      <c r="AF746" s="58"/>
      <c r="AG746" s="58"/>
      <c r="AH746" s="58"/>
      <c r="AI746" s="58"/>
      <c r="AJ746" s="58"/>
      <c r="AK746" s="58"/>
      <c r="AL746" s="58"/>
      <c r="AM746" s="58"/>
      <c r="AN746" s="58"/>
      <c r="AO746" s="58"/>
      <c r="AP746" s="58"/>
      <c r="AQ746" s="58"/>
      <c r="AR746" s="58"/>
      <c r="AS746" s="58"/>
      <c r="AT746" s="58"/>
      <c r="AU746" s="58"/>
      <c r="AV746" s="58"/>
      <c r="AW746" s="58"/>
      <c r="AX746" s="58"/>
      <c r="AY746" s="58"/>
      <c r="AZ746" s="58"/>
    </row>
    <row r="747" spans="1:52" x14ac:dyDescent="0.25">
      <c r="A747" s="58"/>
      <c r="B747" s="58"/>
      <c r="C747" s="58"/>
      <c r="D747" s="58"/>
      <c r="E747" s="58"/>
      <c r="F747" s="58"/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58"/>
      <c r="X747" s="58"/>
      <c r="Y747" s="58"/>
      <c r="Z747" s="58"/>
      <c r="AA747" s="58"/>
      <c r="AB747" s="58"/>
      <c r="AC747" s="58"/>
      <c r="AD747" s="58"/>
      <c r="AE747" s="58"/>
      <c r="AF747" s="58"/>
      <c r="AG747" s="58"/>
      <c r="AH747" s="58"/>
      <c r="AI747" s="58"/>
      <c r="AJ747" s="58"/>
      <c r="AK747" s="58"/>
      <c r="AL747" s="58"/>
      <c r="AM747" s="58"/>
      <c r="AN747" s="58"/>
      <c r="AO747" s="58"/>
      <c r="AP747" s="58"/>
      <c r="AQ747" s="58"/>
      <c r="AR747" s="58"/>
      <c r="AS747" s="58"/>
      <c r="AT747" s="58"/>
      <c r="AU747" s="58"/>
      <c r="AV747" s="58"/>
      <c r="AW747" s="58"/>
      <c r="AX747" s="58"/>
      <c r="AY747" s="58"/>
      <c r="AZ747" s="58"/>
    </row>
    <row r="748" spans="1:52" x14ac:dyDescent="0.25">
      <c r="A748" s="58"/>
      <c r="B748" s="58"/>
      <c r="C748" s="58"/>
      <c r="D748" s="58"/>
      <c r="E748" s="58"/>
      <c r="F748" s="58"/>
      <c r="G748" s="58"/>
      <c r="H748" s="58"/>
      <c r="I748" s="58"/>
      <c r="J748" s="58"/>
      <c r="K748" s="58"/>
      <c r="L748" s="58"/>
      <c r="M748" s="58"/>
      <c r="N748" s="58"/>
      <c r="O748" s="58"/>
      <c r="P748" s="58"/>
      <c r="Q748" s="58"/>
      <c r="R748" s="58"/>
      <c r="S748" s="58"/>
      <c r="T748" s="58"/>
      <c r="U748" s="58"/>
      <c r="V748" s="58"/>
      <c r="W748" s="58"/>
      <c r="X748" s="58"/>
      <c r="Y748" s="58"/>
      <c r="Z748" s="58"/>
      <c r="AA748" s="58"/>
      <c r="AB748" s="58"/>
      <c r="AC748" s="58"/>
      <c r="AD748" s="58"/>
      <c r="AE748" s="58"/>
      <c r="AF748" s="58"/>
      <c r="AG748" s="58"/>
      <c r="AH748" s="58"/>
      <c r="AI748" s="58"/>
      <c r="AJ748" s="58"/>
      <c r="AK748" s="58"/>
      <c r="AL748" s="58"/>
      <c r="AM748" s="58"/>
      <c r="AN748" s="58"/>
      <c r="AO748" s="58"/>
      <c r="AP748" s="58"/>
      <c r="AQ748" s="58"/>
      <c r="AR748" s="58"/>
      <c r="AS748" s="58"/>
      <c r="AT748" s="58"/>
      <c r="AU748" s="58"/>
      <c r="AV748" s="58"/>
      <c r="AW748" s="58"/>
      <c r="AX748" s="58"/>
      <c r="AY748" s="58"/>
      <c r="AZ748" s="58"/>
    </row>
    <row r="749" spans="1:52" x14ac:dyDescent="0.25">
      <c r="A749" s="58"/>
      <c r="B749" s="58"/>
      <c r="C749" s="58"/>
      <c r="D749" s="58"/>
      <c r="E749" s="58"/>
      <c r="F749" s="58"/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58"/>
      <c r="X749" s="58"/>
      <c r="Y749" s="58"/>
      <c r="Z749" s="58"/>
      <c r="AA749" s="58"/>
      <c r="AB749" s="58"/>
      <c r="AC749" s="58"/>
      <c r="AD749" s="58"/>
      <c r="AE749" s="58"/>
      <c r="AF749" s="58"/>
      <c r="AG749" s="58"/>
      <c r="AH749" s="58"/>
      <c r="AI749" s="58"/>
      <c r="AJ749" s="58"/>
      <c r="AK749" s="58"/>
      <c r="AL749" s="58"/>
      <c r="AM749" s="58"/>
      <c r="AN749" s="58"/>
      <c r="AO749" s="58"/>
      <c r="AP749" s="58"/>
      <c r="AQ749" s="58"/>
      <c r="AR749" s="58"/>
      <c r="AS749" s="58"/>
      <c r="AT749" s="58"/>
      <c r="AU749" s="58"/>
      <c r="AV749" s="58"/>
      <c r="AW749" s="58"/>
      <c r="AX749" s="58"/>
      <c r="AY749" s="58"/>
      <c r="AZ749" s="58"/>
    </row>
    <row r="750" spans="1:52" x14ac:dyDescent="0.25">
      <c r="A750" s="58"/>
      <c r="B750" s="58"/>
      <c r="C750" s="58"/>
      <c r="D750" s="58"/>
      <c r="E750" s="58"/>
      <c r="F750" s="58"/>
      <c r="G750" s="58"/>
      <c r="H750" s="58"/>
      <c r="I750" s="58"/>
      <c r="J750" s="58"/>
      <c r="K750" s="58"/>
      <c r="L750" s="58"/>
      <c r="M750" s="58"/>
      <c r="N750" s="58"/>
      <c r="O750" s="58"/>
      <c r="P750" s="58"/>
      <c r="Q750" s="58"/>
      <c r="R750" s="58"/>
      <c r="S750" s="58"/>
      <c r="T750" s="58"/>
      <c r="U750" s="58"/>
      <c r="V750" s="58"/>
      <c r="W750" s="58"/>
      <c r="X750" s="58"/>
      <c r="Y750" s="58"/>
      <c r="Z750" s="58"/>
      <c r="AA750" s="58"/>
      <c r="AB750" s="58"/>
      <c r="AC750" s="58"/>
      <c r="AD750" s="58"/>
      <c r="AE750" s="58"/>
      <c r="AF750" s="58"/>
      <c r="AG750" s="58"/>
      <c r="AH750" s="58"/>
      <c r="AI750" s="58"/>
      <c r="AJ750" s="58"/>
      <c r="AK750" s="58"/>
      <c r="AL750" s="58"/>
      <c r="AM750" s="58"/>
      <c r="AN750" s="58"/>
      <c r="AO750" s="58"/>
      <c r="AP750" s="58"/>
      <c r="AQ750" s="58"/>
      <c r="AR750" s="58"/>
      <c r="AS750" s="58"/>
      <c r="AT750" s="58"/>
      <c r="AU750" s="58"/>
      <c r="AV750" s="58"/>
      <c r="AW750" s="58"/>
      <c r="AX750" s="58"/>
      <c r="AY750" s="58"/>
      <c r="AZ750" s="58"/>
    </row>
    <row r="751" spans="1:52" x14ac:dyDescent="0.25">
      <c r="A751" s="58"/>
      <c r="B751" s="58"/>
      <c r="C751" s="58"/>
      <c r="D751" s="58"/>
      <c r="E751" s="58"/>
      <c r="F751" s="58"/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58"/>
      <c r="X751" s="58"/>
      <c r="Y751" s="58"/>
      <c r="Z751" s="58"/>
      <c r="AA751" s="58"/>
      <c r="AB751" s="58"/>
      <c r="AC751" s="58"/>
      <c r="AD751" s="58"/>
      <c r="AE751" s="58"/>
      <c r="AF751" s="58"/>
      <c r="AG751" s="58"/>
      <c r="AH751" s="58"/>
      <c r="AI751" s="58"/>
      <c r="AJ751" s="58"/>
      <c r="AK751" s="58"/>
      <c r="AL751" s="58"/>
      <c r="AM751" s="58"/>
      <c r="AN751" s="58"/>
      <c r="AO751" s="58"/>
      <c r="AP751" s="58"/>
      <c r="AQ751" s="58"/>
      <c r="AR751" s="58"/>
      <c r="AS751" s="58"/>
      <c r="AT751" s="58"/>
      <c r="AU751" s="58"/>
      <c r="AV751" s="58"/>
      <c r="AW751" s="58"/>
      <c r="AX751" s="58"/>
      <c r="AY751" s="58"/>
      <c r="AZ751" s="58"/>
    </row>
    <row r="752" spans="1:52" x14ac:dyDescent="0.25">
      <c r="A752" s="58"/>
      <c r="B752" s="58"/>
      <c r="C752" s="58"/>
      <c r="D752" s="58"/>
      <c r="E752" s="58"/>
      <c r="F752" s="58"/>
      <c r="G752" s="58"/>
      <c r="H752" s="58"/>
      <c r="I752" s="58"/>
      <c r="J752" s="58"/>
      <c r="K752" s="58"/>
      <c r="L752" s="58"/>
      <c r="M752" s="58"/>
      <c r="N752" s="58"/>
      <c r="O752" s="58"/>
      <c r="P752" s="58"/>
      <c r="Q752" s="58"/>
      <c r="R752" s="58"/>
      <c r="S752" s="58"/>
      <c r="T752" s="58"/>
      <c r="U752" s="58"/>
      <c r="V752" s="58"/>
      <c r="W752" s="58"/>
      <c r="X752" s="58"/>
      <c r="Y752" s="58"/>
      <c r="Z752" s="58"/>
      <c r="AA752" s="58"/>
      <c r="AB752" s="58"/>
      <c r="AC752" s="58"/>
      <c r="AD752" s="58"/>
      <c r="AE752" s="58"/>
      <c r="AF752" s="58"/>
      <c r="AG752" s="58"/>
      <c r="AH752" s="58"/>
      <c r="AI752" s="58"/>
      <c r="AJ752" s="58"/>
      <c r="AK752" s="58"/>
      <c r="AL752" s="58"/>
      <c r="AM752" s="58"/>
      <c r="AN752" s="58"/>
      <c r="AO752" s="58"/>
      <c r="AP752" s="58"/>
      <c r="AQ752" s="58"/>
      <c r="AR752" s="58"/>
      <c r="AS752" s="58"/>
      <c r="AT752" s="58"/>
      <c r="AU752" s="58"/>
      <c r="AV752" s="58"/>
      <c r="AW752" s="58"/>
      <c r="AX752" s="58"/>
      <c r="AY752" s="58"/>
      <c r="AZ752" s="58"/>
    </row>
    <row r="753" spans="1:52" x14ac:dyDescent="0.25">
      <c r="A753" s="58"/>
      <c r="B753" s="58"/>
      <c r="C753" s="58"/>
      <c r="D753" s="58"/>
      <c r="E753" s="58"/>
      <c r="F753" s="58"/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58"/>
      <c r="X753" s="58"/>
      <c r="Y753" s="58"/>
      <c r="Z753" s="58"/>
      <c r="AA753" s="58"/>
      <c r="AB753" s="58"/>
      <c r="AC753" s="58"/>
      <c r="AD753" s="58"/>
      <c r="AE753" s="58"/>
      <c r="AF753" s="58"/>
      <c r="AG753" s="58"/>
      <c r="AH753" s="58"/>
      <c r="AI753" s="58"/>
      <c r="AJ753" s="58"/>
      <c r="AK753" s="58"/>
      <c r="AL753" s="58"/>
      <c r="AM753" s="58"/>
      <c r="AN753" s="58"/>
      <c r="AO753" s="58"/>
      <c r="AP753" s="58"/>
      <c r="AQ753" s="58"/>
      <c r="AR753" s="58"/>
      <c r="AS753" s="58"/>
      <c r="AT753" s="58"/>
      <c r="AU753" s="58"/>
      <c r="AV753" s="58"/>
      <c r="AW753" s="58"/>
      <c r="AX753" s="58"/>
      <c r="AY753" s="58"/>
      <c r="AZ753" s="58"/>
    </row>
    <row r="754" spans="1:52" x14ac:dyDescent="0.25">
      <c r="A754" s="58"/>
      <c r="B754" s="58"/>
      <c r="C754" s="58"/>
      <c r="D754" s="58"/>
      <c r="E754" s="58"/>
      <c r="F754" s="58"/>
      <c r="G754" s="58"/>
      <c r="H754" s="58"/>
      <c r="I754" s="58"/>
      <c r="J754" s="58"/>
      <c r="K754" s="58"/>
      <c r="L754" s="58"/>
      <c r="M754" s="58"/>
      <c r="N754" s="58"/>
      <c r="O754" s="58"/>
      <c r="P754" s="58"/>
      <c r="Q754" s="58"/>
      <c r="R754" s="58"/>
      <c r="S754" s="58"/>
      <c r="T754" s="58"/>
      <c r="U754" s="58"/>
      <c r="V754" s="58"/>
      <c r="W754" s="58"/>
      <c r="X754" s="58"/>
      <c r="Y754" s="58"/>
      <c r="Z754" s="58"/>
      <c r="AA754" s="58"/>
      <c r="AB754" s="58"/>
      <c r="AC754" s="58"/>
      <c r="AD754" s="58"/>
      <c r="AE754" s="58"/>
      <c r="AF754" s="58"/>
      <c r="AG754" s="58"/>
      <c r="AH754" s="58"/>
      <c r="AI754" s="58"/>
      <c r="AJ754" s="58"/>
      <c r="AK754" s="58"/>
      <c r="AL754" s="58"/>
      <c r="AM754" s="58"/>
      <c r="AN754" s="58"/>
      <c r="AO754" s="58"/>
      <c r="AP754" s="58"/>
      <c r="AQ754" s="58"/>
      <c r="AR754" s="58"/>
      <c r="AS754" s="58"/>
      <c r="AT754" s="58"/>
      <c r="AU754" s="58"/>
      <c r="AV754" s="58"/>
      <c r="AW754" s="58"/>
      <c r="AX754" s="58"/>
      <c r="AY754" s="58"/>
      <c r="AZ754" s="58"/>
    </row>
    <row r="755" spans="1:52" x14ac:dyDescent="0.25">
      <c r="A755" s="58"/>
      <c r="B755" s="58"/>
      <c r="C755" s="58"/>
      <c r="D755" s="58"/>
      <c r="E755" s="58"/>
      <c r="F755" s="58"/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58"/>
      <c r="X755" s="58"/>
      <c r="Y755" s="58"/>
      <c r="Z755" s="58"/>
      <c r="AA755" s="58"/>
      <c r="AB755" s="58"/>
      <c r="AC755" s="58"/>
      <c r="AD755" s="58"/>
      <c r="AE755" s="58"/>
      <c r="AF755" s="58"/>
      <c r="AG755" s="58"/>
      <c r="AH755" s="58"/>
      <c r="AI755" s="58"/>
      <c r="AJ755" s="58"/>
      <c r="AK755" s="58"/>
      <c r="AL755" s="58"/>
      <c r="AM755" s="58"/>
      <c r="AN755" s="58"/>
      <c r="AO755" s="58"/>
      <c r="AP755" s="58"/>
      <c r="AQ755" s="58"/>
      <c r="AR755" s="58"/>
      <c r="AS755" s="58"/>
      <c r="AT755" s="58"/>
      <c r="AU755" s="58"/>
      <c r="AV755" s="58"/>
      <c r="AW755" s="58"/>
      <c r="AX755" s="58"/>
      <c r="AY755" s="58"/>
      <c r="AZ755" s="58"/>
    </row>
    <row r="756" spans="1:52" x14ac:dyDescent="0.25">
      <c r="A756" s="58"/>
      <c r="B756" s="58"/>
      <c r="C756" s="58"/>
      <c r="D756" s="58"/>
      <c r="E756" s="58"/>
      <c r="F756" s="58"/>
      <c r="G756" s="58"/>
      <c r="H756" s="58"/>
      <c r="I756" s="58"/>
      <c r="J756" s="58"/>
      <c r="K756" s="58"/>
      <c r="L756" s="58"/>
      <c r="M756" s="58"/>
      <c r="N756" s="58"/>
      <c r="O756" s="58"/>
      <c r="P756" s="58"/>
      <c r="Q756" s="58"/>
      <c r="R756" s="58"/>
      <c r="S756" s="58"/>
      <c r="T756" s="58"/>
      <c r="U756" s="58"/>
      <c r="V756" s="58"/>
      <c r="W756" s="58"/>
      <c r="X756" s="58"/>
      <c r="Y756" s="58"/>
      <c r="Z756" s="58"/>
      <c r="AA756" s="58"/>
      <c r="AB756" s="58"/>
      <c r="AC756" s="58"/>
      <c r="AD756" s="58"/>
      <c r="AE756" s="58"/>
      <c r="AF756" s="58"/>
      <c r="AG756" s="58"/>
      <c r="AH756" s="58"/>
      <c r="AI756" s="58"/>
      <c r="AJ756" s="58"/>
      <c r="AK756" s="58"/>
      <c r="AL756" s="58"/>
      <c r="AM756" s="58"/>
      <c r="AN756" s="58"/>
      <c r="AO756" s="58"/>
      <c r="AP756" s="58"/>
      <c r="AQ756" s="58"/>
      <c r="AR756" s="58"/>
      <c r="AS756" s="58"/>
      <c r="AT756" s="58"/>
      <c r="AU756" s="58"/>
      <c r="AV756" s="58"/>
      <c r="AW756" s="58"/>
      <c r="AX756" s="58"/>
      <c r="AY756" s="58"/>
      <c r="AZ756" s="58"/>
    </row>
    <row r="757" spans="1:52" x14ac:dyDescent="0.25">
      <c r="A757" s="58"/>
      <c r="B757" s="58"/>
      <c r="C757" s="58"/>
      <c r="D757" s="58"/>
      <c r="E757" s="58"/>
      <c r="F757" s="58"/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58"/>
      <c r="X757" s="58"/>
      <c r="Y757" s="58"/>
      <c r="Z757" s="58"/>
      <c r="AA757" s="58"/>
      <c r="AB757" s="58"/>
      <c r="AC757" s="58"/>
      <c r="AD757" s="58"/>
      <c r="AE757" s="58"/>
      <c r="AF757" s="58"/>
      <c r="AG757" s="58"/>
      <c r="AH757" s="58"/>
      <c r="AI757" s="58"/>
      <c r="AJ757" s="58"/>
      <c r="AK757" s="58"/>
      <c r="AL757" s="58"/>
      <c r="AM757" s="58"/>
      <c r="AN757" s="58"/>
      <c r="AO757" s="58"/>
      <c r="AP757" s="58"/>
      <c r="AQ757" s="58"/>
      <c r="AR757" s="58"/>
      <c r="AS757" s="58"/>
      <c r="AT757" s="58"/>
      <c r="AU757" s="58"/>
      <c r="AV757" s="58"/>
      <c r="AW757" s="58"/>
      <c r="AX757" s="58"/>
      <c r="AY757" s="58"/>
      <c r="AZ757" s="58"/>
    </row>
    <row r="758" spans="1:52" x14ac:dyDescent="0.25">
      <c r="A758" s="58"/>
      <c r="B758" s="58"/>
      <c r="C758" s="58"/>
      <c r="D758" s="58"/>
      <c r="E758" s="58"/>
      <c r="F758" s="58"/>
      <c r="G758" s="58"/>
      <c r="H758" s="58"/>
      <c r="I758" s="58"/>
      <c r="J758" s="58"/>
      <c r="K758" s="58"/>
      <c r="L758" s="58"/>
      <c r="M758" s="58"/>
      <c r="N758" s="58"/>
      <c r="O758" s="58"/>
      <c r="P758" s="58"/>
      <c r="Q758" s="58"/>
      <c r="R758" s="58"/>
      <c r="S758" s="58"/>
      <c r="T758" s="58"/>
      <c r="U758" s="58"/>
      <c r="V758" s="58"/>
      <c r="W758" s="58"/>
      <c r="X758" s="58"/>
      <c r="Y758" s="58"/>
      <c r="Z758" s="58"/>
      <c r="AA758" s="58"/>
      <c r="AB758" s="58"/>
      <c r="AC758" s="58"/>
      <c r="AD758" s="58"/>
      <c r="AE758" s="58"/>
      <c r="AF758" s="58"/>
      <c r="AG758" s="58"/>
      <c r="AH758" s="58"/>
      <c r="AI758" s="58"/>
      <c r="AJ758" s="58"/>
      <c r="AK758" s="58"/>
      <c r="AL758" s="58"/>
      <c r="AM758" s="58"/>
      <c r="AN758" s="58"/>
      <c r="AO758" s="58"/>
      <c r="AP758" s="58"/>
      <c r="AQ758" s="58"/>
      <c r="AR758" s="58"/>
      <c r="AS758" s="58"/>
      <c r="AT758" s="58"/>
      <c r="AU758" s="58"/>
      <c r="AV758" s="58"/>
      <c r="AW758" s="58"/>
      <c r="AX758" s="58"/>
      <c r="AY758" s="58"/>
      <c r="AZ758" s="58"/>
    </row>
    <row r="759" spans="1:52" x14ac:dyDescent="0.25">
      <c r="A759" s="58"/>
      <c r="B759" s="58"/>
      <c r="C759" s="58"/>
      <c r="D759" s="58"/>
      <c r="E759" s="58"/>
      <c r="F759" s="58"/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58"/>
      <c r="X759" s="58"/>
      <c r="Y759" s="58"/>
      <c r="Z759" s="58"/>
      <c r="AA759" s="58"/>
      <c r="AB759" s="58"/>
      <c r="AC759" s="58"/>
      <c r="AD759" s="58"/>
      <c r="AE759" s="58"/>
      <c r="AF759" s="58"/>
      <c r="AG759" s="58"/>
      <c r="AH759" s="58"/>
      <c r="AI759" s="58"/>
      <c r="AJ759" s="58"/>
      <c r="AK759" s="58"/>
      <c r="AL759" s="58"/>
      <c r="AM759" s="58"/>
      <c r="AN759" s="58"/>
      <c r="AO759" s="58"/>
      <c r="AP759" s="58"/>
      <c r="AQ759" s="58"/>
      <c r="AR759" s="58"/>
      <c r="AS759" s="58"/>
      <c r="AT759" s="58"/>
      <c r="AU759" s="58"/>
      <c r="AV759" s="58"/>
      <c r="AW759" s="58"/>
      <c r="AX759" s="58"/>
      <c r="AY759" s="58"/>
      <c r="AZ759" s="58"/>
    </row>
    <row r="760" spans="1:52" x14ac:dyDescent="0.25">
      <c r="A760" s="58"/>
      <c r="B760" s="58"/>
      <c r="C760" s="58"/>
      <c r="D760" s="58"/>
      <c r="E760" s="58"/>
      <c r="F760" s="58"/>
      <c r="G760" s="58"/>
      <c r="H760" s="58"/>
      <c r="I760" s="58"/>
      <c r="J760" s="58"/>
      <c r="K760" s="58"/>
      <c r="L760" s="58"/>
      <c r="M760" s="58"/>
      <c r="N760" s="58"/>
      <c r="O760" s="58"/>
      <c r="P760" s="58"/>
      <c r="Q760" s="58"/>
      <c r="R760" s="58"/>
      <c r="S760" s="58"/>
      <c r="T760" s="58"/>
      <c r="U760" s="58"/>
      <c r="V760" s="58"/>
      <c r="W760" s="58"/>
      <c r="X760" s="58"/>
      <c r="Y760" s="58"/>
      <c r="Z760" s="58"/>
      <c r="AA760" s="58"/>
      <c r="AB760" s="58"/>
      <c r="AC760" s="58"/>
      <c r="AD760" s="58"/>
      <c r="AE760" s="58"/>
      <c r="AF760" s="58"/>
      <c r="AG760" s="58"/>
      <c r="AH760" s="58"/>
      <c r="AI760" s="58"/>
      <c r="AJ760" s="58"/>
      <c r="AK760" s="58"/>
      <c r="AL760" s="58"/>
      <c r="AM760" s="58"/>
      <c r="AN760" s="58"/>
      <c r="AO760" s="58"/>
      <c r="AP760" s="58"/>
      <c r="AQ760" s="58"/>
      <c r="AR760" s="58"/>
      <c r="AS760" s="58"/>
      <c r="AT760" s="58"/>
      <c r="AU760" s="58"/>
      <c r="AV760" s="58"/>
      <c r="AW760" s="58"/>
      <c r="AX760" s="58"/>
      <c r="AY760" s="58"/>
      <c r="AZ760" s="58"/>
    </row>
    <row r="761" spans="1:52" x14ac:dyDescent="0.25">
      <c r="A761" s="58"/>
      <c r="B761" s="58"/>
      <c r="C761" s="58"/>
      <c r="D761" s="58"/>
      <c r="E761" s="58"/>
      <c r="F761" s="58"/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58"/>
      <c r="X761" s="58"/>
      <c r="Y761" s="58"/>
      <c r="Z761" s="58"/>
      <c r="AA761" s="58"/>
      <c r="AB761" s="58"/>
      <c r="AC761" s="58"/>
      <c r="AD761" s="58"/>
      <c r="AE761" s="58"/>
      <c r="AF761" s="58"/>
      <c r="AG761" s="58"/>
      <c r="AH761" s="58"/>
      <c r="AI761" s="58"/>
      <c r="AJ761" s="58"/>
      <c r="AK761" s="58"/>
      <c r="AL761" s="58"/>
      <c r="AM761" s="58"/>
      <c r="AN761" s="58"/>
      <c r="AO761" s="58"/>
      <c r="AP761" s="58"/>
      <c r="AQ761" s="58"/>
      <c r="AR761" s="58"/>
      <c r="AS761" s="58"/>
      <c r="AT761" s="58"/>
      <c r="AU761" s="58"/>
      <c r="AV761" s="58"/>
      <c r="AW761" s="58"/>
      <c r="AX761" s="58"/>
      <c r="AY761" s="58"/>
      <c r="AZ761" s="58"/>
    </row>
    <row r="762" spans="1:52" x14ac:dyDescent="0.25">
      <c r="A762" s="58"/>
      <c r="B762" s="58"/>
      <c r="C762" s="58"/>
      <c r="D762" s="58"/>
      <c r="E762" s="58"/>
      <c r="F762" s="58"/>
      <c r="G762" s="58"/>
      <c r="H762" s="58"/>
      <c r="I762" s="58"/>
      <c r="J762" s="58"/>
      <c r="K762" s="58"/>
      <c r="L762" s="58"/>
      <c r="M762" s="58"/>
      <c r="N762" s="58"/>
      <c r="O762" s="58"/>
      <c r="P762" s="58"/>
      <c r="Q762" s="58"/>
      <c r="R762" s="58"/>
      <c r="S762" s="58"/>
      <c r="T762" s="58"/>
      <c r="U762" s="58"/>
      <c r="V762" s="58"/>
      <c r="W762" s="58"/>
      <c r="X762" s="58"/>
      <c r="Y762" s="58"/>
      <c r="Z762" s="58"/>
      <c r="AA762" s="58"/>
      <c r="AB762" s="58"/>
      <c r="AC762" s="58"/>
      <c r="AD762" s="58"/>
      <c r="AE762" s="58"/>
      <c r="AF762" s="58"/>
      <c r="AG762" s="58"/>
      <c r="AH762" s="58"/>
      <c r="AI762" s="58"/>
      <c r="AJ762" s="58"/>
      <c r="AK762" s="58"/>
      <c r="AL762" s="58"/>
      <c r="AM762" s="58"/>
      <c r="AN762" s="58"/>
      <c r="AO762" s="58"/>
      <c r="AP762" s="58"/>
      <c r="AQ762" s="58"/>
      <c r="AR762" s="58"/>
      <c r="AS762" s="58"/>
      <c r="AT762" s="58"/>
      <c r="AU762" s="58"/>
      <c r="AV762" s="58"/>
      <c r="AW762" s="58"/>
      <c r="AX762" s="58"/>
      <c r="AY762" s="58"/>
      <c r="AZ762" s="58"/>
    </row>
    <row r="763" spans="1:52" x14ac:dyDescent="0.25">
      <c r="A763" s="58"/>
      <c r="B763" s="58"/>
      <c r="C763" s="58"/>
      <c r="D763" s="58"/>
      <c r="E763" s="58"/>
      <c r="F763" s="58"/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58"/>
      <c r="X763" s="58"/>
      <c r="Y763" s="58"/>
      <c r="Z763" s="58"/>
      <c r="AA763" s="58"/>
      <c r="AB763" s="58"/>
      <c r="AC763" s="58"/>
      <c r="AD763" s="58"/>
      <c r="AE763" s="58"/>
      <c r="AF763" s="58"/>
      <c r="AG763" s="58"/>
      <c r="AH763" s="58"/>
      <c r="AI763" s="58"/>
      <c r="AJ763" s="58"/>
      <c r="AK763" s="58"/>
      <c r="AL763" s="58"/>
      <c r="AM763" s="58"/>
      <c r="AN763" s="58"/>
      <c r="AO763" s="58"/>
      <c r="AP763" s="58"/>
      <c r="AQ763" s="58"/>
      <c r="AR763" s="58"/>
      <c r="AS763" s="58"/>
      <c r="AT763" s="58"/>
      <c r="AU763" s="58"/>
      <c r="AV763" s="58"/>
      <c r="AW763" s="58"/>
      <c r="AX763" s="58"/>
      <c r="AY763" s="58"/>
      <c r="AZ763" s="58"/>
    </row>
    <row r="764" spans="1:52" x14ac:dyDescent="0.25">
      <c r="A764" s="58"/>
      <c r="B764" s="58"/>
      <c r="C764" s="58"/>
      <c r="D764" s="58"/>
      <c r="E764" s="58"/>
      <c r="F764" s="58"/>
      <c r="G764" s="58"/>
      <c r="H764" s="58"/>
      <c r="I764" s="58"/>
      <c r="J764" s="58"/>
      <c r="K764" s="58"/>
      <c r="L764" s="58"/>
      <c r="M764" s="58"/>
      <c r="N764" s="58"/>
      <c r="O764" s="58"/>
      <c r="P764" s="58"/>
      <c r="Q764" s="58"/>
      <c r="R764" s="58"/>
      <c r="S764" s="58"/>
      <c r="T764" s="58"/>
      <c r="U764" s="58"/>
      <c r="V764" s="58"/>
      <c r="W764" s="58"/>
      <c r="X764" s="58"/>
      <c r="Y764" s="58"/>
      <c r="Z764" s="58"/>
      <c r="AA764" s="58"/>
      <c r="AB764" s="58"/>
      <c r="AC764" s="58"/>
      <c r="AD764" s="58"/>
      <c r="AE764" s="58"/>
      <c r="AF764" s="58"/>
      <c r="AG764" s="58"/>
      <c r="AH764" s="58"/>
      <c r="AI764" s="58"/>
      <c r="AJ764" s="58"/>
      <c r="AK764" s="58"/>
      <c r="AL764" s="58"/>
      <c r="AM764" s="58"/>
      <c r="AN764" s="58"/>
      <c r="AO764" s="58"/>
      <c r="AP764" s="58"/>
      <c r="AQ764" s="58"/>
      <c r="AR764" s="58"/>
      <c r="AS764" s="58"/>
      <c r="AT764" s="58"/>
      <c r="AU764" s="58"/>
      <c r="AV764" s="58"/>
      <c r="AW764" s="58"/>
      <c r="AX764" s="58"/>
      <c r="AY764" s="58"/>
      <c r="AZ764" s="58"/>
    </row>
    <row r="765" spans="1:52" x14ac:dyDescent="0.25">
      <c r="A765" s="58"/>
      <c r="B765" s="58"/>
      <c r="C765" s="58"/>
      <c r="D765" s="58"/>
      <c r="E765" s="58"/>
      <c r="F765" s="58"/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58"/>
      <c r="X765" s="58"/>
      <c r="Y765" s="58"/>
      <c r="Z765" s="58"/>
      <c r="AA765" s="58"/>
      <c r="AB765" s="58"/>
      <c r="AC765" s="58"/>
      <c r="AD765" s="58"/>
      <c r="AE765" s="58"/>
      <c r="AF765" s="58"/>
      <c r="AG765" s="58"/>
      <c r="AH765" s="58"/>
      <c r="AI765" s="58"/>
      <c r="AJ765" s="58"/>
      <c r="AK765" s="58"/>
      <c r="AL765" s="58"/>
      <c r="AM765" s="58"/>
      <c r="AN765" s="58"/>
      <c r="AO765" s="58"/>
      <c r="AP765" s="58"/>
      <c r="AQ765" s="58"/>
      <c r="AR765" s="58"/>
      <c r="AS765" s="58"/>
      <c r="AT765" s="58"/>
      <c r="AU765" s="58"/>
      <c r="AV765" s="58"/>
      <c r="AW765" s="58"/>
      <c r="AX765" s="58"/>
      <c r="AY765" s="58"/>
      <c r="AZ765" s="58"/>
    </row>
    <row r="766" spans="1:52" x14ac:dyDescent="0.25">
      <c r="A766" s="58"/>
      <c r="B766" s="58"/>
      <c r="C766" s="58"/>
      <c r="D766" s="58"/>
      <c r="E766" s="58"/>
      <c r="F766" s="58"/>
      <c r="G766" s="58"/>
      <c r="H766" s="58"/>
      <c r="I766" s="58"/>
      <c r="J766" s="58"/>
      <c r="K766" s="58"/>
      <c r="L766" s="58"/>
      <c r="M766" s="58"/>
      <c r="N766" s="58"/>
      <c r="O766" s="58"/>
      <c r="P766" s="58"/>
      <c r="Q766" s="58"/>
      <c r="R766" s="58"/>
      <c r="S766" s="58"/>
      <c r="T766" s="58"/>
      <c r="U766" s="58"/>
      <c r="V766" s="58"/>
      <c r="W766" s="58"/>
      <c r="X766" s="58"/>
      <c r="Y766" s="58"/>
      <c r="Z766" s="58"/>
      <c r="AA766" s="58"/>
      <c r="AB766" s="58"/>
      <c r="AC766" s="58"/>
      <c r="AD766" s="58"/>
      <c r="AE766" s="58"/>
      <c r="AF766" s="58"/>
      <c r="AG766" s="58"/>
      <c r="AH766" s="58"/>
      <c r="AI766" s="58"/>
      <c r="AJ766" s="58"/>
      <c r="AK766" s="58"/>
      <c r="AL766" s="58"/>
      <c r="AM766" s="58"/>
      <c r="AN766" s="58"/>
      <c r="AO766" s="58"/>
      <c r="AP766" s="58"/>
      <c r="AQ766" s="58"/>
      <c r="AR766" s="58"/>
      <c r="AS766" s="58"/>
      <c r="AT766" s="58"/>
      <c r="AU766" s="58"/>
      <c r="AV766" s="58"/>
      <c r="AW766" s="58"/>
      <c r="AX766" s="58"/>
      <c r="AY766" s="58"/>
      <c r="AZ766" s="58"/>
    </row>
    <row r="767" spans="1:52" x14ac:dyDescent="0.25">
      <c r="A767" s="58"/>
      <c r="B767" s="58"/>
      <c r="C767" s="58"/>
      <c r="D767" s="58"/>
      <c r="E767" s="58"/>
      <c r="F767" s="58"/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58"/>
      <c r="X767" s="58"/>
      <c r="Y767" s="58"/>
      <c r="Z767" s="58"/>
      <c r="AA767" s="58"/>
      <c r="AB767" s="58"/>
      <c r="AC767" s="58"/>
      <c r="AD767" s="58"/>
      <c r="AE767" s="58"/>
      <c r="AF767" s="58"/>
      <c r="AG767" s="58"/>
      <c r="AH767" s="58"/>
      <c r="AI767" s="58"/>
      <c r="AJ767" s="58"/>
      <c r="AK767" s="58"/>
      <c r="AL767" s="58"/>
      <c r="AM767" s="58"/>
      <c r="AN767" s="58"/>
      <c r="AO767" s="58"/>
      <c r="AP767" s="58"/>
      <c r="AQ767" s="58"/>
      <c r="AR767" s="58"/>
      <c r="AS767" s="58"/>
      <c r="AT767" s="58"/>
      <c r="AU767" s="58"/>
      <c r="AV767" s="58"/>
      <c r="AW767" s="58"/>
      <c r="AX767" s="58"/>
      <c r="AY767" s="58"/>
      <c r="AZ767" s="58"/>
    </row>
    <row r="768" spans="1:52" x14ac:dyDescent="0.25">
      <c r="A768" s="58"/>
      <c r="B768" s="58"/>
      <c r="C768" s="58"/>
      <c r="D768" s="58"/>
      <c r="E768" s="58"/>
      <c r="F768" s="58"/>
      <c r="G768" s="58"/>
      <c r="H768" s="58"/>
      <c r="I768" s="58"/>
      <c r="J768" s="58"/>
      <c r="K768" s="58"/>
      <c r="L768" s="58"/>
      <c r="M768" s="58"/>
      <c r="N768" s="58"/>
      <c r="O768" s="58"/>
      <c r="P768" s="58"/>
      <c r="Q768" s="58"/>
      <c r="R768" s="58"/>
      <c r="S768" s="58"/>
      <c r="T768" s="58"/>
      <c r="U768" s="58"/>
      <c r="V768" s="58"/>
      <c r="W768" s="58"/>
      <c r="X768" s="58"/>
      <c r="Y768" s="58"/>
      <c r="Z768" s="58"/>
      <c r="AA768" s="58"/>
      <c r="AB768" s="58"/>
      <c r="AC768" s="58"/>
      <c r="AD768" s="58"/>
      <c r="AE768" s="58"/>
      <c r="AF768" s="58"/>
      <c r="AG768" s="58"/>
      <c r="AH768" s="58"/>
      <c r="AI768" s="58"/>
      <c r="AJ768" s="58"/>
      <c r="AK768" s="58"/>
      <c r="AL768" s="58"/>
      <c r="AM768" s="58"/>
      <c r="AN768" s="58"/>
      <c r="AO768" s="58"/>
      <c r="AP768" s="58"/>
      <c r="AQ768" s="58"/>
      <c r="AR768" s="58"/>
      <c r="AS768" s="58"/>
      <c r="AT768" s="58"/>
      <c r="AU768" s="58"/>
      <c r="AV768" s="58"/>
      <c r="AW768" s="58"/>
      <c r="AX768" s="58"/>
      <c r="AY768" s="58"/>
      <c r="AZ768" s="58"/>
    </row>
    <row r="769" spans="1:52" x14ac:dyDescent="0.25">
      <c r="A769" s="58"/>
      <c r="B769" s="58"/>
      <c r="C769" s="58"/>
      <c r="D769" s="58"/>
      <c r="E769" s="58"/>
      <c r="F769" s="58"/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58"/>
      <c r="X769" s="58"/>
      <c r="Y769" s="58"/>
      <c r="Z769" s="58"/>
      <c r="AA769" s="58"/>
      <c r="AB769" s="58"/>
      <c r="AC769" s="58"/>
      <c r="AD769" s="58"/>
      <c r="AE769" s="58"/>
      <c r="AF769" s="58"/>
      <c r="AG769" s="58"/>
      <c r="AH769" s="58"/>
      <c r="AI769" s="58"/>
      <c r="AJ769" s="58"/>
      <c r="AK769" s="58"/>
      <c r="AL769" s="58"/>
      <c r="AM769" s="58"/>
      <c r="AN769" s="58"/>
      <c r="AO769" s="58"/>
      <c r="AP769" s="58"/>
      <c r="AQ769" s="58"/>
      <c r="AR769" s="58"/>
      <c r="AS769" s="58"/>
      <c r="AT769" s="58"/>
      <c r="AU769" s="58"/>
      <c r="AV769" s="58"/>
      <c r="AW769" s="58"/>
      <c r="AX769" s="58"/>
      <c r="AY769" s="58"/>
      <c r="AZ769" s="58"/>
    </row>
    <row r="770" spans="1:52" x14ac:dyDescent="0.25">
      <c r="A770" s="58"/>
      <c r="B770" s="58"/>
      <c r="C770" s="58"/>
      <c r="D770" s="58"/>
      <c r="E770" s="58"/>
      <c r="F770" s="58"/>
      <c r="G770" s="58"/>
      <c r="H770" s="58"/>
      <c r="I770" s="58"/>
      <c r="J770" s="58"/>
      <c r="K770" s="58"/>
      <c r="L770" s="58"/>
      <c r="M770" s="58"/>
      <c r="N770" s="58"/>
      <c r="O770" s="58"/>
      <c r="P770" s="58"/>
      <c r="Q770" s="58"/>
      <c r="R770" s="58"/>
      <c r="S770" s="58"/>
      <c r="T770" s="58"/>
      <c r="U770" s="58"/>
      <c r="V770" s="58"/>
      <c r="W770" s="58"/>
      <c r="X770" s="58"/>
      <c r="Y770" s="58"/>
      <c r="Z770" s="58"/>
      <c r="AA770" s="58"/>
      <c r="AB770" s="58"/>
      <c r="AC770" s="58"/>
      <c r="AD770" s="58"/>
      <c r="AE770" s="58"/>
      <c r="AF770" s="58"/>
      <c r="AG770" s="58"/>
      <c r="AH770" s="58"/>
      <c r="AI770" s="58"/>
      <c r="AJ770" s="58"/>
      <c r="AK770" s="58"/>
      <c r="AL770" s="58"/>
      <c r="AM770" s="58"/>
      <c r="AN770" s="58"/>
      <c r="AO770" s="58"/>
      <c r="AP770" s="58"/>
      <c r="AQ770" s="58"/>
      <c r="AR770" s="58"/>
      <c r="AS770" s="58"/>
      <c r="AT770" s="58"/>
      <c r="AU770" s="58"/>
      <c r="AV770" s="58"/>
      <c r="AW770" s="58"/>
      <c r="AX770" s="58"/>
      <c r="AY770" s="58"/>
      <c r="AZ770" s="58"/>
    </row>
    <row r="771" spans="1:52" x14ac:dyDescent="0.25">
      <c r="A771" s="58"/>
      <c r="B771" s="58"/>
      <c r="C771" s="58"/>
      <c r="D771" s="58"/>
      <c r="E771" s="58"/>
      <c r="F771" s="58"/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58"/>
      <c r="X771" s="58"/>
      <c r="Y771" s="58"/>
      <c r="Z771" s="58"/>
      <c r="AA771" s="58"/>
      <c r="AB771" s="58"/>
      <c r="AC771" s="58"/>
      <c r="AD771" s="58"/>
      <c r="AE771" s="58"/>
      <c r="AF771" s="58"/>
      <c r="AG771" s="58"/>
      <c r="AH771" s="58"/>
      <c r="AI771" s="58"/>
      <c r="AJ771" s="58"/>
      <c r="AK771" s="58"/>
      <c r="AL771" s="58"/>
      <c r="AM771" s="58"/>
      <c r="AN771" s="58"/>
      <c r="AO771" s="58"/>
      <c r="AP771" s="58"/>
      <c r="AQ771" s="58"/>
      <c r="AR771" s="58"/>
      <c r="AS771" s="58"/>
      <c r="AT771" s="58"/>
      <c r="AU771" s="58"/>
      <c r="AV771" s="58"/>
      <c r="AW771" s="58"/>
      <c r="AX771" s="58"/>
      <c r="AY771" s="58"/>
      <c r="AZ771" s="58"/>
    </row>
    <row r="772" spans="1:52" x14ac:dyDescent="0.25">
      <c r="A772" s="58"/>
      <c r="B772" s="58"/>
      <c r="C772" s="58"/>
      <c r="D772" s="58"/>
      <c r="E772" s="58"/>
      <c r="F772" s="58"/>
      <c r="G772" s="58"/>
      <c r="H772" s="58"/>
      <c r="I772" s="58"/>
      <c r="J772" s="58"/>
      <c r="K772" s="58"/>
      <c r="L772" s="58"/>
      <c r="M772" s="58"/>
      <c r="N772" s="58"/>
      <c r="O772" s="58"/>
      <c r="P772" s="58"/>
      <c r="Q772" s="58"/>
      <c r="R772" s="58"/>
      <c r="S772" s="58"/>
      <c r="T772" s="58"/>
      <c r="U772" s="58"/>
      <c r="V772" s="58"/>
      <c r="W772" s="58"/>
      <c r="X772" s="58"/>
      <c r="Y772" s="58"/>
      <c r="Z772" s="58"/>
      <c r="AA772" s="58"/>
      <c r="AB772" s="58"/>
      <c r="AC772" s="58"/>
      <c r="AD772" s="58"/>
      <c r="AE772" s="58"/>
      <c r="AF772" s="58"/>
      <c r="AG772" s="58"/>
      <c r="AH772" s="58"/>
      <c r="AI772" s="58"/>
      <c r="AJ772" s="58"/>
      <c r="AK772" s="58"/>
      <c r="AL772" s="58"/>
      <c r="AM772" s="58"/>
      <c r="AN772" s="58"/>
      <c r="AO772" s="58"/>
      <c r="AP772" s="58"/>
      <c r="AQ772" s="58"/>
      <c r="AR772" s="58"/>
      <c r="AS772" s="58"/>
      <c r="AT772" s="58"/>
      <c r="AU772" s="58"/>
      <c r="AV772" s="58"/>
      <c r="AW772" s="58"/>
      <c r="AX772" s="58"/>
      <c r="AY772" s="58"/>
      <c r="AZ772" s="58"/>
    </row>
    <row r="773" spans="1:52" x14ac:dyDescent="0.25">
      <c r="A773" s="58"/>
      <c r="B773" s="58"/>
      <c r="C773" s="58"/>
      <c r="D773" s="58"/>
      <c r="E773" s="58"/>
      <c r="F773" s="58"/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58"/>
      <c r="X773" s="58"/>
      <c r="Y773" s="58"/>
      <c r="Z773" s="58"/>
      <c r="AA773" s="58"/>
      <c r="AB773" s="58"/>
      <c r="AC773" s="58"/>
      <c r="AD773" s="58"/>
      <c r="AE773" s="58"/>
      <c r="AF773" s="58"/>
      <c r="AG773" s="58"/>
      <c r="AH773" s="58"/>
      <c r="AI773" s="58"/>
      <c r="AJ773" s="58"/>
      <c r="AK773" s="58"/>
      <c r="AL773" s="58"/>
      <c r="AM773" s="58"/>
      <c r="AN773" s="58"/>
      <c r="AO773" s="58"/>
      <c r="AP773" s="58"/>
      <c r="AQ773" s="58"/>
      <c r="AR773" s="58"/>
      <c r="AS773" s="58"/>
      <c r="AT773" s="58"/>
      <c r="AU773" s="58"/>
      <c r="AV773" s="58"/>
      <c r="AW773" s="58"/>
      <c r="AX773" s="58"/>
      <c r="AY773" s="58"/>
      <c r="AZ773" s="58"/>
    </row>
    <row r="774" spans="1:52" x14ac:dyDescent="0.25">
      <c r="A774" s="58"/>
      <c r="B774" s="58"/>
      <c r="C774" s="58"/>
      <c r="D774" s="58"/>
      <c r="E774" s="58"/>
      <c r="F774" s="58"/>
      <c r="G774" s="58"/>
      <c r="H774" s="58"/>
      <c r="I774" s="58"/>
      <c r="J774" s="58"/>
      <c r="K774" s="58"/>
      <c r="L774" s="58"/>
      <c r="M774" s="58"/>
      <c r="N774" s="58"/>
      <c r="O774" s="58"/>
      <c r="P774" s="58"/>
      <c r="Q774" s="58"/>
      <c r="R774" s="58"/>
      <c r="S774" s="58"/>
      <c r="T774" s="58"/>
      <c r="U774" s="58"/>
      <c r="V774" s="58"/>
      <c r="W774" s="58"/>
      <c r="X774" s="58"/>
      <c r="Y774" s="58"/>
      <c r="Z774" s="58"/>
      <c r="AA774" s="58"/>
      <c r="AB774" s="58"/>
      <c r="AC774" s="58"/>
      <c r="AD774" s="58"/>
      <c r="AE774" s="58"/>
      <c r="AF774" s="58"/>
      <c r="AG774" s="58"/>
      <c r="AH774" s="58"/>
      <c r="AI774" s="58"/>
      <c r="AJ774" s="58"/>
      <c r="AK774" s="58"/>
      <c r="AL774" s="58"/>
      <c r="AM774" s="58"/>
      <c r="AN774" s="58"/>
      <c r="AO774" s="58"/>
      <c r="AP774" s="58"/>
      <c r="AQ774" s="58"/>
      <c r="AR774" s="58"/>
      <c r="AS774" s="58"/>
      <c r="AT774" s="58"/>
      <c r="AU774" s="58"/>
      <c r="AV774" s="58"/>
      <c r="AW774" s="58"/>
      <c r="AX774" s="58"/>
      <c r="AY774" s="58"/>
      <c r="AZ774" s="58"/>
    </row>
    <row r="775" spans="1:52" x14ac:dyDescent="0.25">
      <c r="A775" s="58"/>
      <c r="B775" s="58"/>
      <c r="C775" s="58"/>
      <c r="D775" s="58"/>
      <c r="E775" s="58"/>
      <c r="F775" s="58"/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58"/>
      <c r="X775" s="58"/>
      <c r="Y775" s="58"/>
      <c r="Z775" s="58"/>
      <c r="AA775" s="58"/>
      <c r="AB775" s="58"/>
      <c r="AC775" s="58"/>
      <c r="AD775" s="58"/>
      <c r="AE775" s="58"/>
      <c r="AF775" s="58"/>
      <c r="AG775" s="58"/>
      <c r="AH775" s="58"/>
      <c r="AI775" s="58"/>
      <c r="AJ775" s="58"/>
      <c r="AK775" s="58"/>
      <c r="AL775" s="58"/>
      <c r="AM775" s="58"/>
      <c r="AN775" s="58"/>
      <c r="AO775" s="58"/>
      <c r="AP775" s="58"/>
      <c r="AQ775" s="58"/>
      <c r="AR775" s="58"/>
      <c r="AS775" s="58"/>
      <c r="AT775" s="58"/>
      <c r="AU775" s="58"/>
      <c r="AV775" s="58"/>
      <c r="AW775" s="58"/>
      <c r="AX775" s="58"/>
      <c r="AY775" s="58"/>
      <c r="AZ775" s="58"/>
    </row>
    <row r="776" spans="1:52" x14ac:dyDescent="0.25">
      <c r="A776" s="58"/>
      <c r="B776" s="58"/>
      <c r="C776" s="58"/>
      <c r="D776" s="58"/>
      <c r="E776" s="58"/>
      <c r="F776" s="58"/>
      <c r="G776" s="58"/>
      <c r="H776" s="58"/>
      <c r="I776" s="58"/>
      <c r="J776" s="58"/>
      <c r="K776" s="58"/>
      <c r="L776" s="58"/>
      <c r="M776" s="58"/>
      <c r="N776" s="58"/>
      <c r="O776" s="58"/>
      <c r="P776" s="58"/>
      <c r="Q776" s="58"/>
      <c r="R776" s="58"/>
      <c r="S776" s="58"/>
      <c r="T776" s="58"/>
      <c r="U776" s="58"/>
      <c r="V776" s="58"/>
      <c r="W776" s="58"/>
      <c r="X776" s="58"/>
      <c r="Y776" s="58"/>
      <c r="Z776" s="58"/>
      <c r="AA776" s="58"/>
      <c r="AB776" s="58"/>
      <c r="AC776" s="58"/>
      <c r="AD776" s="58"/>
      <c r="AE776" s="58"/>
      <c r="AF776" s="58"/>
      <c r="AG776" s="58"/>
      <c r="AH776" s="58"/>
      <c r="AI776" s="58"/>
      <c r="AJ776" s="58"/>
      <c r="AK776" s="58"/>
      <c r="AL776" s="58"/>
      <c r="AM776" s="58"/>
      <c r="AN776" s="58"/>
      <c r="AO776" s="58"/>
      <c r="AP776" s="58"/>
      <c r="AQ776" s="58"/>
      <c r="AR776" s="58"/>
      <c r="AS776" s="58"/>
      <c r="AT776" s="58"/>
      <c r="AU776" s="58"/>
      <c r="AV776" s="58"/>
      <c r="AW776" s="58"/>
      <c r="AX776" s="58"/>
      <c r="AY776" s="58"/>
      <c r="AZ776" s="58"/>
    </row>
    <row r="777" spans="1:52" x14ac:dyDescent="0.25">
      <c r="A777" s="58"/>
      <c r="B777" s="58"/>
      <c r="C777" s="58"/>
      <c r="D777" s="58"/>
      <c r="E777" s="58"/>
      <c r="F777" s="58"/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58"/>
      <c r="X777" s="58"/>
      <c r="Y777" s="58"/>
      <c r="Z777" s="58"/>
      <c r="AA777" s="58"/>
      <c r="AB777" s="58"/>
      <c r="AC777" s="58"/>
      <c r="AD777" s="58"/>
      <c r="AE777" s="58"/>
      <c r="AF777" s="58"/>
      <c r="AG777" s="58"/>
      <c r="AH777" s="58"/>
      <c r="AI777" s="58"/>
      <c r="AJ777" s="58"/>
      <c r="AK777" s="58"/>
      <c r="AL777" s="58"/>
      <c r="AM777" s="58"/>
      <c r="AN777" s="58"/>
      <c r="AO777" s="58"/>
      <c r="AP777" s="58"/>
      <c r="AQ777" s="58"/>
      <c r="AR777" s="58"/>
      <c r="AS777" s="58"/>
      <c r="AT777" s="58"/>
      <c r="AU777" s="58"/>
      <c r="AV777" s="58"/>
      <c r="AW777" s="58"/>
      <c r="AX777" s="58"/>
      <c r="AY777" s="58"/>
      <c r="AZ777" s="58"/>
    </row>
    <row r="778" spans="1:52" x14ac:dyDescent="0.25">
      <c r="A778" s="58"/>
      <c r="B778" s="58"/>
      <c r="C778" s="58"/>
      <c r="D778" s="58"/>
      <c r="E778" s="58"/>
      <c r="F778" s="58"/>
      <c r="G778" s="58"/>
      <c r="H778" s="58"/>
      <c r="I778" s="58"/>
      <c r="J778" s="58"/>
      <c r="K778" s="58"/>
      <c r="L778" s="58"/>
      <c r="M778" s="58"/>
      <c r="N778" s="58"/>
      <c r="O778" s="58"/>
      <c r="P778" s="58"/>
      <c r="Q778" s="58"/>
      <c r="R778" s="58"/>
      <c r="S778" s="58"/>
      <c r="T778" s="58"/>
      <c r="U778" s="58"/>
      <c r="V778" s="58"/>
      <c r="W778" s="58"/>
      <c r="X778" s="58"/>
      <c r="Y778" s="58"/>
      <c r="Z778" s="58"/>
      <c r="AA778" s="58"/>
      <c r="AB778" s="58"/>
      <c r="AC778" s="58"/>
      <c r="AD778" s="58"/>
      <c r="AE778" s="58"/>
      <c r="AF778" s="58"/>
      <c r="AG778" s="58"/>
      <c r="AH778" s="58"/>
      <c r="AI778" s="58"/>
      <c r="AJ778" s="58"/>
      <c r="AK778" s="58"/>
      <c r="AL778" s="58"/>
      <c r="AM778" s="58"/>
      <c r="AN778" s="58"/>
      <c r="AO778" s="58"/>
      <c r="AP778" s="58"/>
      <c r="AQ778" s="58"/>
      <c r="AR778" s="58"/>
      <c r="AS778" s="58"/>
      <c r="AT778" s="58"/>
      <c r="AU778" s="58"/>
      <c r="AV778" s="58"/>
      <c r="AW778" s="58"/>
      <c r="AX778" s="58"/>
      <c r="AY778" s="58"/>
      <c r="AZ778" s="58"/>
    </row>
    <row r="779" spans="1:52" x14ac:dyDescent="0.25">
      <c r="A779" s="58"/>
      <c r="B779" s="58"/>
      <c r="C779" s="58"/>
      <c r="D779" s="58"/>
      <c r="E779" s="58"/>
      <c r="F779" s="58"/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58"/>
      <c r="X779" s="58"/>
      <c r="Y779" s="58"/>
      <c r="Z779" s="58"/>
      <c r="AA779" s="58"/>
      <c r="AB779" s="58"/>
      <c r="AC779" s="58"/>
      <c r="AD779" s="58"/>
      <c r="AE779" s="58"/>
      <c r="AF779" s="58"/>
      <c r="AG779" s="58"/>
      <c r="AH779" s="58"/>
      <c r="AI779" s="58"/>
      <c r="AJ779" s="58"/>
      <c r="AK779" s="58"/>
      <c r="AL779" s="58"/>
      <c r="AM779" s="58"/>
      <c r="AN779" s="58"/>
      <c r="AO779" s="58"/>
      <c r="AP779" s="58"/>
      <c r="AQ779" s="58"/>
      <c r="AR779" s="58"/>
      <c r="AS779" s="58"/>
      <c r="AT779" s="58"/>
      <c r="AU779" s="58"/>
      <c r="AV779" s="58"/>
      <c r="AW779" s="58"/>
      <c r="AX779" s="58"/>
      <c r="AY779" s="58"/>
      <c r="AZ779" s="58"/>
    </row>
    <row r="780" spans="1:52" x14ac:dyDescent="0.25">
      <c r="A780" s="58"/>
      <c r="B780" s="58"/>
      <c r="C780" s="58"/>
      <c r="D780" s="58"/>
      <c r="E780" s="58"/>
      <c r="F780" s="58"/>
      <c r="G780" s="58"/>
      <c r="H780" s="58"/>
      <c r="I780" s="58"/>
      <c r="J780" s="58"/>
      <c r="K780" s="58"/>
      <c r="L780" s="58"/>
      <c r="M780" s="58"/>
      <c r="N780" s="58"/>
      <c r="O780" s="58"/>
      <c r="P780" s="58"/>
      <c r="Q780" s="58"/>
      <c r="R780" s="58"/>
      <c r="S780" s="58"/>
      <c r="T780" s="58"/>
      <c r="U780" s="58"/>
      <c r="V780" s="58"/>
      <c r="W780" s="58"/>
      <c r="X780" s="58"/>
      <c r="Y780" s="58"/>
      <c r="Z780" s="58"/>
      <c r="AA780" s="58"/>
      <c r="AB780" s="58"/>
      <c r="AC780" s="58"/>
      <c r="AD780" s="58"/>
      <c r="AE780" s="58"/>
      <c r="AF780" s="58"/>
      <c r="AG780" s="58"/>
      <c r="AH780" s="58"/>
      <c r="AI780" s="58"/>
      <c r="AJ780" s="58"/>
      <c r="AK780" s="58"/>
      <c r="AL780" s="58"/>
      <c r="AM780" s="58"/>
      <c r="AN780" s="58"/>
      <c r="AO780" s="58"/>
      <c r="AP780" s="58"/>
      <c r="AQ780" s="58"/>
      <c r="AR780" s="58"/>
      <c r="AS780" s="58"/>
      <c r="AT780" s="58"/>
      <c r="AU780" s="58"/>
      <c r="AV780" s="58"/>
      <c r="AW780" s="58"/>
      <c r="AX780" s="58"/>
      <c r="AY780" s="58"/>
      <c r="AZ780" s="58"/>
    </row>
    <row r="781" spans="1:52" x14ac:dyDescent="0.25">
      <c r="A781" s="58"/>
      <c r="B781" s="58"/>
      <c r="C781" s="58"/>
      <c r="D781" s="58"/>
      <c r="E781" s="58"/>
      <c r="F781" s="58"/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  <c r="X781" s="58"/>
      <c r="Y781" s="58"/>
      <c r="Z781" s="58"/>
      <c r="AA781" s="58"/>
      <c r="AB781" s="58"/>
      <c r="AC781" s="58"/>
      <c r="AD781" s="58"/>
      <c r="AE781" s="58"/>
      <c r="AF781" s="58"/>
      <c r="AG781" s="58"/>
      <c r="AH781" s="58"/>
      <c r="AI781" s="58"/>
      <c r="AJ781" s="58"/>
      <c r="AK781" s="58"/>
      <c r="AL781" s="58"/>
      <c r="AM781" s="58"/>
      <c r="AN781" s="58"/>
      <c r="AO781" s="58"/>
      <c r="AP781" s="58"/>
      <c r="AQ781" s="58"/>
      <c r="AR781" s="58"/>
      <c r="AS781" s="58"/>
      <c r="AT781" s="58"/>
      <c r="AU781" s="58"/>
      <c r="AV781" s="58"/>
      <c r="AW781" s="58"/>
      <c r="AX781" s="58"/>
      <c r="AY781" s="58"/>
      <c r="AZ781" s="58"/>
    </row>
    <row r="782" spans="1:52" x14ac:dyDescent="0.25">
      <c r="A782" s="58"/>
      <c r="B782" s="58"/>
      <c r="C782" s="58"/>
      <c r="D782" s="58"/>
      <c r="E782" s="58"/>
      <c r="F782" s="58"/>
      <c r="G782" s="58"/>
      <c r="H782" s="58"/>
      <c r="I782" s="58"/>
      <c r="J782" s="58"/>
      <c r="K782" s="58"/>
      <c r="L782" s="58"/>
      <c r="M782" s="58"/>
      <c r="N782" s="58"/>
      <c r="O782" s="58"/>
      <c r="P782" s="58"/>
      <c r="Q782" s="58"/>
      <c r="R782" s="58"/>
      <c r="S782" s="58"/>
      <c r="T782" s="58"/>
      <c r="U782" s="58"/>
      <c r="V782" s="58"/>
      <c r="W782" s="58"/>
      <c r="X782" s="58"/>
      <c r="Y782" s="58"/>
      <c r="Z782" s="58"/>
      <c r="AA782" s="58"/>
      <c r="AB782" s="58"/>
      <c r="AC782" s="58"/>
      <c r="AD782" s="58"/>
      <c r="AE782" s="58"/>
      <c r="AF782" s="58"/>
      <c r="AG782" s="58"/>
      <c r="AH782" s="58"/>
      <c r="AI782" s="58"/>
      <c r="AJ782" s="58"/>
      <c r="AK782" s="58"/>
      <c r="AL782" s="58"/>
      <c r="AM782" s="58"/>
      <c r="AN782" s="58"/>
      <c r="AO782" s="58"/>
      <c r="AP782" s="58"/>
      <c r="AQ782" s="58"/>
      <c r="AR782" s="58"/>
      <c r="AS782" s="58"/>
      <c r="AT782" s="58"/>
      <c r="AU782" s="58"/>
      <c r="AV782" s="58"/>
      <c r="AW782" s="58"/>
      <c r="AX782" s="58"/>
      <c r="AY782" s="58"/>
      <c r="AZ782" s="58"/>
    </row>
    <row r="783" spans="1:52" x14ac:dyDescent="0.25">
      <c r="A783" s="58"/>
      <c r="B783" s="58"/>
      <c r="C783" s="58"/>
      <c r="D783" s="58"/>
      <c r="E783" s="58"/>
      <c r="F783" s="58"/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58"/>
      <c r="X783" s="58"/>
      <c r="Y783" s="58"/>
      <c r="Z783" s="58"/>
      <c r="AA783" s="58"/>
      <c r="AB783" s="58"/>
      <c r="AC783" s="58"/>
      <c r="AD783" s="58"/>
      <c r="AE783" s="58"/>
      <c r="AF783" s="58"/>
      <c r="AG783" s="58"/>
      <c r="AH783" s="58"/>
      <c r="AI783" s="58"/>
      <c r="AJ783" s="58"/>
      <c r="AK783" s="58"/>
      <c r="AL783" s="58"/>
      <c r="AM783" s="58"/>
      <c r="AN783" s="58"/>
      <c r="AO783" s="58"/>
      <c r="AP783" s="58"/>
      <c r="AQ783" s="58"/>
      <c r="AR783" s="58"/>
      <c r="AS783" s="58"/>
      <c r="AT783" s="58"/>
      <c r="AU783" s="58"/>
      <c r="AV783" s="58"/>
      <c r="AW783" s="58"/>
      <c r="AX783" s="58"/>
      <c r="AY783" s="58"/>
      <c r="AZ783" s="58"/>
    </row>
    <row r="784" spans="1:52" x14ac:dyDescent="0.25">
      <c r="A784" s="58"/>
      <c r="B784" s="58"/>
      <c r="C784" s="58"/>
      <c r="D784" s="58"/>
      <c r="E784" s="58"/>
      <c r="F784" s="58"/>
      <c r="G784" s="58"/>
      <c r="H784" s="58"/>
      <c r="I784" s="58"/>
      <c r="J784" s="58"/>
      <c r="K784" s="58"/>
      <c r="L784" s="58"/>
      <c r="M784" s="58"/>
      <c r="N784" s="58"/>
      <c r="O784" s="58"/>
      <c r="P784" s="58"/>
      <c r="Q784" s="58"/>
      <c r="R784" s="58"/>
      <c r="S784" s="58"/>
      <c r="T784" s="58"/>
      <c r="U784" s="58"/>
      <c r="V784" s="58"/>
      <c r="W784" s="58"/>
      <c r="X784" s="58"/>
      <c r="Y784" s="58"/>
      <c r="Z784" s="58"/>
      <c r="AA784" s="58"/>
      <c r="AB784" s="58"/>
      <c r="AC784" s="58"/>
      <c r="AD784" s="58"/>
      <c r="AE784" s="58"/>
      <c r="AF784" s="58"/>
      <c r="AG784" s="58"/>
      <c r="AH784" s="58"/>
      <c r="AI784" s="58"/>
      <c r="AJ784" s="58"/>
      <c r="AK784" s="58"/>
      <c r="AL784" s="58"/>
      <c r="AM784" s="58"/>
      <c r="AN784" s="58"/>
      <c r="AO784" s="58"/>
      <c r="AP784" s="58"/>
      <c r="AQ784" s="58"/>
      <c r="AR784" s="58"/>
      <c r="AS784" s="58"/>
      <c r="AT784" s="58"/>
      <c r="AU784" s="58"/>
      <c r="AV784" s="58"/>
      <c r="AW784" s="58"/>
      <c r="AX784" s="58"/>
      <c r="AY784" s="58"/>
      <c r="AZ784" s="58"/>
    </row>
    <row r="785" spans="1:52" x14ac:dyDescent="0.25">
      <c r="A785" s="58"/>
      <c r="B785" s="58"/>
      <c r="C785" s="58"/>
      <c r="D785" s="58"/>
      <c r="E785" s="58"/>
      <c r="F785" s="58"/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58"/>
      <c r="X785" s="58"/>
      <c r="Y785" s="58"/>
      <c r="Z785" s="58"/>
      <c r="AA785" s="58"/>
      <c r="AB785" s="58"/>
      <c r="AC785" s="58"/>
      <c r="AD785" s="58"/>
      <c r="AE785" s="58"/>
      <c r="AF785" s="58"/>
      <c r="AG785" s="58"/>
      <c r="AH785" s="58"/>
      <c r="AI785" s="58"/>
      <c r="AJ785" s="58"/>
      <c r="AK785" s="58"/>
      <c r="AL785" s="58"/>
      <c r="AM785" s="58"/>
      <c r="AN785" s="58"/>
      <c r="AO785" s="58"/>
      <c r="AP785" s="58"/>
      <c r="AQ785" s="58"/>
      <c r="AR785" s="58"/>
      <c r="AS785" s="58"/>
      <c r="AT785" s="58"/>
      <c r="AU785" s="58"/>
      <c r="AV785" s="58"/>
      <c r="AW785" s="58"/>
      <c r="AX785" s="58"/>
      <c r="AY785" s="58"/>
      <c r="AZ785" s="58"/>
    </row>
    <row r="786" spans="1:52" x14ac:dyDescent="0.25">
      <c r="A786" s="58"/>
      <c r="B786" s="58"/>
      <c r="C786" s="58"/>
      <c r="D786" s="58"/>
      <c r="E786" s="58"/>
      <c r="F786" s="58"/>
      <c r="G786" s="58"/>
      <c r="H786" s="58"/>
      <c r="I786" s="58"/>
      <c r="J786" s="58"/>
      <c r="K786" s="58"/>
      <c r="L786" s="58"/>
      <c r="M786" s="58"/>
      <c r="N786" s="58"/>
      <c r="O786" s="58"/>
      <c r="P786" s="58"/>
      <c r="Q786" s="58"/>
      <c r="R786" s="58"/>
      <c r="S786" s="58"/>
      <c r="T786" s="58"/>
      <c r="U786" s="58"/>
      <c r="V786" s="58"/>
      <c r="W786" s="58"/>
      <c r="X786" s="58"/>
      <c r="Y786" s="58"/>
      <c r="Z786" s="58"/>
      <c r="AA786" s="58"/>
      <c r="AB786" s="58"/>
      <c r="AC786" s="58"/>
      <c r="AD786" s="58"/>
      <c r="AE786" s="58"/>
      <c r="AF786" s="58"/>
      <c r="AG786" s="58"/>
      <c r="AH786" s="58"/>
      <c r="AI786" s="58"/>
      <c r="AJ786" s="58"/>
      <c r="AK786" s="58"/>
      <c r="AL786" s="58"/>
      <c r="AM786" s="58"/>
      <c r="AN786" s="58"/>
      <c r="AO786" s="58"/>
      <c r="AP786" s="58"/>
      <c r="AQ786" s="58"/>
      <c r="AR786" s="58"/>
      <c r="AS786" s="58"/>
      <c r="AT786" s="58"/>
      <c r="AU786" s="58"/>
      <c r="AV786" s="58"/>
      <c r="AW786" s="58"/>
      <c r="AX786" s="58"/>
      <c r="AY786" s="58"/>
      <c r="AZ786" s="58"/>
    </row>
    <row r="787" spans="1:52" x14ac:dyDescent="0.25">
      <c r="A787" s="58"/>
      <c r="B787" s="58"/>
      <c r="C787" s="58"/>
      <c r="D787" s="58"/>
      <c r="E787" s="58"/>
      <c r="F787" s="58"/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58"/>
      <c r="X787" s="58"/>
      <c r="Y787" s="58"/>
      <c r="Z787" s="58"/>
      <c r="AA787" s="58"/>
      <c r="AB787" s="58"/>
      <c r="AC787" s="58"/>
      <c r="AD787" s="58"/>
      <c r="AE787" s="58"/>
      <c r="AF787" s="58"/>
      <c r="AG787" s="58"/>
      <c r="AH787" s="58"/>
      <c r="AI787" s="58"/>
      <c r="AJ787" s="58"/>
      <c r="AK787" s="58"/>
      <c r="AL787" s="58"/>
      <c r="AM787" s="58"/>
      <c r="AN787" s="58"/>
      <c r="AO787" s="58"/>
      <c r="AP787" s="58"/>
      <c r="AQ787" s="58"/>
      <c r="AR787" s="58"/>
      <c r="AS787" s="58"/>
      <c r="AT787" s="58"/>
      <c r="AU787" s="58"/>
      <c r="AV787" s="58"/>
      <c r="AW787" s="58"/>
      <c r="AX787" s="58"/>
      <c r="AY787" s="58"/>
      <c r="AZ787" s="58"/>
    </row>
    <row r="788" spans="1:52" x14ac:dyDescent="0.25">
      <c r="A788" s="58"/>
      <c r="B788" s="58"/>
      <c r="C788" s="58"/>
      <c r="D788" s="58"/>
      <c r="E788" s="58"/>
      <c r="F788" s="58"/>
      <c r="G788" s="58"/>
      <c r="H788" s="58"/>
      <c r="I788" s="58"/>
      <c r="J788" s="58"/>
      <c r="K788" s="58"/>
      <c r="L788" s="58"/>
      <c r="M788" s="58"/>
      <c r="N788" s="58"/>
      <c r="O788" s="58"/>
      <c r="P788" s="58"/>
      <c r="Q788" s="58"/>
      <c r="R788" s="58"/>
      <c r="S788" s="58"/>
      <c r="T788" s="58"/>
      <c r="U788" s="58"/>
      <c r="V788" s="58"/>
      <c r="W788" s="58"/>
      <c r="X788" s="58"/>
      <c r="Y788" s="58"/>
      <c r="Z788" s="58"/>
      <c r="AA788" s="58"/>
      <c r="AB788" s="58"/>
      <c r="AC788" s="58"/>
      <c r="AD788" s="58"/>
      <c r="AE788" s="58"/>
      <c r="AF788" s="58"/>
      <c r="AG788" s="58"/>
      <c r="AH788" s="58"/>
      <c r="AI788" s="58"/>
      <c r="AJ788" s="58"/>
      <c r="AK788" s="58"/>
      <c r="AL788" s="58"/>
      <c r="AM788" s="58"/>
      <c r="AN788" s="58"/>
      <c r="AO788" s="58"/>
      <c r="AP788" s="58"/>
      <c r="AQ788" s="58"/>
      <c r="AR788" s="58"/>
      <c r="AS788" s="58"/>
      <c r="AT788" s="58"/>
      <c r="AU788" s="58"/>
      <c r="AV788" s="58"/>
      <c r="AW788" s="58"/>
      <c r="AX788" s="58"/>
      <c r="AY788" s="58"/>
      <c r="AZ788" s="58"/>
    </row>
    <row r="789" spans="1:52" x14ac:dyDescent="0.25">
      <c r="A789" s="58"/>
      <c r="B789" s="58"/>
      <c r="C789" s="58"/>
      <c r="D789" s="58"/>
      <c r="E789" s="58"/>
      <c r="F789" s="58"/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58"/>
      <c r="X789" s="58"/>
      <c r="Y789" s="58"/>
      <c r="Z789" s="58"/>
      <c r="AA789" s="58"/>
      <c r="AB789" s="58"/>
      <c r="AC789" s="58"/>
      <c r="AD789" s="58"/>
      <c r="AE789" s="58"/>
      <c r="AF789" s="58"/>
      <c r="AG789" s="58"/>
      <c r="AH789" s="58"/>
      <c r="AI789" s="58"/>
      <c r="AJ789" s="58"/>
      <c r="AK789" s="58"/>
      <c r="AL789" s="58"/>
      <c r="AM789" s="58"/>
      <c r="AN789" s="58"/>
      <c r="AO789" s="58"/>
      <c r="AP789" s="58"/>
      <c r="AQ789" s="58"/>
      <c r="AR789" s="58"/>
      <c r="AS789" s="58"/>
      <c r="AT789" s="58"/>
      <c r="AU789" s="58"/>
      <c r="AV789" s="58"/>
      <c r="AW789" s="58"/>
      <c r="AX789" s="58"/>
      <c r="AY789" s="58"/>
      <c r="AZ789" s="58"/>
    </row>
    <row r="790" spans="1:52" x14ac:dyDescent="0.25">
      <c r="A790" s="58"/>
      <c r="B790" s="58"/>
      <c r="C790" s="58"/>
      <c r="D790" s="58"/>
      <c r="E790" s="58"/>
      <c r="F790" s="58"/>
      <c r="G790" s="58"/>
      <c r="H790" s="58"/>
      <c r="I790" s="58"/>
      <c r="J790" s="58"/>
      <c r="K790" s="58"/>
      <c r="L790" s="58"/>
      <c r="M790" s="58"/>
      <c r="N790" s="58"/>
      <c r="O790" s="58"/>
      <c r="P790" s="58"/>
      <c r="Q790" s="58"/>
      <c r="R790" s="58"/>
      <c r="S790" s="58"/>
      <c r="T790" s="58"/>
      <c r="U790" s="58"/>
      <c r="V790" s="58"/>
      <c r="W790" s="58"/>
      <c r="X790" s="58"/>
      <c r="Y790" s="58"/>
      <c r="Z790" s="58"/>
      <c r="AA790" s="58"/>
      <c r="AB790" s="58"/>
      <c r="AC790" s="58"/>
      <c r="AD790" s="58"/>
      <c r="AE790" s="58"/>
      <c r="AF790" s="58"/>
      <c r="AG790" s="58"/>
      <c r="AH790" s="58"/>
      <c r="AI790" s="58"/>
      <c r="AJ790" s="58"/>
      <c r="AK790" s="58"/>
      <c r="AL790" s="58"/>
      <c r="AM790" s="58"/>
      <c r="AN790" s="58"/>
      <c r="AO790" s="58"/>
      <c r="AP790" s="58"/>
      <c r="AQ790" s="58"/>
      <c r="AR790" s="58"/>
      <c r="AS790" s="58"/>
      <c r="AT790" s="58"/>
      <c r="AU790" s="58"/>
      <c r="AV790" s="58"/>
      <c r="AW790" s="58"/>
      <c r="AX790" s="58"/>
      <c r="AY790" s="58"/>
      <c r="AZ790" s="58"/>
    </row>
    <row r="791" spans="1:52" x14ac:dyDescent="0.25">
      <c r="A791" s="58"/>
      <c r="B791" s="58"/>
      <c r="C791" s="58"/>
      <c r="D791" s="58"/>
      <c r="E791" s="58"/>
      <c r="F791" s="58"/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58"/>
      <c r="X791" s="58"/>
      <c r="Y791" s="58"/>
      <c r="Z791" s="58"/>
      <c r="AA791" s="58"/>
      <c r="AB791" s="58"/>
      <c r="AC791" s="58"/>
      <c r="AD791" s="58"/>
      <c r="AE791" s="58"/>
      <c r="AF791" s="58"/>
      <c r="AG791" s="58"/>
      <c r="AH791" s="58"/>
      <c r="AI791" s="58"/>
      <c r="AJ791" s="58"/>
      <c r="AK791" s="58"/>
      <c r="AL791" s="58"/>
      <c r="AM791" s="58"/>
      <c r="AN791" s="58"/>
      <c r="AO791" s="58"/>
      <c r="AP791" s="58"/>
      <c r="AQ791" s="58"/>
      <c r="AR791" s="58"/>
      <c r="AS791" s="58"/>
      <c r="AT791" s="58"/>
      <c r="AU791" s="58"/>
      <c r="AV791" s="58"/>
      <c r="AW791" s="58"/>
      <c r="AX791" s="58"/>
      <c r="AY791" s="58"/>
      <c r="AZ791" s="58"/>
    </row>
    <row r="792" spans="1:52" x14ac:dyDescent="0.25">
      <c r="A792" s="58"/>
      <c r="B792" s="58"/>
      <c r="C792" s="58"/>
      <c r="D792" s="58"/>
      <c r="E792" s="58"/>
      <c r="F792" s="58"/>
      <c r="G792" s="58"/>
      <c r="H792" s="58"/>
      <c r="I792" s="58"/>
      <c r="J792" s="58"/>
      <c r="K792" s="58"/>
      <c r="L792" s="58"/>
      <c r="M792" s="58"/>
      <c r="N792" s="58"/>
      <c r="O792" s="58"/>
      <c r="P792" s="58"/>
      <c r="Q792" s="58"/>
      <c r="R792" s="58"/>
      <c r="S792" s="58"/>
      <c r="T792" s="58"/>
      <c r="U792" s="58"/>
      <c r="V792" s="58"/>
      <c r="W792" s="58"/>
      <c r="X792" s="58"/>
      <c r="Y792" s="58"/>
      <c r="Z792" s="58"/>
      <c r="AA792" s="58"/>
      <c r="AB792" s="58"/>
      <c r="AC792" s="58"/>
      <c r="AD792" s="58"/>
      <c r="AE792" s="58"/>
      <c r="AF792" s="58"/>
      <c r="AG792" s="58"/>
      <c r="AH792" s="58"/>
      <c r="AI792" s="58"/>
      <c r="AJ792" s="58"/>
      <c r="AK792" s="58"/>
      <c r="AL792" s="58"/>
      <c r="AM792" s="58"/>
      <c r="AN792" s="58"/>
      <c r="AO792" s="58"/>
      <c r="AP792" s="58"/>
      <c r="AQ792" s="58"/>
      <c r="AR792" s="58"/>
      <c r="AS792" s="58"/>
      <c r="AT792" s="58"/>
      <c r="AU792" s="58"/>
      <c r="AV792" s="58"/>
      <c r="AW792" s="58"/>
      <c r="AX792" s="58"/>
      <c r="AY792" s="58"/>
      <c r="AZ792" s="58"/>
    </row>
    <row r="793" spans="1:52" x14ac:dyDescent="0.25">
      <c r="A793" s="58"/>
      <c r="B793" s="58"/>
      <c r="C793" s="58"/>
      <c r="D793" s="58"/>
      <c r="E793" s="58"/>
      <c r="F793" s="58"/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58"/>
      <c r="X793" s="58"/>
      <c r="Y793" s="58"/>
      <c r="Z793" s="58"/>
      <c r="AA793" s="58"/>
      <c r="AB793" s="58"/>
      <c r="AC793" s="58"/>
      <c r="AD793" s="58"/>
      <c r="AE793" s="58"/>
      <c r="AF793" s="58"/>
      <c r="AG793" s="58"/>
      <c r="AH793" s="58"/>
      <c r="AI793" s="58"/>
      <c r="AJ793" s="58"/>
      <c r="AK793" s="58"/>
      <c r="AL793" s="58"/>
      <c r="AM793" s="58"/>
      <c r="AN793" s="58"/>
      <c r="AO793" s="58"/>
      <c r="AP793" s="58"/>
      <c r="AQ793" s="58"/>
      <c r="AR793" s="58"/>
      <c r="AS793" s="58"/>
      <c r="AT793" s="58"/>
      <c r="AU793" s="58"/>
      <c r="AV793" s="58"/>
      <c r="AW793" s="58"/>
      <c r="AX793" s="58"/>
      <c r="AY793" s="58"/>
      <c r="AZ793" s="58"/>
    </row>
    <row r="794" spans="1:52" x14ac:dyDescent="0.25">
      <c r="A794" s="58"/>
      <c r="B794" s="58"/>
      <c r="C794" s="58"/>
      <c r="D794" s="58"/>
      <c r="E794" s="58"/>
      <c r="F794" s="58"/>
      <c r="G794" s="58"/>
      <c r="H794" s="58"/>
      <c r="I794" s="58"/>
      <c r="J794" s="58"/>
      <c r="K794" s="58"/>
      <c r="L794" s="58"/>
      <c r="M794" s="58"/>
      <c r="N794" s="58"/>
      <c r="O794" s="58"/>
      <c r="P794" s="58"/>
      <c r="Q794" s="58"/>
      <c r="R794" s="58"/>
      <c r="S794" s="58"/>
      <c r="T794" s="58"/>
      <c r="U794" s="58"/>
      <c r="V794" s="58"/>
      <c r="W794" s="58"/>
      <c r="X794" s="58"/>
      <c r="Y794" s="58"/>
      <c r="Z794" s="58"/>
      <c r="AA794" s="58"/>
      <c r="AB794" s="58"/>
      <c r="AC794" s="58"/>
      <c r="AD794" s="58"/>
      <c r="AE794" s="58"/>
      <c r="AF794" s="58"/>
      <c r="AG794" s="58"/>
      <c r="AH794" s="58"/>
      <c r="AI794" s="58"/>
      <c r="AJ794" s="58"/>
      <c r="AK794" s="58"/>
      <c r="AL794" s="58"/>
      <c r="AM794" s="58"/>
      <c r="AN794" s="58"/>
      <c r="AO794" s="58"/>
      <c r="AP794" s="58"/>
      <c r="AQ794" s="58"/>
      <c r="AR794" s="58"/>
      <c r="AS794" s="58"/>
      <c r="AT794" s="58"/>
      <c r="AU794" s="58"/>
      <c r="AV794" s="58"/>
      <c r="AW794" s="58"/>
      <c r="AX794" s="58"/>
      <c r="AY794" s="58"/>
      <c r="AZ794" s="58"/>
    </row>
    <row r="795" spans="1:52" x14ac:dyDescent="0.25">
      <c r="A795" s="58"/>
      <c r="B795" s="58"/>
      <c r="C795" s="58"/>
      <c r="D795" s="58"/>
      <c r="E795" s="58"/>
      <c r="F795" s="58"/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58"/>
      <c r="X795" s="58"/>
      <c r="Y795" s="58"/>
      <c r="Z795" s="58"/>
      <c r="AA795" s="58"/>
      <c r="AB795" s="58"/>
      <c r="AC795" s="58"/>
      <c r="AD795" s="58"/>
      <c r="AE795" s="58"/>
      <c r="AF795" s="58"/>
      <c r="AG795" s="58"/>
      <c r="AH795" s="58"/>
      <c r="AI795" s="58"/>
      <c r="AJ795" s="58"/>
      <c r="AK795" s="58"/>
      <c r="AL795" s="58"/>
      <c r="AM795" s="58"/>
      <c r="AN795" s="58"/>
      <c r="AO795" s="58"/>
      <c r="AP795" s="58"/>
      <c r="AQ795" s="58"/>
      <c r="AR795" s="58"/>
      <c r="AS795" s="58"/>
      <c r="AT795" s="58"/>
      <c r="AU795" s="58"/>
      <c r="AV795" s="58"/>
      <c r="AW795" s="58"/>
      <c r="AX795" s="58"/>
      <c r="AY795" s="58"/>
      <c r="AZ795" s="58"/>
    </row>
    <row r="796" spans="1:52" x14ac:dyDescent="0.25">
      <c r="A796" s="58"/>
      <c r="B796" s="58"/>
      <c r="C796" s="58"/>
      <c r="D796" s="58"/>
      <c r="E796" s="58"/>
      <c r="F796" s="58"/>
      <c r="G796" s="58"/>
      <c r="H796" s="58"/>
      <c r="I796" s="58"/>
      <c r="J796" s="58"/>
      <c r="K796" s="58"/>
      <c r="L796" s="58"/>
      <c r="M796" s="58"/>
      <c r="N796" s="58"/>
      <c r="O796" s="58"/>
      <c r="P796" s="58"/>
      <c r="Q796" s="58"/>
      <c r="R796" s="58"/>
      <c r="S796" s="58"/>
      <c r="T796" s="58"/>
      <c r="U796" s="58"/>
      <c r="V796" s="58"/>
      <c r="W796" s="58"/>
      <c r="X796" s="58"/>
      <c r="Y796" s="58"/>
      <c r="Z796" s="58"/>
      <c r="AA796" s="58"/>
      <c r="AB796" s="58"/>
      <c r="AC796" s="58"/>
      <c r="AD796" s="58"/>
      <c r="AE796" s="58"/>
      <c r="AF796" s="58"/>
      <c r="AG796" s="58"/>
      <c r="AH796" s="58"/>
      <c r="AI796" s="58"/>
      <c r="AJ796" s="58"/>
      <c r="AK796" s="58"/>
      <c r="AL796" s="58"/>
      <c r="AM796" s="58"/>
      <c r="AN796" s="58"/>
      <c r="AO796" s="58"/>
      <c r="AP796" s="58"/>
      <c r="AQ796" s="58"/>
      <c r="AR796" s="58"/>
      <c r="AS796" s="58"/>
      <c r="AT796" s="58"/>
      <c r="AU796" s="58"/>
      <c r="AV796" s="58"/>
      <c r="AW796" s="58"/>
      <c r="AX796" s="58"/>
      <c r="AY796" s="58"/>
      <c r="AZ796" s="58"/>
    </row>
    <row r="797" spans="1:52" x14ac:dyDescent="0.25">
      <c r="A797" s="58"/>
      <c r="B797" s="58"/>
      <c r="C797" s="58"/>
      <c r="D797" s="58"/>
      <c r="E797" s="58"/>
      <c r="F797" s="58"/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58"/>
      <c r="X797" s="58"/>
      <c r="Y797" s="58"/>
      <c r="Z797" s="58"/>
      <c r="AA797" s="58"/>
      <c r="AB797" s="58"/>
      <c r="AC797" s="58"/>
      <c r="AD797" s="58"/>
      <c r="AE797" s="58"/>
      <c r="AF797" s="58"/>
      <c r="AG797" s="58"/>
      <c r="AH797" s="58"/>
      <c r="AI797" s="58"/>
      <c r="AJ797" s="58"/>
      <c r="AK797" s="58"/>
      <c r="AL797" s="58"/>
      <c r="AM797" s="58"/>
      <c r="AN797" s="58"/>
      <c r="AO797" s="58"/>
      <c r="AP797" s="58"/>
      <c r="AQ797" s="58"/>
      <c r="AR797" s="58"/>
      <c r="AS797" s="58"/>
      <c r="AT797" s="58"/>
      <c r="AU797" s="58"/>
      <c r="AV797" s="58"/>
      <c r="AW797" s="58"/>
      <c r="AX797" s="58"/>
      <c r="AY797" s="58"/>
      <c r="AZ797" s="58"/>
    </row>
    <row r="798" spans="1:52" x14ac:dyDescent="0.25">
      <c r="A798" s="58"/>
      <c r="B798" s="58"/>
      <c r="C798" s="58"/>
      <c r="D798" s="58"/>
      <c r="E798" s="58"/>
      <c r="F798" s="58"/>
      <c r="G798" s="58"/>
      <c r="H798" s="58"/>
      <c r="I798" s="58"/>
      <c r="J798" s="58"/>
      <c r="K798" s="58"/>
      <c r="L798" s="58"/>
      <c r="M798" s="58"/>
      <c r="N798" s="58"/>
      <c r="O798" s="58"/>
      <c r="P798" s="58"/>
      <c r="Q798" s="58"/>
      <c r="R798" s="58"/>
      <c r="S798" s="58"/>
      <c r="T798" s="58"/>
      <c r="U798" s="58"/>
      <c r="V798" s="58"/>
      <c r="W798" s="58"/>
      <c r="X798" s="58"/>
      <c r="Y798" s="58"/>
      <c r="Z798" s="58"/>
      <c r="AA798" s="58"/>
      <c r="AB798" s="58"/>
      <c r="AC798" s="58"/>
      <c r="AD798" s="58"/>
      <c r="AE798" s="58"/>
      <c r="AF798" s="58"/>
      <c r="AG798" s="58"/>
      <c r="AH798" s="58"/>
      <c r="AI798" s="58"/>
      <c r="AJ798" s="58"/>
      <c r="AK798" s="58"/>
      <c r="AL798" s="58"/>
      <c r="AM798" s="58"/>
      <c r="AN798" s="58"/>
      <c r="AO798" s="58"/>
      <c r="AP798" s="58"/>
      <c r="AQ798" s="58"/>
      <c r="AR798" s="58"/>
      <c r="AS798" s="58"/>
      <c r="AT798" s="58"/>
      <c r="AU798" s="58"/>
      <c r="AV798" s="58"/>
      <c r="AW798" s="58"/>
      <c r="AX798" s="58"/>
      <c r="AY798" s="58"/>
      <c r="AZ798" s="58"/>
    </row>
    <row r="799" spans="1:52" x14ac:dyDescent="0.25">
      <c r="A799" s="58"/>
      <c r="B799" s="58"/>
      <c r="C799" s="58"/>
      <c r="D799" s="58"/>
      <c r="E799" s="58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58"/>
      <c r="X799" s="58"/>
      <c r="Y799" s="58"/>
      <c r="Z799" s="58"/>
      <c r="AA799" s="58"/>
      <c r="AB799" s="58"/>
      <c r="AC799" s="58"/>
      <c r="AD799" s="58"/>
      <c r="AE799" s="58"/>
      <c r="AF799" s="58"/>
      <c r="AG799" s="58"/>
      <c r="AH799" s="58"/>
      <c r="AI799" s="58"/>
      <c r="AJ799" s="58"/>
      <c r="AK799" s="58"/>
      <c r="AL799" s="58"/>
      <c r="AM799" s="58"/>
      <c r="AN799" s="58"/>
      <c r="AO799" s="58"/>
      <c r="AP799" s="58"/>
      <c r="AQ799" s="58"/>
      <c r="AR799" s="58"/>
      <c r="AS799" s="58"/>
      <c r="AT799" s="58"/>
      <c r="AU799" s="58"/>
      <c r="AV799" s="58"/>
      <c r="AW799" s="58"/>
      <c r="AX799" s="58"/>
      <c r="AY799" s="58"/>
      <c r="AZ799" s="58"/>
    </row>
    <row r="800" spans="1:52" x14ac:dyDescent="0.25">
      <c r="A800" s="58"/>
      <c r="B800" s="58"/>
      <c r="C800" s="58"/>
      <c r="D800" s="58"/>
      <c r="E800" s="58"/>
      <c r="F800" s="58"/>
      <c r="G800" s="58"/>
      <c r="H800" s="58"/>
      <c r="I800" s="58"/>
      <c r="J800" s="58"/>
      <c r="K800" s="58"/>
      <c r="L800" s="58"/>
      <c r="M800" s="58"/>
      <c r="N800" s="58"/>
      <c r="O800" s="58"/>
      <c r="P800" s="58"/>
      <c r="Q800" s="58"/>
      <c r="R800" s="58"/>
      <c r="S800" s="58"/>
      <c r="T800" s="58"/>
      <c r="U800" s="58"/>
      <c r="V800" s="58"/>
      <c r="W800" s="58"/>
      <c r="X800" s="58"/>
      <c r="Y800" s="58"/>
      <c r="Z800" s="58"/>
      <c r="AA800" s="58"/>
      <c r="AB800" s="58"/>
      <c r="AC800" s="58"/>
      <c r="AD800" s="58"/>
      <c r="AE800" s="58"/>
      <c r="AF800" s="58"/>
      <c r="AG800" s="58"/>
      <c r="AH800" s="58"/>
      <c r="AI800" s="58"/>
      <c r="AJ800" s="58"/>
      <c r="AK800" s="58"/>
      <c r="AL800" s="58"/>
      <c r="AM800" s="58"/>
      <c r="AN800" s="58"/>
      <c r="AO800" s="58"/>
      <c r="AP800" s="58"/>
      <c r="AQ800" s="58"/>
      <c r="AR800" s="58"/>
      <c r="AS800" s="58"/>
      <c r="AT800" s="58"/>
      <c r="AU800" s="58"/>
      <c r="AV800" s="58"/>
      <c r="AW800" s="58"/>
      <c r="AX800" s="58"/>
      <c r="AY800" s="58"/>
      <c r="AZ800" s="58"/>
    </row>
    <row r="801" spans="1:52" x14ac:dyDescent="0.25">
      <c r="A801" s="58"/>
      <c r="B801" s="58"/>
      <c r="C801" s="58"/>
      <c r="D801" s="58"/>
      <c r="E801" s="58"/>
      <c r="F801" s="58"/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58"/>
      <c r="X801" s="58"/>
      <c r="Y801" s="58"/>
      <c r="Z801" s="58"/>
      <c r="AA801" s="58"/>
      <c r="AB801" s="58"/>
      <c r="AC801" s="58"/>
      <c r="AD801" s="58"/>
      <c r="AE801" s="58"/>
      <c r="AF801" s="58"/>
      <c r="AG801" s="58"/>
      <c r="AH801" s="58"/>
      <c r="AI801" s="58"/>
      <c r="AJ801" s="58"/>
      <c r="AK801" s="58"/>
      <c r="AL801" s="58"/>
      <c r="AM801" s="58"/>
      <c r="AN801" s="58"/>
      <c r="AO801" s="58"/>
      <c r="AP801" s="58"/>
      <c r="AQ801" s="58"/>
      <c r="AR801" s="58"/>
      <c r="AS801" s="58"/>
      <c r="AT801" s="58"/>
      <c r="AU801" s="58"/>
      <c r="AV801" s="58"/>
      <c r="AW801" s="58"/>
      <c r="AX801" s="58"/>
      <c r="AY801" s="58"/>
      <c r="AZ801" s="58"/>
    </row>
    <row r="802" spans="1:52" x14ac:dyDescent="0.25">
      <c r="A802" s="58"/>
      <c r="B802" s="58"/>
      <c r="C802" s="58"/>
      <c r="D802" s="58"/>
      <c r="E802" s="58"/>
      <c r="F802" s="58"/>
      <c r="G802" s="58"/>
      <c r="H802" s="58"/>
      <c r="I802" s="58"/>
      <c r="J802" s="58"/>
      <c r="K802" s="58"/>
      <c r="L802" s="58"/>
      <c r="M802" s="58"/>
      <c r="N802" s="58"/>
      <c r="O802" s="58"/>
      <c r="P802" s="58"/>
      <c r="Q802" s="58"/>
      <c r="R802" s="58"/>
      <c r="S802" s="58"/>
      <c r="T802" s="58"/>
      <c r="U802" s="58"/>
      <c r="V802" s="58"/>
      <c r="W802" s="58"/>
      <c r="X802" s="58"/>
      <c r="Y802" s="58"/>
      <c r="Z802" s="58"/>
      <c r="AA802" s="58"/>
      <c r="AB802" s="58"/>
      <c r="AC802" s="58"/>
      <c r="AD802" s="58"/>
      <c r="AE802" s="58"/>
      <c r="AF802" s="58"/>
      <c r="AG802" s="58"/>
      <c r="AH802" s="58"/>
      <c r="AI802" s="58"/>
      <c r="AJ802" s="58"/>
      <c r="AK802" s="58"/>
      <c r="AL802" s="58"/>
      <c r="AM802" s="58"/>
      <c r="AN802" s="58"/>
      <c r="AO802" s="58"/>
      <c r="AP802" s="58"/>
      <c r="AQ802" s="58"/>
      <c r="AR802" s="58"/>
      <c r="AS802" s="58"/>
      <c r="AT802" s="58"/>
      <c r="AU802" s="58"/>
      <c r="AV802" s="58"/>
      <c r="AW802" s="58"/>
      <c r="AX802" s="58"/>
      <c r="AY802" s="58"/>
      <c r="AZ802" s="58"/>
    </row>
    <row r="803" spans="1:52" x14ac:dyDescent="0.25">
      <c r="A803" s="58"/>
      <c r="B803" s="58"/>
      <c r="C803" s="58"/>
      <c r="D803" s="58"/>
      <c r="E803" s="58"/>
      <c r="F803" s="58"/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58"/>
      <c r="X803" s="58"/>
      <c r="Y803" s="58"/>
      <c r="Z803" s="58"/>
      <c r="AA803" s="58"/>
      <c r="AB803" s="58"/>
      <c r="AC803" s="58"/>
      <c r="AD803" s="58"/>
      <c r="AE803" s="58"/>
      <c r="AF803" s="58"/>
      <c r="AG803" s="58"/>
      <c r="AH803" s="58"/>
      <c r="AI803" s="58"/>
      <c r="AJ803" s="58"/>
      <c r="AK803" s="58"/>
      <c r="AL803" s="58"/>
      <c r="AM803" s="58"/>
      <c r="AN803" s="58"/>
      <c r="AO803" s="58"/>
      <c r="AP803" s="58"/>
      <c r="AQ803" s="58"/>
      <c r="AR803" s="58"/>
      <c r="AS803" s="58"/>
      <c r="AT803" s="58"/>
      <c r="AU803" s="58"/>
      <c r="AV803" s="58"/>
      <c r="AW803" s="58"/>
      <c r="AX803" s="58"/>
      <c r="AY803" s="58"/>
      <c r="AZ803" s="58"/>
    </row>
    <row r="804" spans="1:52" x14ac:dyDescent="0.25">
      <c r="A804" s="58"/>
      <c r="B804" s="58"/>
      <c r="C804" s="58"/>
      <c r="D804" s="58"/>
      <c r="E804" s="58"/>
      <c r="F804" s="58"/>
      <c r="G804" s="58"/>
      <c r="H804" s="58"/>
      <c r="I804" s="58"/>
      <c r="J804" s="58"/>
      <c r="K804" s="58"/>
      <c r="L804" s="58"/>
      <c r="M804" s="58"/>
      <c r="N804" s="58"/>
      <c r="O804" s="58"/>
      <c r="P804" s="58"/>
      <c r="Q804" s="58"/>
      <c r="R804" s="58"/>
      <c r="S804" s="58"/>
      <c r="T804" s="58"/>
      <c r="U804" s="58"/>
      <c r="V804" s="58"/>
      <c r="W804" s="58"/>
      <c r="X804" s="58"/>
      <c r="Y804" s="58"/>
      <c r="Z804" s="58"/>
      <c r="AA804" s="58"/>
      <c r="AB804" s="58"/>
      <c r="AC804" s="58"/>
      <c r="AD804" s="58"/>
      <c r="AE804" s="58"/>
      <c r="AF804" s="58"/>
      <c r="AG804" s="58"/>
      <c r="AH804" s="58"/>
      <c r="AI804" s="58"/>
      <c r="AJ804" s="58"/>
      <c r="AK804" s="58"/>
      <c r="AL804" s="58"/>
      <c r="AM804" s="58"/>
      <c r="AN804" s="58"/>
      <c r="AO804" s="58"/>
      <c r="AP804" s="58"/>
      <c r="AQ804" s="58"/>
      <c r="AR804" s="58"/>
      <c r="AS804" s="58"/>
      <c r="AT804" s="58"/>
      <c r="AU804" s="58"/>
      <c r="AV804" s="58"/>
      <c r="AW804" s="58"/>
      <c r="AX804" s="58"/>
      <c r="AY804" s="58"/>
      <c r="AZ804" s="58"/>
    </row>
    <row r="805" spans="1:52" x14ac:dyDescent="0.25">
      <c r="A805" s="58"/>
      <c r="B805" s="58"/>
      <c r="C805" s="58"/>
      <c r="D805" s="58"/>
      <c r="E805" s="58"/>
      <c r="F805" s="58"/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58"/>
      <c r="X805" s="58"/>
      <c r="Y805" s="58"/>
      <c r="Z805" s="58"/>
      <c r="AA805" s="58"/>
      <c r="AB805" s="58"/>
      <c r="AC805" s="58"/>
      <c r="AD805" s="58"/>
      <c r="AE805" s="58"/>
      <c r="AF805" s="58"/>
      <c r="AG805" s="58"/>
      <c r="AH805" s="58"/>
      <c r="AI805" s="58"/>
      <c r="AJ805" s="58"/>
      <c r="AK805" s="58"/>
      <c r="AL805" s="58"/>
      <c r="AM805" s="58"/>
      <c r="AN805" s="58"/>
      <c r="AO805" s="58"/>
      <c r="AP805" s="58"/>
      <c r="AQ805" s="58"/>
      <c r="AR805" s="58"/>
      <c r="AS805" s="58"/>
      <c r="AT805" s="58"/>
      <c r="AU805" s="58"/>
      <c r="AV805" s="58"/>
      <c r="AW805" s="58"/>
      <c r="AX805" s="58"/>
      <c r="AY805" s="58"/>
      <c r="AZ805" s="58"/>
    </row>
    <row r="806" spans="1:52" x14ac:dyDescent="0.25">
      <c r="A806" s="58"/>
      <c r="B806" s="58"/>
      <c r="C806" s="58"/>
      <c r="D806" s="58"/>
      <c r="E806" s="58"/>
      <c r="F806" s="58"/>
      <c r="G806" s="58"/>
      <c r="H806" s="58"/>
      <c r="I806" s="58"/>
      <c r="J806" s="58"/>
      <c r="K806" s="58"/>
      <c r="L806" s="58"/>
      <c r="M806" s="58"/>
      <c r="N806" s="58"/>
      <c r="O806" s="58"/>
      <c r="P806" s="58"/>
      <c r="Q806" s="58"/>
      <c r="R806" s="58"/>
      <c r="S806" s="58"/>
      <c r="T806" s="58"/>
      <c r="U806" s="58"/>
      <c r="V806" s="58"/>
      <c r="W806" s="58"/>
      <c r="X806" s="58"/>
      <c r="Y806" s="58"/>
      <c r="Z806" s="58"/>
      <c r="AA806" s="58"/>
      <c r="AB806" s="58"/>
      <c r="AC806" s="58"/>
      <c r="AD806" s="58"/>
      <c r="AE806" s="58"/>
      <c r="AF806" s="58"/>
      <c r="AG806" s="58"/>
      <c r="AH806" s="58"/>
      <c r="AI806" s="58"/>
      <c r="AJ806" s="58"/>
      <c r="AK806" s="58"/>
      <c r="AL806" s="58"/>
      <c r="AM806" s="58"/>
      <c r="AN806" s="58"/>
      <c r="AO806" s="58"/>
      <c r="AP806" s="58"/>
      <c r="AQ806" s="58"/>
      <c r="AR806" s="58"/>
      <c r="AS806" s="58"/>
      <c r="AT806" s="58"/>
      <c r="AU806" s="58"/>
      <c r="AV806" s="58"/>
      <c r="AW806" s="58"/>
      <c r="AX806" s="58"/>
      <c r="AY806" s="58"/>
      <c r="AZ806" s="58"/>
    </row>
    <row r="807" spans="1:52" x14ac:dyDescent="0.25">
      <c r="A807" s="58"/>
      <c r="B807" s="58"/>
      <c r="C807" s="58"/>
      <c r="D807" s="58"/>
      <c r="E807" s="58"/>
      <c r="F807" s="58"/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58"/>
      <c r="X807" s="58"/>
      <c r="Y807" s="58"/>
      <c r="Z807" s="58"/>
      <c r="AA807" s="58"/>
      <c r="AB807" s="58"/>
      <c r="AC807" s="58"/>
      <c r="AD807" s="58"/>
      <c r="AE807" s="58"/>
      <c r="AF807" s="58"/>
      <c r="AG807" s="58"/>
      <c r="AH807" s="58"/>
      <c r="AI807" s="58"/>
      <c r="AJ807" s="58"/>
      <c r="AK807" s="58"/>
      <c r="AL807" s="58"/>
      <c r="AM807" s="58"/>
      <c r="AN807" s="58"/>
      <c r="AO807" s="58"/>
      <c r="AP807" s="58"/>
      <c r="AQ807" s="58"/>
      <c r="AR807" s="58"/>
      <c r="AS807" s="58"/>
      <c r="AT807" s="58"/>
      <c r="AU807" s="58"/>
      <c r="AV807" s="58"/>
      <c r="AW807" s="58"/>
      <c r="AX807" s="58"/>
      <c r="AY807" s="58"/>
      <c r="AZ807" s="58"/>
    </row>
    <row r="808" spans="1:52" x14ac:dyDescent="0.25">
      <c r="A808" s="58"/>
      <c r="B808" s="58"/>
      <c r="C808" s="58"/>
      <c r="D808" s="58"/>
      <c r="E808" s="58"/>
      <c r="F808" s="58"/>
      <c r="G808" s="58"/>
      <c r="H808" s="58"/>
      <c r="I808" s="58"/>
      <c r="J808" s="58"/>
      <c r="K808" s="58"/>
      <c r="L808" s="58"/>
      <c r="M808" s="58"/>
      <c r="N808" s="58"/>
      <c r="O808" s="58"/>
      <c r="P808" s="58"/>
      <c r="Q808" s="58"/>
      <c r="R808" s="58"/>
      <c r="S808" s="58"/>
      <c r="T808" s="58"/>
      <c r="U808" s="58"/>
      <c r="V808" s="58"/>
      <c r="W808" s="58"/>
      <c r="X808" s="58"/>
      <c r="Y808" s="58"/>
      <c r="Z808" s="58"/>
      <c r="AA808" s="58"/>
      <c r="AB808" s="58"/>
      <c r="AC808" s="58"/>
      <c r="AD808" s="58"/>
      <c r="AE808" s="58"/>
      <c r="AF808" s="58"/>
      <c r="AG808" s="58"/>
      <c r="AH808" s="58"/>
      <c r="AI808" s="58"/>
      <c r="AJ808" s="58"/>
      <c r="AK808" s="58"/>
      <c r="AL808" s="58"/>
      <c r="AM808" s="58"/>
      <c r="AN808" s="58"/>
      <c r="AO808" s="58"/>
      <c r="AP808" s="58"/>
      <c r="AQ808" s="58"/>
      <c r="AR808" s="58"/>
      <c r="AS808" s="58"/>
      <c r="AT808" s="58"/>
      <c r="AU808" s="58"/>
      <c r="AV808" s="58"/>
      <c r="AW808" s="58"/>
      <c r="AX808" s="58"/>
      <c r="AY808" s="58"/>
      <c r="AZ808" s="58"/>
    </row>
    <row r="809" spans="1:52" x14ac:dyDescent="0.25">
      <c r="A809" s="58"/>
      <c r="B809" s="58"/>
      <c r="C809" s="58"/>
      <c r="D809" s="58"/>
      <c r="E809" s="58"/>
      <c r="F809" s="58"/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58"/>
      <c r="X809" s="58"/>
      <c r="Y809" s="58"/>
      <c r="Z809" s="58"/>
      <c r="AA809" s="58"/>
      <c r="AB809" s="58"/>
      <c r="AC809" s="58"/>
      <c r="AD809" s="58"/>
      <c r="AE809" s="58"/>
      <c r="AF809" s="58"/>
      <c r="AG809" s="58"/>
      <c r="AH809" s="58"/>
      <c r="AI809" s="58"/>
      <c r="AJ809" s="58"/>
      <c r="AK809" s="58"/>
      <c r="AL809" s="58"/>
      <c r="AM809" s="58"/>
      <c r="AN809" s="58"/>
      <c r="AO809" s="58"/>
      <c r="AP809" s="58"/>
      <c r="AQ809" s="58"/>
      <c r="AR809" s="58"/>
      <c r="AS809" s="58"/>
      <c r="AT809" s="58"/>
      <c r="AU809" s="58"/>
      <c r="AV809" s="58"/>
      <c r="AW809" s="58"/>
      <c r="AX809" s="58"/>
      <c r="AY809" s="58"/>
      <c r="AZ809" s="58"/>
    </row>
    <row r="810" spans="1:52" x14ac:dyDescent="0.25">
      <c r="A810" s="58"/>
      <c r="B810" s="58"/>
      <c r="C810" s="58"/>
      <c r="D810" s="58"/>
      <c r="E810" s="58"/>
      <c r="F810" s="58"/>
      <c r="G810" s="58"/>
      <c r="H810" s="58"/>
      <c r="I810" s="58"/>
      <c r="J810" s="58"/>
      <c r="K810" s="58"/>
      <c r="L810" s="58"/>
      <c r="M810" s="58"/>
      <c r="N810" s="58"/>
      <c r="O810" s="58"/>
      <c r="P810" s="58"/>
      <c r="Q810" s="58"/>
      <c r="R810" s="58"/>
      <c r="S810" s="58"/>
      <c r="T810" s="58"/>
      <c r="U810" s="58"/>
      <c r="V810" s="58"/>
      <c r="W810" s="58"/>
      <c r="X810" s="58"/>
      <c r="Y810" s="58"/>
      <c r="Z810" s="58"/>
      <c r="AA810" s="58"/>
      <c r="AB810" s="58"/>
      <c r="AC810" s="58"/>
      <c r="AD810" s="58"/>
      <c r="AE810" s="58"/>
      <c r="AF810" s="58"/>
      <c r="AG810" s="58"/>
      <c r="AH810" s="58"/>
      <c r="AI810" s="58"/>
      <c r="AJ810" s="58"/>
      <c r="AK810" s="58"/>
      <c r="AL810" s="58"/>
      <c r="AM810" s="58"/>
      <c r="AN810" s="58"/>
      <c r="AO810" s="58"/>
      <c r="AP810" s="58"/>
      <c r="AQ810" s="58"/>
      <c r="AR810" s="58"/>
      <c r="AS810" s="58"/>
      <c r="AT810" s="58"/>
      <c r="AU810" s="58"/>
      <c r="AV810" s="58"/>
      <c r="AW810" s="58"/>
      <c r="AX810" s="58"/>
      <c r="AY810" s="58"/>
      <c r="AZ810" s="58"/>
    </row>
    <row r="811" spans="1:52" x14ac:dyDescent="0.25">
      <c r="A811" s="58"/>
      <c r="B811" s="58"/>
      <c r="C811" s="58"/>
      <c r="D811" s="58"/>
      <c r="E811" s="58"/>
      <c r="F811" s="58"/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58"/>
      <c r="X811" s="58"/>
      <c r="Y811" s="58"/>
      <c r="Z811" s="58"/>
      <c r="AA811" s="58"/>
      <c r="AB811" s="58"/>
      <c r="AC811" s="58"/>
      <c r="AD811" s="58"/>
      <c r="AE811" s="58"/>
      <c r="AF811" s="58"/>
      <c r="AG811" s="58"/>
      <c r="AH811" s="58"/>
      <c r="AI811" s="58"/>
      <c r="AJ811" s="58"/>
      <c r="AK811" s="58"/>
      <c r="AL811" s="58"/>
      <c r="AM811" s="58"/>
      <c r="AN811" s="58"/>
      <c r="AO811" s="58"/>
      <c r="AP811" s="58"/>
      <c r="AQ811" s="58"/>
      <c r="AR811" s="58"/>
      <c r="AS811" s="58"/>
      <c r="AT811" s="58"/>
      <c r="AU811" s="58"/>
      <c r="AV811" s="58"/>
      <c r="AW811" s="58"/>
      <c r="AX811" s="58"/>
      <c r="AY811" s="58"/>
      <c r="AZ811" s="58"/>
    </row>
    <row r="812" spans="1:52" x14ac:dyDescent="0.25">
      <c r="A812" s="58"/>
      <c r="B812" s="58"/>
      <c r="C812" s="58"/>
      <c r="D812" s="58"/>
      <c r="E812" s="58"/>
      <c r="F812" s="58"/>
      <c r="G812" s="58"/>
      <c r="H812" s="58"/>
      <c r="I812" s="58"/>
      <c r="J812" s="58"/>
      <c r="K812" s="58"/>
      <c r="L812" s="58"/>
      <c r="M812" s="58"/>
      <c r="N812" s="58"/>
      <c r="O812" s="58"/>
      <c r="P812" s="58"/>
      <c r="Q812" s="58"/>
      <c r="R812" s="58"/>
      <c r="S812" s="58"/>
      <c r="T812" s="58"/>
      <c r="U812" s="58"/>
      <c r="V812" s="58"/>
      <c r="W812" s="58"/>
      <c r="X812" s="58"/>
      <c r="Y812" s="58"/>
      <c r="Z812" s="58"/>
      <c r="AA812" s="58"/>
      <c r="AB812" s="58"/>
      <c r="AC812" s="58"/>
      <c r="AD812" s="58"/>
      <c r="AE812" s="58"/>
      <c r="AF812" s="58"/>
      <c r="AG812" s="58"/>
      <c r="AH812" s="58"/>
      <c r="AI812" s="58"/>
      <c r="AJ812" s="58"/>
      <c r="AK812" s="58"/>
      <c r="AL812" s="58"/>
      <c r="AM812" s="58"/>
      <c r="AN812" s="58"/>
      <c r="AO812" s="58"/>
      <c r="AP812" s="58"/>
      <c r="AQ812" s="58"/>
      <c r="AR812" s="58"/>
      <c r="AS812" s="58"/>
      <c r="AT812" s="58"/>
      <c r="AU812" s="58"/>
      <c r="AV812" s="58"/>
      <c r="AW812" s="58"/>
      <c r="AX812" s="58"/>
      <c r="AY812" s="58"/>
      <c r="AZ812" s="58"/>
    </row>
    <row r="813" spans="1:52" x14ac:dyDescent="0.25">
      <c r="A813" s="58"/>
      <c r="B813" s="58"/>
      <c r="C813" s="58"/>
      <c r="D813" s="58"/>
      <c r="E813" s="58"/>
      <c r="F813" s="58"/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58"/>
      <c r="X813" s="58"/>
      <c r="Y813" s="58"/>
      <c r="Z813" s="58"/>
      <c r="AA813" s="58"/>
      <c r="AB813" s="58"/>
      <c r="AC813" s="58"/>
      <c r="AD813" s="58"/>
      <c r="AE813" s="58"/>
      <c r="AF813" s="58"/>
      <c r="AG813" s="58"/>
      <c r="AH813" s="58"/>
      <c r="AI813" s="58"/>
      <c r="AJ813" s="58"/>
      <c r="AK813" s="58"/>
      <c r="AL813" s="58"/>
      <c r="AM813" s="58"/>
      <c r="AN813" s="58"/>
      <c r="AO813" s="58"/>
      <c r="AP813" s="58"/>
      <c r="AQ813" s="58"/>
      <c r="AR813" s="58"/>
      <c r="AS813" s="58"/>
      <c r="AT813" s="58"/>
      <c r="AU813" s="58"/>
      <c r="AV813" s="58"/>
      <c r="AW813" s="58"/>
      <c r="AX813" s="58"/>
      <c r="AY813" s="58"/>
      <c r="AZ813" s="58"/>
    </row>
    <row r="814" spans="1:52" x14ac:dyDescent="0.25">
      <c r="A814" s="58"/>
      <c r="B814" s="58"/>
      <c r="C814" s="58"/>
      <c r="D814" s="58"/>
      <c r="E814" s="58"/>
      <c r="F814" s="58"/>
      <c r="G814" s="58"/>
      <c r="H814" s="58"/>
      <c r="I814" s="58"/>
      <c r="J814" s="58"/>
      <c r="K814" s="58"/>
      <c r="L814" s="58"/>
      <c r="M814" s="58"/>
      <c r="N814" s="58"/>
      <c r="O814" s="58"/>
      <c r="P814" s="58"/>
      <c r="Q814" s="58"/>
      <c r="R814" s="58"/>
      <c r="S814" s="58"/>
      <c r="T814" s="58"/>
      <c r="U814" s="58"/>
      <c r="V814" s="58"/>
      <c r="W814" s="58"/>
      <c r="X814" s="58"/>
      <c r="Y814" s="58"/>
      <c r="Z814" s="58"/>
      <c r="AA814" s="58"/>
      <c r="AB814" s="58"/>
      <c r="AC814" s="58"/>
      <c r="AD814" s="58"/>
      <c r="AE814" s="58"/>
      <c r="AF814" s="58"/>
      <c r="AG814" s="58"/>
      <c r="AH814" s="58"/>
      <c r="AI814" s="58"/>
      <c r="AJ814" s="58"/>
      <c r="AK814" s="58"/>
      <c r="AL814" s="58"/>
      <c r="AM814" s="58"/>
      <c r="AN814" s="58"/>
      <c r="AO814" s="58"/>
      <c r="AP814" s="58"/>
      <c r="AQ814" s="58"/>
      <c r="AR814" s="58"/>
      <c r="AS814" s="58"/>
      <c r="AT814" s="58"/>
      <c r="AU814" s="58"/>
      <c r="AV814" s="58"/>
      <c r="AW814" s="58"/>
      <c r="AX814" s="58"/>
      <c r="AY814" s="58"/>
      <c r="AZ814" s="58"/>
    </row>
    <row r="815" spans="1:52" x14ac:dyDescent="0.25">
      <c r="A815" s="58"/>
      <c r="B815" s="58"/>
      <c r="C815" s="58"/>
      <c r="D815" s="58"/>
      <c r="E815" s="58"/>
      <c r="F815" s="58"/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58"/>
      <c r="X815" s="58"/>
      <c r="Y815" s="58"/>
      <c r="Z815" s="58"/>
      <c r="AA815" s="58"/>
      <c r="AB815" s="58"/>
      <c r="AC815" s="58"/>
      <c r="AD815" s="58"/>
      <c r="AE815" s="58"/>
      <c r="AF815" s="58"/>
      <c r="AG815" s="58"/>
      <c r="AH815" s="58"/>
      <c r="AI815" s="58"/>
      <c r="AJ815" s="58"/>
      <c r="AK815" s="58"/>
      <c r="AL815" s="58"/>
      <c r="AM815" s="58"/>
      <c r="AN815" s="58"/>
      <c r="AO815" s="58"/>
      <c r="AP815" s="58"/>
      <c r="AQ815" s="58"/>
      <c r="AR815" s="58"/>
      <c r="AS815" s="58"/>
      <c r="AT815" s="58"/>
      <c r="AU815" s="58"/>
      <c r="AV815" s="58"/>
      <c r="AW815" s="58"/>
      <c r="AX815" s="58"/>
      <c r="AY815" s="58"/>
      <c r="AZ815" s="58"/>
    </row>
    <row r="816" spans="1:52" x14ac:dyDescent="0.25">
      <c r="A816" s="58"/>
      <c r="B816" s="58"/>
      <c r="C816" s="58"/>
      <c r="D816" s="58"/>
      <c r="E816" s="58"/>
      <c r="F816" s="58"/>
      <c r="G816" s="58"/>
      <c r="H816" s="58"/>
      <c r="I816" s="58"/>
      <c r="J816" s="58"/>
      <c r="K816" s="58"/>
      <c r="L816" s="58"/>
      <c r="M816" s="58"/>
      <c r="N816" s="58"/>
      <c r="O816" s="58"/>
      <c r="P816" s="58"/>
      <c r="Q816" s="58"/>
      <c r="R816" s="58"/>
      <c r="S816" s="58"/>
      <c r="T816" s="58"/>
      <c r="U816" s="58"/>
      <c r="V816" s="58"/>
      <c r="W816" s="58"/>
      <c r="X816" s="58"/>
      <c r="Y816" s="58"/>
      <c r="Z816" s="58"/>
      <c r="AA816" s="58"/>
      <c r="AB816" s="58"/>
      <c r="AC816" s="58"/>
      <c r="AD816" s="58"/>
      <c r="AE816" s="58"/>
      <c r="AF816" s="58"/>
      <c r="AG816" s="58"/>
      <c r="AH816" s="58"/>
      <c r="AI816" s="58"/>
      <c r="AJ816" s="58"/>
      <c r="AK816" s="58"/>
      <c r="AL816" s="58"/>
      <c r="AM816" s="58"/>
      <c r="AN816" s="58"/>
      <c r="AO816" s="58"/>
      <c r="AP816" s="58"/>
      <c r="AQ816" s="58"/>
      <c r="AR816" s="58"/>
      <c r="AS816" s="58"/>
      <c r="AT816" s="58"/>
      <c r="AU816" s="58"/>
      <c r="AV816" s="58"/>
      <c r="AW816" s="58"/>
      <c r="AX816" s="58"/>
      <c r="AY816" s="58"/>
      <c r="AZ816" s="58"/>
    </row>
    <row r="817" spans="1:52" x14ac:dyDescent="0.25">
      <c r="A817" s="58"/>
      <c r="B817" s="58"/>
      <c r="C817" s="58"/>
      <c r="D817" s="58"/>
      <c r="E817" s="58"/>
      <c r="F817" s="58"/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58"/>
      <c r="X817" s="58"/>
      <c r="Y817" s="58"/>
      <c r="Z817" s="58"/>
      <c r="AA817" s="58"/>
      <c r="AB817" s="58"/>
      <c r="AC817" s="58"/>
      <c r="AD817" s="58"/>
      <c r="AE817" s="58"/>
      <c r="AF817" s="58"/>
      <c r="AG817" s="58"/>
      <c r="AH817" s="58"/>
      <c r="AI817" s="58"/>
      <c r="AJ817" s="58"/>
      <c r="AK817" s="58"/>
      <c r="AL817" s="58"/>
      <c r="AM817" s="58"/>
      <c r="AN817" s="58"/>
      <c r="AO817" s="58"/>
      <c r="AP817" s="58"/>
      <c r="AQ817" s="58"/>
      <c r="AR817" s="58"/>
      <c r="AS817" s="58"/>
      <c r="AT817" s="58"/>
      <c r="AU817" s="58"/>
      <c r="AV817" s="58"/>
      <c r="AW817" s="58"/>
      <c r="AX817" s="58"/>
      <c r="AY817" s="58"/>
      <c r="AZ817" s="58"/>
    </row>
    <row r="818" spans="1:52" x14ac:dyDescent="0.25">
      <c r="A818" s="58"/>
      <c r="B818" s="58"/>
      <c r="C818" s="58"/>
      <c r="D818" s="58"/>
      <c r="E818" s="58"/>
      <c r="F818" s="58"/>
      <c r="G818" s="58"/>
      <c r="H818" s="58"/>
      <c r="I818" s="58"/>
      <c r="J818" s="58"/>
      <c r="K818" s="58"/>
      <c r="L818" s="58"/>
      <c r="M818" s="58"/>
      <c r="N818" s="58"/>
      <c r="O818" s="58"/>
      <c r="P818" s="58"/>
      <c r="Q818" s="58"/>
      <c r="R818" s="58"/>
      <c r="S818" s="58"/>
      <c r="T818" s="58"/>
      <c r="U818" s="58"/>
      <c r="V818" s="58"/>
      <c r="W818" s="58"/>
      <c r="X818" s="58"/>
      <c r="Y818" s="58"/>
      <c r="Z818" s="58"/>
      <c r="AA818" s="58"/>
      <c r="AB818" s="58"/>
      <c r="AC818" s="58"/>
      <c r="AD818" s="58"/>
      <c r="AE818" s="58"/>
      <c r="AF818" s="58"/>
      <c r="AG818" s="58"/>
      <c r="AH818" s="58"/>
      <c r="AI818" s="58"/>
      <c r="AJ818" s="58"/>
      <c r="AK818" s="58"/>
      <c r="AL818" s="58"/>
      <c r="AM818" s="58"/>
      <c r="AN818" s="58"/>
      <c r="AO818" s="58"/>
      <c r="AP818" s="58"/>
      <c r="AQ818" s="58"/>
      <c r="AR818" s="58"/>
      <c r="AS818" s="58"/>
      <c r="AT818" s="58"/>
      <c r="AU818" s="58"/>
      <c r="AV818" s="58"/>
      <c r="AW818" s="58"/>
      <c r="AX818" s="58"/>
      <c r="AY818" s="58"/>
      <c r="AZ818" s="58"/>
    </row>
    <row r="819" spans="1:52" x14ac:dyDescent="0.25">
      <c r="A819" s="58"/>
      <c r="B819" s="58"/>
      <c r="C819" s="58"/>
      <c r="D819" s="58"/>
      <c r="E819" s="58"/>
      <c r="F819" s="58"/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58"/>
      <c r="X819" s="58"/>
      <c r="Y819" s="58"/>
      <c r="Z819" s="58"/>
      <c r="AA819" s="58"/>
      <c r="AB819" s="58"/>
      <c r="AC819" s="58"/>
      <c r="AD819" s="58"/>
      <c r="AE819" s="58"/>
      <c r="AF819" s="58"/>
      <c r="AG819" s="58"/>
      <c r="AH819" s="58"/>
      <c r="AI819" s="58"/>
      <c r="AJ819" s="58"/>
      <c r="AK819" s="58"/>
      <c r="AL819" s="58"/>
      <c r="AM819" s="58"/>
      <c r="AN819" s="58"/>
      <c r="AO819" s="58"/>
      <c r="AP819" s="58"/>
      <c r="AQ819" s="58"/>
      <c r="AR819" s="58"/>
      <c r="AS819" s="58"/>
      <c r="AT819" s="58"/>
      <c r="AU819" s="58"/>
      <c r="AV819" s="58"/>
      <c r="AW819" s="58"/>
      <c r="AX819" s="58"/>
      <c r="AY819" s="58"/>
      <c r="AZ819" s="58"/>
    </row>
    <row r="820" spans="1:52" x14ac:dyDescent="0.25">
      <c r="A820" s="58"/>
      <c r="B820" s="58"/>
      <c r="C820" s="58"/>
      <c r="D820" s="58"/>
      <c r="E820" s="58"/>
      <c r="F820" s="58"/>
      <c r="G820" s="58"/>
      <c r="H820" s="58"/>
      <c r="I820" s="58"/>
      <c r="J820" s="58"/>
      <c r="K820" s="58"/>
      <c r="L820" s="58"/>
      <c r="M820" s="58"/>
      <c r="N820" s="58"/>
      <c r="O820" s="58"/>
      <c r="P820" s="58"/>
      <c r="Q820" s="58"/>
      <c r="R820" s="58"/>
      <c r="S820" s="58"/>
      <c r="T820" s="58"/>
      <c r="U820" s="58"/>
      <c r="V820" s="58"/>
      <c r="W820" s="58"/>
      <c r="X820" s="58"/>
      <c r="Y820" s="58"/>
      <c r="Z820" s="58"/>
      <c r="AA820" s="58"/>
      <c r="AB820" s="58"/>
      <c r="AC820" s="58"/>
      <c r="AD820" s="58"/>
      <c r="AE820" s="58"/>
      <c r="AF820" s="58"/>
      <c r="AG820" s="58"/>
      <c r="AH820" s="58"/>
      <c r="AI820" s="58"/>
      <c r="AJ820" s="58"/>
      <c r="AK820" s="58"/>
      <c r="AL820" s="58"/>
      <c r="AM820" s="58"/>
      <c r="AN820" s="58"/>
      <c r="AO820" s="58"/>
      <c r="AP820" s="58"/>
      <c r="AQ820" s="58"/>
      <c r="AR820" s="58"/>
      <c r="AS820" s="58"/>
      <c r="AT820" s="58"/>
      <c r="AU820" s="58"/>
      <c r="AV820" s="58"/>
      <c r="AW820" s="58"/>
      <c r="AX820" s="58"/>
      <c r="AY820" s="58"/>
      <c r="AZ820" s="58"/>
    </row>
    <row r="821" spans="1:52" x14ac:dyDescent="0.25">
      <c r="A821" s="58"/>
      <c r="B821" s="58"/>
      <c r="C821" s="58"/>
      <c r="D821" s="58"/>
      <c r="E821" s="58"/>
      <c r="F821" s="58"/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58"/>
      <c r="X821" s="58"/>
      <c r="Y821" s="58"/>
      <c r="Z821" s="58"/>
      <c r="AA821" s="58"/>
      <c r="AB821" s="58"/>
      <c r="AC821" s="58"/>
      <c r="AD821" s="58"/>
      <c r="AE821" s="58"/>
      <c r="AF821" s="58"/>
      <c r="AG821" s="58"/>
      <c r="AH821" s="58"/>
      <c r="AI821" s="58"/>
      <c r="AJ821" s="58"/>
      <c r="AK821" s="58"/>
      <c r="AL821" s="58"/>
      <c r="AM821" s="58"/>
      <c r="AN821" s="58"/>
      <c r="AO821" s="58"/>
      <c r="AP821" s="58"/>
      <c r="AQ821" s="58"/>
      <c r="AR821" s="58"/>
      <c r="AS821" s="58"/>
      <c r="AT821" s="58"/>
      <c r="AU821" s="58"/>
      <c r="AV821" s="58"/>
      <c r="AW821" s="58"/>
      <c r="AX821" s="58"/>
      <c r="AY821" s="58"/>
      <c r="AZ821" s="58"/>
    </row>
    <row r="822" spans="1:52" x14ac:dyDescent="0.25">
      <c r="A822" s="58"/>
      <c r="B822" s="58"/>
      <c r="C822" s="58"/>
      <c r="D822" s="58"/>
      <c r="E822" s="58"/>
      <c r="F822" s="58"/>
      <c r="G822" s="58"/>
      <c r="H822" s="58"/>
      <c r="I822" s="58"/>
      <c r="J822" s="58"/>
      <c r="K822" s="58"/>
      <c r="L822" s="58"/>
      <c r="M822" s="58"/>
      <c r="N822" s="58"/>
      <c r="O822" s="58"/>
      <c r="P822" s="58"/>
      <c r="Q822" s="58"/>
      <c r="R822" s="58"/>
      <c r="S822" s="58"/>
      <c r="T822" s="58"/>
      <c r="U822" s="58"/>
      <c r="V822" s="58"/>
      <c r="W822" s="58"/>
      <c r="X822" s="58"/>
      <c r="Y822" s="58"/>
      <c r="Z822" s="58"/>
      <c r="AA822" s="58"/>
      <c r="AB822" s="58"/>
      <c r="AC822" s="58"/>
      <c r="AD822" s="58"/>
      <c r="AE822" s="58"/>
      <c r="AF822" s="58"/>
      <c r="AG822" s="58"/>
      <c r="AH822" s="58"/>
      <c r="AI822" s="58"/>
      <c r="AJ822" s="58"/>
      <c r="AK822" s="58"/>
      <c r="AL822" s="58"/>
      <c r="AM822" s="58"/>
      <c r="AN822" s="58"/>
      <c r="AO822" s="58"/>
      <c r="AP822" s="58"/>
      <c r="AQ822" s="58"/>
      <c r="AR822" s="58"/>
      <c r="AS822" s="58"/>
      <c r="AT822" s="58"/>
      <c r="AU822" s="58"/>
      <c r="AV822" s="58"/>
      <c r="AW822" s="58"/>
      <c r="AX822" s="58"/>
      <c r="AY822" s="58"/>
      <c r="AZ822" s="58"/>
    </row>
    <row r="823" spans="1:52" x14ac:dyDescent="0.25">
      <c r="A823" s="58"/>
      <c r="B823" s="58"/>
      <c r="C823" s="58"/>
      <c r="D823" s="58"/>
      <c r="E823" s="58"/>
      <c r="F823" s="58"/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58"/>
      <c r="X823" s="58"/>
      <c r="Y823" s="58"/>
      <c r="Z823" s="58"/>
      <c r="AA823" s="58"/>
      <c r="AB823" s="58"/>
      <c r="AC823" s="58"/>
      <c r="AD823" s="58"/>
      <c r="AE823" s="58"/>
      <c r="AF823" s="58"/>
      <c r="AG823" s="58"/>
      <c r="AH823" s="58"/>
      <c r="AI823" s="58"/>
      <c r="AJ823" s="58"/>
      <c r="AK823" s="58"/>
      <c r="AL823" s="58"/>
      <c r="AM823" s="58"/>
      <c r="AN823" s="58"/>
      <c r="AO823" s="58"/>
      <c r="AP823" s="58"/>
      <c r="AQ823" s="58"/>
      <c r="AR823" s="58"/>
      <c r="AS823" s="58"/>
      <c r="AT823" s="58"/>
      <c r="AU823" s="58"/>
      <c r="AV823" s="58"/>
      <c r="AW823" s="58"/>
      <c r="AX823" s="58"/>
      <c r="AY823" s="58"/>
      <c r="AZ823" s="58"/>
    </row>
    <row r="824" spans="1:52" x14ac:dyDescent="0.25">
      <c r="A824" s="58"/>
      <c r="B824" s="58"/>
      <c r="C824" s="58"/>
      <c r="D824" s="58"/>
      <c r="E824" s="58"/>
      <c r="F824" s="58"/>
      <c r="G824" s="58"/>
      <c r="H824" s="58"/>
      <c r="I824" s="58"/>
      <c r="J824" s="58"/>
      <c r="K824" s="58"/>
      <c r="L824" s="58"/>
      <c r="M824" s="58"/>
      <c r="N824" s="58"/>
      <c r="O824" s="58"/>
      <c r="P824" s="58"/>
      <c r="Q824" s="58"/>
      <c r="R824" s="58"/>
      <c r="S824" s="58"/>
      <c r="T824" s="58"/>
      <c r="U824" s="58"/>
      <c r="V824" s="58"/>
      <c r="W824" s="58"/>
      <c r="X824" s="58"/>
      <c r="Y824" s="58"/>
      <c r="Z824" s="58"/>
      <c r="AA824" s="58"/>
      <c r="AB824" s="58"/>
      <c r="AC824" s="58"/>
      <c r="AD824" s="58"/>
      <c r="AE824" s="58"/>
      <c r="AF824" s="58"/>
      <c r="AG824" s="58"/>
      <c r="AH824" s="58"/>
      <c r="AI824" s="58"/>
      <c r="AJ824" s="58"/>
      <c r="AK824" s="58"/>
      <c r="AL824" s="58"/>
      <c r="AM824" s="58"/>
      <c r="AN824" s="58"/>
      <c r="AO824" s="58"/>
      <c r="AP824" s="58"/>
      <c r="AQ824" s="58"/>
      <c r="AR824" s="58"/>
      <c r="AS824" s="58"/>
      <c r="AT824" s="58"/>
      <c r="AU824" s="58"/>
      <c r="AV824" s="58"/>
      <c r="AW824" s="58"/>
      <c r="AX824" s="58"/>
      <c r="AY824" s="58"/>
      <c r="AZ824" s="58"/>
    </row>
    <row r="825" spans="1:52" x14ac:dyDescent="0.25">
      <c r="A825" s="58"/>
      <c r="B825" s="58"/>
      <c r="C825" s="58"/>
      <c r="D825" s="58"/>
      <c r="E825" s="58"/>
      <c r="F825" s="58"/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58"/>
      <c r="X825" s="58"/>
      <c r="Y825" s="58"/>
      <c r="Z825" s="58"/>
      <c r="AA825" s="58"/>
      <c r="AB825" s="58"/>
      <c r="AC825" s="58"/>
      <c r="AD825" s="58"/>
      <c r="AE825" s="58"/>
      <c r="AF825" s="58"/>
      <c r="AG825" s="58"/>
      <c r="AH825" s="58"/>
      <c r="AI825" s="58"/>
      <c r="AJ825" s="58"/>
      <c r="AK825" s="58"/>
      <c r="AL825" s="58"/>
      <c r="AM825" s="58"/>
      <c r="AN825" s="58"/>
      <c r="AO825" s="58"/>
      <c r="AP825" s="58"/>
      <c r="AQ825" s="58"/>
      <c r="AR825" s="58"/>
      <c r="AS825" s="58"/>
      <c r="AT825" s="58"/>
      <c r="AU825" s="58"/>
      <c r="AV825" s="58"/>
      <c r="AW825" s="58"/>
      <c r="AX825" s="58"/>
      <c r="AY825" s="58"/>
      <c r="AZ825" s="58"/>
    </row>
    <row r="826" spans="1:52" x14ac:dyDescent="0.25">
      <c r="A826" s="58"/>
      <c r="B826" s="58"/>
      <c r="C826" s="58"/>
      <c r="D826" s="58"/>
      <c r="E826" s="58"/>
      <c r="F826" s="58"/>
      <c r="G826" s="58"/>
      <c r="H826" s="58"/>
      <c r="I826" s="58"/>
      <c r="J826" s="58"/>
      <c r="K826" s="58"/>
      <c r="L826" s="58"/>
      <c r="M826" s="58"/>
      <c r="N826" s="58"/>
      <c r="O826" s="58"/>
      <c r="P826" s="58"/>
      <c r="Q826" s="58"/>
      <c r="R826" s="58"/>
      <c r="S826" s="58"/>
      <c r="T826" s="58"/>
      <c r="U826" s="58"/>
      <c r="V826" s="58"/>
      <c r="W826" s="58"/>
      <c r="X826" s="58"/>
      <c r="Y826" s="58"/>
      <c r="Z826" s="58"/>
      <c r="AA826" s="58"/>
      <c r="AB826" s="58"/>
      <c r="AC826" s="58"/>
      <c r="AD826" s="58"/>
      <c r="AE826" s="58"/>
      <c r="AF826" s="58"/>
      <c r="AG826" s="58"/>
      <c r="AH826" s="58"/>
      <c r="AI826" s="58"/>
      <c r="AJ826" s="58"/>
      <c r="AK826" s="58"/>
      <c r="AL826" s="58"/>
      <c r="AM826" s="58"/>
      <c r="AN826" s="58"/>
      <c r="AO826" s="58"/>
      <c r="AP826" s="58"/>
      <c r="AQ826" s="58"/>
      <c r="AR826" s="58"/>
      <c r="AS826" s="58"/>
      <c r="AT826" s="58"/>
      <c r="AU826" s="58"/>
      <c r="AV826" s="58"/>
      <c r="AW826" s="58"/>
      <c r="AX826" s="58"/>
      <c r="AY826" s="58"/>
      <c r="AZ826" s="58"/>
    </row>
    <row r="827" spans="1:52" x14ac:dyDescent="0.25">
      <c r="A827" s="58"/>
      <c r="B827" s="58"/>
      <c r="C827" s="58"/>
      <c r="D827" s="58"/>
      <c r="E827" s="58"/>
      <c r="F827" s="58"/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58"/>
      <c r="X827" s="58"/>
      <c r="Y827" s="58"/>
      <c r="Z827" s="58"/>
      <c r="AA827" s="58"/>
      <c r="AB827" s="58"/>
      <c r="AC827" s="58"/>
      <c r="AD827" s="58"/>
      <c r="AE827" s="58"/>
      <c r="AF827" s="58"/>
      <c r="AG827" s="58"/>
      <c r="AH827" s="58"/>
      <c r="AI827" s="58"/>
      <c r="AJ827" s="58"/>
      <c r="AK827" s="58"/>
      <c r="AL827" s="58"/>
      <c r="AM827" s="58"/>
      <c r="AN827" s="58"/>
      <c r="AO827" s="58"/>
      <c r="AP827" s="58"/>
      <c r="AQ827" s="58"/>
      <c r="AR827" s="58"/>
      <c r="AS827" s="58"/>
      <c r="AT827" s="58"/>
      <c r="AU827" s="58"/>
      <c r="AV827" s="58"/>
      <c r="AW827" s="58"/>
      <c r="AX827" s="58"/>
      <c r="AY827" s="58"/>
      <c r="AZ827" s="58"/>
    </row>
    <row r="828" spans="1:52" x14ac:dyDescent="0.25">
      <c r="A828" s="58"/>
      <c r="B828" s="58"/>
      <c r="C828" s="58"/>
      <c r="D828" s="58"/>
      <c r="E828" s="58"/>
      <c r="F828" s="58"/>
      <c r="G828" s="58"/>
      <c r="H828" s="58"/>
      <c r="I828" s="58"/>
      <c r="J828" s="58"/>
      <c r="K828" s="58"/>
      <c r="L828" s="58"/>
      <c r="M828" s="58"/>
      <c r="N828" s="58"/>
      <c r="O828" s="58"/>
      <c r="P828" s="58"/>
      <c r="Q828" s="58"/>
      <c r="R828" s="58"/>
      <c r="S828" s="58"/>
      <c r="T828" s="58"/>
      <c r="U828" s="58"/>
      <c r="V828" s="58"/>
      <c r="W828" s="58"/>
      <c r="X828" s="58"/>
      <c r="Y828" s="58"/>
      <c r="Z828" s="58"/>
      <c r="AA828" s="58"/>
      <c r="AB828" s="58"/>
      <c r="AC828" s="58"/>
      <c r="AD828" s="58"/>
      <c r="AE828" s="58"/>
      <c r="AF828" s="58"/>
      <c r="AG828" s="58"/>
      <c r="AH828" s="58"/>
      <c r="AI828" s="58"/>
      <c r="AJ828" s="58"/>
      <c r="AK828" s="58"/>
      <c r="AL828" s="58"/>
      <c r="AM828" s="58"/>
      <c r="AN828" s="58"/>
      <c r="AO828" s="58"/>
      <c r="AP828" s="58"/>
      <c r="AQ828" s="58"/>
      <c r="AR828" s="58"/>
      <c r="AS828" s="58"/>
      <c r="AT828" s="58"/>
      <c r="AU828" s="58"/>
      <c r="AV828" s="58"/>
      <c r="AW828" s="58"/>
      <c r="AX828" s="58"/>
      <c r="AY828" s="58"/>
      <c r="AZ828" s="58"/>
    </row>
    <row r="829" spans="1:52" x14ac:dyDescent="0.25">
      <c r="A829" s="58"/>
      <c r="B829" s="58"/>
      <c r="C829" s="58"/>
      <c r="D829" s="58"/>
      <c r="E829" s="58"/>
      <c r="F829" s="58"/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58"/>
      <c r="X829" s="58"/>
      <c r="Y829" s="58"/>
      <c r="Z829" s="58"/>
      <c r="AA829" s="58"/>
      <c r="AB829" s="58"/>
      <c r="AC829" s="58"/>
      <c r="AD829" s="58"/>
      <c r="AE829" s="58"/>
      <c r="AF829" s="58"/>
      <c r="AG829" s="58"/>
      <c r="AH829" s="58"/>
      <c r="AI829" s="58"/>
      <c r="AJ829" s="58"/>
      <c r="AK829" s="58"/>
      <c r="AL829" s="58"/>
      <c r="AM829" s="58"/>
      <c r="AN829" s="58"/>
      <c r="AO829" s="58"/>
      <c r="AP829" s="58"/>
      <c r="AQ829" s="58"/>
      <c r="AR829" s="58"/>
      <c r="AS829" s="58"/>
      <c r="AT829" s="58"/>
      <c r="AU829" s="58"/>
      <c r="AV829" s="58"/>
      <c r="AW829" s="58"/>
      <c r="AX829" s="58"/>
      <c r="AY829" s="58"/>
      <c r="AZ829" s="58"/>
    </row>
    <row r="830" spans="1:52" x14ac:dyDescent="0.25">
      <c r="A830" s="58"/>
      <c r="B830" s="58"/>
      <c r="C830" s="58"/>
      <c r="D830" s="58"/>
      <c r="E830" s="58"/>
      <c r="F830" s="58"/>
      <c r="G830" s="58"/>
      <c r="H830" s="58"/>
      <c r="I830" s="58"/>
      <c r="J830" s="58"/>
      <c r="K830" s="58"/>
      <c r="L830" s="58"/>
      <c r="M830" s="58"/>
      <c r="N830" s="58"/>
      <c r="O830" s="58"/>
      <c r="P830" s="58"/>
      <c r="Q830" s="58"/>
      <c r="R830" s="58"/>
      <c r="S830" s="58"/>
      <c r="T830" s="58"/>
      <c r="U830" s="58"/>
      <c r="V830" s="58"/>
      <c r="W830" s="58"/>
      <c r="X830" s="58"/>
      <c r="Y830" s="58"/>
      <c r="Z830" s="58"/>
      <c r="AA830" s="58"/>
      <c r="AB830" s="58"/>
      <c r="AC830" s="58"/>
      <c r="AD830" s="58"/>
      <c r="AE830" s="58"/>
      <c r="AF830" s="58"/>
      <c r="AG830" s="58"/>
      <c r="AH830" s="58"/>
      <c r="AI830" s="58"/>
      <c r="AJ830" s="58"/>
      <c r="AK830" s="58"/>
      <c r="AL830" s="58"/>
      <c r="AM830" s="58"/>
      <c r="AN830" s="58"/>
      <c r="AO830" s="58"/>
      <c r="AP830" s="58"/>
      <c r="AQ830" s="58"/>
      <c r="AR830" s="58"/>
      <c r="AS830" s="58"/>
      <c r="AT830" s="58"/>
      <c r="AU830" s="58"/>
      <c r="AV830" s="58"/>
      <c r="AW830" s="58"/>
      <c r="AX830" s="58"/>
      <c r="AY830" s="58"/>
      <c r="AZ830" s="58"/>
    </row>
    <row r="831" spans="1:52" x14ac:dyDescent="0.25">
      <c r="A831" s="58"/>
      <c r="B831" s="58"/>
      <c r="C831" s="58"/>
      <c r="D831" s="58"/>
      <c r="E831" s="58"/>
      <c r="F831" s="58"/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58"/>
      <c r="X831" s="58"/>
      <c r="Y831" s="58"/>
      <c r="Z831" s="58"/>
      <c r="AA831" s="58"/>
      <c r="AB831" s="58"/>
      <c r="AC831" s="58"/>
      <c r="AD831" s="58"/>
      <c r="AE831" s="58"/>
      <c r="AF831" s="58"/>
      <c r="AG831" s="58"/>
      <c r="AH831" s="58"/>
      <c r="AI831" s="58"/>
      <c r="AJ831" s="58"/>
      <c r="AK831" s="58"/>
      <c r="AL831" s="58"/>
      <c r="AM831" s="58"/>
      <c r="AN831" s="58"/>
      <c r="AO831" s="58"/>
      <c r="AP831" s="58"/>
      <c r="AQ831" s="58"/>
      <c r="AR831" s="58"/>
      <c r="AS831" s="58"/>
      <c r="AT831" s="58"/>
      <c r="AU831" s="58"/>
      <c r="AV831" s="58"/>
      <c r="AW831" s="58"/>
      <c r="AX831" s="58"/>
      <c r="AY831" s="58"/>
      <c r="AZ831" s="58"/>
    </row>
    <row r="832" spans="1:52" x14ac:dyDescent="0.25">
      <c r="A832" s="58"/>
      <c r="B832" s="58"/>
      <c r="C832" s="58"/>
      <c r="D832" s="58"/>
      <c r="E832" s="58"/>
      <c r="F832" s="58"/>
      <c r="G832" s="58"/>
      <c r="H832" s="58"/>
      <c r="I832" s="58"/>
      <c r="J832" s="58"/>
      <c r="K832" s="58"/>
      <c r="L832" s="58"/>
      <c r="M832" s="58"/>
      <c r="N832" s="58"/>
      <c r="O832" s="58"/>
      <c r="P832" s="58"/>
      <c r="Q832" s="58"/>
      <c r="R832" s="58"/>
      <c r="S832" s="58"/>
      <c r="T832" s="58"/>
      <c r="U832" s="58"/>
      <c r="V832" s="58"/>
      <c r="W832" s="58"/>
      <c r="X832" s="58"/>
      <c r="Y832" s="58"/>
      <c r="Z832" s="58"/>
      <c r="AA832" s="58"/>
      <c r="AB832" s="58"/>
      <c r="AC832" s="58"/>
      <c r="AD832" s="58"/>
      <c r="AE832" s="58"/>
      <c r="AF832" s="58"/>
      <c r="AG832" s="58"/>
      <c r="AH832" s="58"/>
      <c r="AI832" s="58"/>
      <c r="AJ832" s="58"/>
      <c r="AK832" s="58"/>
      <c r="AL832" s="58"/>
      <c r="AM832" s="58"/>
      <c r="AN832" s="58"/>
      <c r="AO832" s="58"/>
      <c r="AP832" s="58"/>
      <c r="AQ832" s="58"/>
      <c r="AR832" s="58"/>
      <c r="AS832" s="58"/>
      <c r="AT832" s="58"/>
      <c r="AU832" s="58"/>
      <c r="AV832" s="58"/>
      <c r="AW832" s="58"/>
      <c r="AX832" s="58"/>
      <c r="AY832" s="58"/>
      <c r="AZ832" s="58"/>
    </row>
    <row r="833" spans="1:52" x14ac:dyDescent="0.25">
      <c r="A833" s="58"/>
      <c r="B833" s="58"/>
      <c r="C833" s="58"/>
      <c r="D833" s="58"/>
      <c r="E833" s="58"/>
      <c r="F833" s="58"/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58"/>
      <c r="X833" s="58"/>
      <c r="Y833" s="58"/>
      <c r="Z833" s="58"/>
      <c r="AA833" s="58"/>
      <c r="AB833" s="58"/>
      <c r="AC833" s="58"/>
      <c r="AD833" s="58"/>
      <c r="AE833" s="58"/>
      <c r="AF833" s="58"/>
      <c r="AG833" s="58"/>
      <c r="AH833" s="58"/>
      <c r="AI833" s="58"/>
      <c r="AJ833" s="58"/>
      <c r="AK833" s="58"/>
      <c r="AL833" s="58"/>
      <c r="AM833" s="58"/>
      <c r="AN833" s="58"/>
      <c r="AO833" s="58"/>
      <c r="AP833" s="58"/>
      <c r="AQ833" s="58"/>
      <c r="AR833" s="58"/>
      <c r="AS833" s="58"/>
      <c r="AT833" s="58"/>
      <c r="AU833" s="58"/>
      <c r="AV833" s="58"/>
      <c r="AW833" s="58"/>
      <c r="AX833" s="58"/>
      <c r="AY833" s="58"/>
      <c r="AZ833" s="58"/>
    </row>
    <row r="834" spans="1:52" x14ac:dyDescent="0.25">
      <c r="A834" s="58"/>
      <c r="B834" s="58"/>
      <c r="C834" s="58"/>
      <c r="D834" s="58"/>
      <c r="E834" s="58"/>
      <c r="F834" s="58"/>
      <c r="G834" s="58"/>
      <c r="H834" s="58"/>
      <c r="I834" s="58"/>
      <c r="J834" s="58"/>
      <c r="K834" s="58"/>
      <c r="L834" s="58"/>
      <c r="M834" s="58"/>
      <c r="N834" s="58"/>
      <c r="O834" s="58"/>
      <c r="P834" s="58"/>
      <c r="Q834" s="58"/>
      <c r="R834" s="58"/>
      <c r="S834" s="58"/>
      <c r="T834" s="58"/>
      <c r="U834" s="58"/>
      <c r="V834" s="58"/>
      <c r="W834" s="58"/>
      <c r="X834" s="58"/>
      <c r="Y834" s="58"/>
      <c r="Z834" s="58"/>
      <c r="AA834" s="58"/>
      <c r="AB834" s="58"/>
      <c r="AC834" s="58"/>
      <c r="AD834" s="58"/>
      <c r="AE834" s="58"/>
      <c r="AF834" s="58"/>
      <c r="AG834" s="58"/>
      <c r="AH834" s="58"/>
      <c r="AI834" s="58"/>
      <c r="AJ834" s="58"/>
      <c r="AK834" s="58"/>
      <c r="AL834" s="58"/>
      <c r="AM834" s="58"/>
      <c r="AN834" s="58"/>
      <c r="AO834" s="58"/>
      <c r="AP834" s="58"/>
      <c r="AQ834" s="58"/>
      <c r="AR834" s="58"/>
      <c r="AS834" s="58"/>
      <c r="AT834" s="58"/>
      <c r="AU834" s="58"/>
      <c r="AV834" s="58"/>
      <c r="AW834" s="58"/>
      <c r="AX834" s="58"/>
      <c r="AY834" s="58"/>
      <c r="AZ834" s="58"/>
    </row>
    <row r="835" spans="1:52" x14ac:dyDescent="0.25">
      <c r="A835" s="58"/>
      <c r="B835" s="58"/>
      <c r="C835" s="58"/>
      <c r="D835" s="58"/>
      <c r="E835" s="58"/>
      <c r="F835" s="58"/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58"/>
      <c r="X835" s="58"/>
      <c r="Y835" s="58"/>
      <c r="Z835" s="58"/>
      <c r="AA835" s="58"/>
      <c r="AB835" s="58"/>
      <c r="AC835" s="58"/>
      <c r="AD835" s="58"/>
      <c r="AE835" s="58"/>
      <c r="AF835" s="58"/>
      <c r="AG835" s="58"/>
      <c r="AH835" s="58"/>
      <c r="AI835" s="58"/>
      <c r="AJ835" s="58"/>
      <c r="AK835" s="58"/>
      <c r="AL835" s="58"/>
      <c r="AM835" s="58"/>
      <c r="AN835" s="58"/>
      <c r="AO835" s="58"/>
      <c r="AP835" s="58"/>
      <c r="AQ835" s="58"/>
      <c r="AR835" s="58"/>
      <c r="AS835" s="58"/>
      <c r="AT835" s="58"/>
      <c r="AU835" s="58"/>
      <c r="AV835" s="58"/>
      <c r="AW835" s="58"/>
      <c r="AX835" s="58"/>
      <c r="AY835" s="58"/>
      <c r="AZ835" s="58"/>
    </row>
    <row r="836" spans="1:52" x14ac:dyDescent="0.25">
      <c r="A836" s="58"/>
      <c r="B836" s="58"/>
      <c r="C836" s="58"/>
      <c r="D836" s="58"/>
      <c r="E836" s="58"/>
      <c r="F836" s="58"/>
      <c r="G836" s="58"/>
      <c r="H836" s="58"/>
      <c r="I836" s="58"/>
      <c r="J836" s="58"/>
      <c r="K836" s="58"/>
      <c r="L836" s="58"/>
      <c r="M836" s="58"/>
      <c r="N836" s="58"/>
      <c r="O836" s="58"/>
      <c r="P836" s="58"/>
      <c r="Q836" s="58"/>
      <c r="R836" s="58"/>
      <c r="S836" s="58"/>
      <c r="T836" s="58"/>
      <c r="U836" s="58"/>
      <c r="V836" s="58"/>
      <c r="W836" s="58"/>
      <c r="X836" s="58"/>
      <c r="Y836" s="58"/>
      <c r="Z836" s="58"/>
      <c r="AA836" s="58"/>
      <c r="AB836" s="58"/>
      <c r="AC836" s="58"/>
      <c r="AD836" s="58"/>
      <c r="AE836" s="58"/>
      <c r="AF836" s="58"/>
      <c r="AG836" s="58"/>
      <c r="AH836" s="58"/>
      <c r="AI836" s="58"/>
      <c r="AJ836" s="58"/>
      <c r="AK836" s="58"/>
      <c r="AL836" s="58"/>
      <c r="AM836" s="58"/>
      <c r="AN836" s="58"/>
      <c r="AO836" s="58"/>
      <c r="AP836" s="58"/>
      <c r="AQ836" s="58"/>
      <c r="AR836" s="58"/>
      <c r="AS836" s="58"/>
      <c r="AT836" s="58"/>
      <c r="AU836" s="58"/>
      <c r="AV836" s="58"/>
      <c r="AW836" s="58"/>
      <c r="AX836" s="58"/>
      <c r="AY836" s="58"/>
      <c r="AZ836" s="58"/>
    </row>
    <row r="837" spans="1:52" x14ac:dyDescent="0.25">
      <c r="A837" s="58"/>
      <c r="B837" s="58"/>
      <c r="C837" s="58"/>
      <c r="D837" s="58"/>
      <c r="E837" s="58"/>
      <c r="F837" s="58"/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58"/>
      <c r="X837" s="58"/>
      <c r="Y837" s="58"/>
      <c r="Z837" s="58"/>
      <c r="AA837" s="58"/>
      <c r="AB837" s="58"/>
      <c r="AC837" s="58"/>
      <c r="AD837" s="58"/>
      <c r="AE837" s="58"/>
      <c r="AF837" s="58"/>
      <c r="AG837" s="58"/>
      <c r="AH837" s="58"/>
      <c r="AI837" s="58"/>
      <c r="AJ837" s="58"/>
      <c r="AK837" s="58"/>
      <c r="AL837" s="58"/>
      <c r="AM837" s="58"/>
      <c r="AN837" s="58"/>
      <c r="AO837" s="58"/>
      <c r="AP837" s="58"/>
      <c r="AQ837" s="58"/>
      <c r="AR837" s="58"/>
      <c r="AS837" s="58"/>
      <c r="AT837" s="58"/>
      <c r="AU837" s="58"/>
      <c r="AV837" s="58"/>
      <c r="AW837" s="58"/>
      <c r="AX837" s="58"/>
      <c r="AY837" s="58"/>
      <c r="AZ837" s="58"/>
    </row>
    <row r="838" spans="1:52" x14ac:dyDescent="0.25">
      <c r="A838" s="58"/>
      <c r="B838" s="58"/>
      <c r="C838" s="58"/>
      <c r="D838" s="58"/>
      <c r="E838" s="58"/>
      <c r="F838" s="58"/>
      <c r="G838" s="58"/>
      <c r="H838" s="58"/>
      <c r="I838" s="58"/>
      <c r="J838" s="58"/>
      <c r="K838" s="58"/>
      <c r="L838" s="58"/>
      <c r="M838" s="58"/>
      <c r="N838" s="58"/>
      <c r="O838" s="58"/>
      <c r="P838" s="58"/>
      <c r="Q838" s="58"/>
      <c r="R838" s="58"/>
      <c r="S838" s="58"/>
      <c r="T838" s="58"/>
      <c r="U838" s="58"/>
      <c r="V838" s="58"/>
      <c r="W838" s="58"/>
      <c r="X838" s="58"/>
      <c r="Y838" s="58"/>
      <c r="Z838" s="58"/>
      <c r="AA838" s="58"/>
      <c r="AB838" s="58"/>
      <c r="AC838" s="58"/>
      <c r="AD838" s="58"/>
      <c r="AE838" s="58"/>
      <c r="AF838" s="58"/>
      <c r="AG838" s="58"/>
      <c r="AH838" s="58"/>
      <c r="AI838" s="58"/>
      <c r="AJ838" s="58"/>
      <c r="AK838" s="58"/>
      <c r="AL838" s="58"/>
      <c r="AM838" s="58"/>
      <c r="AN838" s="58"/>
      <c r="AO838" s="58"/>
      <c r="AP838" s="58"/>
      <c r="AQ838" s="58"/>
      <c r="AR838" s="58"/>
      <c r="AS838" s="58"/>
      <c r="AT838" s="58"/>
      <c r="AU838" s="58"/>
      <c r="AV838" s="58"/>
      <c r="AW838" s="58"/>
      <c r="AX838" s="58"/>
      <c r="AY838" s="58"/>
      <c r="AZ838" s="58"/>
    </row>
    <row r="839" spans="1:52" x14ac:dyDescent="0.25">
      <c r="A839" s="58"/>
      <c r="B839" s="58"/>
      <c r="C839" s="58"/>
      <c r="D839" s="58"/>
      <c r="E839" s="58"/>
      <c r="F839" s="58"/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58"/>
      <c r="X839" s="58"/>
      <c r="Y839" s="58"/>
      <c r="Z839" s="58"/>
      <c r="AA839" s="58"/>
      <c r="AB839" s="58"/>
      <c r="AC839" s="58"/>
      <c r="AD839" s="58"/>
      <c r="AE839" s="58"/>
      <c r="AF839" s="58"/>
      <c r="AG839" s="58"/>
      <c r="AH839" s="58"/>
      <c r="AI839" s="58"/>
      <c r="AJ839" s="58"/>
      <c r="AK839" s="58"/>
      <c r="AL839" s="58"/>
      <c r="AM839" s="58"/>
      <c r="AN839" s="58"/>
      <c r="AO839" s="58"/>
      <c r="AP839" s="58"/>
      <c r="AQ839" s="58"/>
      <c r="AR839" s="58"/>
      <c r="AS839" s="58"/>
      <c r="AT839" s="58"/>
      <c r="AU839" s="58"/>
      <c r="AV839" s="58"/>
      <c r="AW839" s="58"/>
      <c r="AX839" s="58"/>
      <c r="AY839" s="58"/>
      <c r="AZ839" s="58"/>
    </row>
    <row r="840" spans="1:52" x14ac:dyDescent="0.25">
      <c r="A840" s="58"/>
      <c r="B840" s="58"/>
      <c r="C840" s="58"/>
      <c r="D840" s="58"/>
      <c r="E840" s="58"/>
      <c r="F840" s="58"/>
      <c r="G840" s="58"/>
      <c r="H840" s="58"/>
      <c r="I840" s="58"/>
      <c r="J840" s="58"/>
      <c r="K840" s="58"/>
      <c r="L840" s="58"/>
      <c r="M840" s="58"/>
      <c r="N840" s="58"/>
      <c r="O840" s="58"/>
      <c r="P840" s="58"/>
      <c r="Q840" s="58"/>
      <c r="R840" s="58"/>
      <c r="S840" s="58"/>
      <c r="T840" s="58"/>
      <c r="U840" s="58"/>
      <c r="V840" s="58"/>
      <c r="W840" s="58"/>
      <c r="X840" s="58"/>
      <c r="Y840" s="58"/>
      <c r="Z840" s="58"/>
      <c r="AA840" s="58"/>
      <c r="AB840" s="58"/>
      <c r="AC840" s="58"/>
      <c r="AD840" s="58"/>
      <c r="AE840" s="58"/>
      <c r="AF840" s="58"/>
      <c r="AG840" s="58"/>
      <c r="AH840" s="58"/>
      <c r="AI840" s="58"/>
      <c r="AJ840" s="58"/>
      <c r="AK840" s="58"/>
      <c r="AL840" s="58"/>
      <c r="AM840" s="58"/>
      <c r="AN840" s="58"/>
      <c r="AO840" s="58"/>
      <c r="AP840" s="58"/>
      <c r="AQ840" s="58"/>
      <c r="AR840" s="58"/>
      <c r="AS840" s="58"/>
      <c r="AT840" s="58"/>
      <c r="AU840" s="58"/>
      <c r="AV840" s="58"/>
      <c r="AW840" s="58"/>
      <c r="AX840" s="58"/>
      <c r="AY840" s="58"/>
      <c r="AZ840" s="58"/>
    </row>
    <row r="841" spans="1:52" x14ac:dyDescent="0.25">
      <c r="A841" s="58"/>
      <c r="B841" s="58"/>
      <c r="C841" s="58"/>
      <c r="D841" s="58"/>
      <c r="E841" s="58"/>
      <c r="F841" s="58"/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58"/>
      <c r="X841" s="58"/>
      <c r="Y841" s="58"/>
      <c r="Z841" s="58"/>
      <c r="AA841" s="58"/>
      <c r="AB841" s="58"/>
      <c r="AC841" s="58"/>
      <c r="AD841" s="58"/>
      <c r="AE841" s="58"/>
      <c r="AF841" s="58"/>
      <c r="AG841" s="58"/>
      <c r="AH841" s="58"/>
      <c r="AI841" s="58"/>
      <c r="AJ841" s="58"/>
      <c r="AK841" s="58"/>
      <c r="AL841" s="58"/>
      <c r="AM841" s="58"/>
      <c r="AN841" s="58"/>
      <c r="AO841" s="58"/>
      <c r="AP841" s="58"/>
      <c r="AQ841" s="58"/>
      <c r="AR841" s="58"/>
      <c r="AS841" s="58"/>
      <c r="AT841" s="58"/>
      <c r="AU841" s="58"/>
      <c r="AV841" s="58"/>
      <c r="AW841" s="58"/>
      <c r="AX841" s="58"/>
      <c r="AY841" s="58"/>
      <c r="AZ841" s="58"/>
    </row>
    <row r="842" spans="1:52" x14ac:dyDescent="0.25">
      <c r="A842" s="58"/>
      <c r="B842" s="58"/>
      <c r="C842" s="58"/>
      <c r="D842" s="58"/>
      <c r="E842" s="58"/>
      <c r="F842" s="58"/>
      <c r="G842" s="58"/>
      <c r="H842" s="58"/>
      <c r="I842" s="58"/>
      <c r="J842" s="58"/>
      <c r="K842" s="58"/>
      <c r="L842" s="58"/>
      <c r="M842" s="58"/>
      <c r="N842" s="58"/>
      <c r="O842" s="58"/>
      <c r="P842" s="58"/>
      <c r="Q842" s="58"/>
      <c r="R842" s="58"/>
      <c r="S842" s="58"/>
      <c r="T842" s="58"/>
      <c r="U842" s="58"/>
      <c r="V842" s="58"/>
      <c r="W842" s="58"/>
      <c r="X842" s="58"/>
      <c r="Y842" s="58"/>
      <c r="Z842" s="58"/>
      <c r="AA842" s="58"/>
      <c r="AB842" s="58"/>
      <c r="AC842" s="58"/>
      <c r="AD842" s="58"/>
      <c r="AE842" s="58"/>
      <c r="AF842" s="58"/>
      <c r="AG842" s="58"/>
      <c r="AH842" s="58"/>
      <c r="AI842" s="58"/>
      <c r="AJ842" s="58"/>
      <c r="AK842" s="58"/>
      <c r="AL842" s="58"/>
      <c r="AM842" s="58"/>
      <c r="AN842" s="58"/>
      <c r="AO842" s="58"/>
      <c r="AP842" s="58"/>
      <c r="AQ842" s="58"/>
      <c r="AR842" s="58"/>
      <c r="AS842" s="58"/>
      <c r="AT842" s="58"/>
      <c r="AU842" s="58"/>
      <c r="AV842" s="58"/>
      <c r="AW842" s="58"/>
      <c r="AX842" s="58"/>
      <c r="AY842" s="58"/>
      <c r="AZ842" s="58"/>
    </row>
    <row r="843" spans="1:52" x14ac:dyDescent="0.25">
      <c r="A843" s="58"/>
      <c r="B843" s="58"/>
      <c r="C843" s="58"/>
      <c r="D843" s="58"/>
      <c r="E843" s="58"/>
      <c r="F843" s="58"/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58"/>
      <c r="X843" s="58"/>
      <c r="Y843" s="58"/>
      <c r="Z843" s="58"/>
      <c r="AA843" s="58"/>
      <c r="AB843" s="58"/>
      <c r="AC843" s="58"/>
      <c r="AD843" s="58"/>
      <c r="AE843" s="58"/>
      <c r="AF843" s="58"/>
      <c r="AG843" s="58"/>
      <c r="AH843" s="58"/>
      <c r="AI843" s="58"/>
      <c r="AJ843" s="58"/>
      <c r="AK843" s="58"/>
      <c r="AL843" s="58"/>
      <c r="AM843" s="58"/>
      <c r="AN843" s="58"/>
      <c r="AO843" s="58"/>
      <c r="AP843" s="58"/>
      <c r="AQ843" s="58"/>
      <c r="AR843" s="58"/>
      <c r="AS843" s="58"/>
      <c r="AT843" s="58"/>
      <c r="AU843" s="58"/>
      <c r="AV843" s="58"/>
      <c r="AW843" s="58"/>
      <c r="AX843" s="58"/>
      <c r="AY843" s="58"/>
      <c r="AZ843" s="58"/>
    </row>
    <row r="844" spans="1:52" x14ac:dyDescent="0.25">
      <c r="A844" s="58"/>
      <c r="B844" s="58"/>
      <c r="C844" s="58"/>
      <c r="D844" s="58"/>
      <c r="E844" s="58"/>
      <c r="F844" s="58"/>
      <c r="G844" s="58"/>
      <c r="H844" s="58"/>
      <c r="I844" s="58"/>
      <c r="J844" s="58"/>
      <c r="K844" s="58"/>
      <c r="L844" s="58"/>
      <c r="M844" s="58"/>
      <c r="N844" s="58"/>
      <c r="O844" s="58"/>
      <c r="P844" s="58"/>
      <c r="Q844" s="58"/>
      <c r="R844" s="58"/>
      <c r="S844" s="58"/>
      <c r="T844" s="58"/>
      <c r="U844" s="58"/>
      <c r="V844" s="58"/>
      <c r="W844" s="58"/>
      <c r="X844" s="58"/>
      <c r="Y844" s="58"/>
      <c r="Z844" s="58"/>
      <c r="AA844" s="58"/>
      <c r="AB844" s="58"/>
      <c r="AC844" s="58"/>
      <c r="AD844" s="58"/>
      <c r="AE844" s="58"/>
      <c r="AF844" s="58"/>
      <c r="AG844" s="58"/>
      <c r="AH844" s="58"/>
      <c r="AI844" s="58"/>
      <c r="AJ844" s="58"/>
      <c r="AK844" s="58"/>
      <c r="AL844" s="58"/>
      <c r="AM844" s="58"/>
      <c r="AN844" s="58"/>
      <c r="AO844" s="58"/>
      <c r="AP844" s="58"/>
      <c r="AQ844" s="58"/>
      <c r="AR844" s="58"/>
      <c r="AS844" s="58"/>
      <c r="AT844" s="58"/>
      <c r="AU844" s="58"/>
      <c r="AV844" s="58"/>
      <c r="AW844" s="58"/>
      <c r="AX844" s="58"/>
      <c r="AY844" s="58"/>
      <c r="AZ844" s="58"/>
    </row>
    <row r="845" spans="1:52" x14ac:dyDescent="0.25">
      <c r="A845" s="58"/>
      <c r="B845" s="58"/>
      <c r="C845" s="58"/>
      <c r="D845" s="58"/>
      <c r="E845" s="58"/>
      <c r="F845" s="58"/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58"/>
      <c r="X845" s="58"/>
      <c r="Y845" s="58"/>
      <c r="Z845" s="58"/>
      <c r="AA845" s="58"/>
      <c r="AB845" s="58"/>
      <c r="AC845" s="58"/>
      <c r="AD845" s="58"/>
      <c r="AE845" s="58"/>
      <c r="AF845" s="58"/>
      <c r="AG845" s="58"/>
      <c r="AH845" s="58"/>
      <c r="AI845" s="58"/>
      <c r="AJ845" s="58"/>
      <c r="AK845" s="58"/>
      <c r="AL845" s="58"/>
      <c r="AM845" s="58"/>
      <c r="AN845" s="58"/>
      <c r="AO845" s="58"/>
      <c r="AP845" s="58"/>
      <c r="AQ845" s="58"/>
      <c r="AR845" s="58"/>
      <c r="AS845" s="58"/>
      <c r="AT845" s="58"/>
      <c r="AU845" s="58"/>
      <c r="AV845" s="58"/>
      <c r="AW845" s="58"/>
      <c r="AX845" s="58"/>
      <c r="AY845" s="58"/>
      <c r="AZ845" s="58"/>
    </row>
    <row r="846" spans="1:52" x14ac:dyDescent="0.25">
      <c r="A846" s="58"/>
      <c r="B846" s="58"/>
      <c r="C846" s="58"/>
      <c r="D846" s="58"/>
      <c r="E846" s="58"/>
      <c r="F846" s="58"/>
      <c r="G846" s="58"/>
      <c r="H846" s="58"/>
      <c r="I846" s="58"/>
      <c r="J846" s="58"/>
      <c r="K846" s="58"/>
      <c r="L846" s="58"/>
      <c r="M846" s="58"/>
      <c r="N846" s="58"/>
      <c r="O846" s="58"/>
      <c r="P846" s="58"/>
      <c r="Q846" s="58"/>
      <c r="R846" s="58"/>
      <c r="S846" s="58"/>
      <c r="T846" s="58"/>
      <c r="U846" s="58"/>
      <c r="V846" s="58"/>
      <c r="W846" s="58"/>
      <c r="X846" s="58"/>
      <c r="Y846" s="58"/>
      <c r="Z846" s="58"/>
      <c r="AA846" s="58"/>
      <c r="AB846" s="58"/>
      <c r="AC846" s="58"/>
      <c r="AD846" s="58"/>
      <c r="AE846" s="58"/>
      <c r="AF846" s="58"/>
      <c r="AG846" s="58"/>
      <c r="AH846" s="58"/>
      <c r="AI846" s="58"/>
      <c r="AJ846" s="58"/>
      <c r="AK846" s="58"/>
      <c r="AL846" s="58"/>
      <c r="AM846" s="58"/>
      <c r="AN846" s="58"/>
      <c r="AO846" s="58"/>
      <c r="AP846" s="58"/>
      <c r="AQ846" s="58"/>
      <c r="AR846" s="58"/>
      <c r="AS846" s="58"/>
      <c r="AT846" s="58"/>
      <c r="AU846" s="58"/>
      <c r="AV846" s="58"/>
      <c r="AW846" s="58"/>
      <c r="AX846" s="58"/>
      <c r="AY846" s="58"/>
      <c r="AZ846" s="58"/>
    </row>
    <row r="847" spans="1:52" x14ac:dyDescent="0.25">
      <c r="A847" s="58"/>
      <c r="B847" s="58"/>
      <c r="C847" s="58"/>
      <c r="D847" s="58"/>
      <c r="E847" s="58"/>
      <c r="F847" s="58"/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58"/>
      <c r="X847" s="58"/>
      <c r="Y847" s="58"/>
      <c r="Z847" s="58"/>
      <c r="AA847" s="58"/>
      <c r="AB847" s="58"/>
      <c r="AC847" s="58"/>
      <c r="AD847" s="58"/>
      <c r="AE847" s="58"/>
      <c r="AF847" s="58"/>
      <c r="AG847" s="58"/>
      <c r="AH847" s="58"/>
      <c r="AI847" s="58"/>
      <c r="AJ847" s="58"/>
      <c r="AK847" s="58"/>
      <c r="AL847" s="58"/>
      <c r="AM847" s="58"/>
      <c r="AN847" s="58"/>
      <c r="AO847" s="58"/>
      <c r="AP847" s="58"/>
      <c r="AQ847" s="58"/>
      <c r="AR847" s="58"/>
      <c r="AS847" s="58"/>
      <c r="AT847" s="58"/>
      <c r="AU847" s="58"/>
      <c r="AV847" s="58"/>
      <c r="AW847" s="58"/>
      <c r="AX847" s="58"/>
      <c r="AY847" s="58"/>
      <c r="AZ847" s="58"/>
    </row>
    <row r="848" spans="1:52" x14ac:dyDescent="0.25">
      <c r="A848" s="58"/>
      <c r="B848" s="58"/>
      <c r="C848" s="58"/>
      <c r="D848" s="58"/>
      <c r="E848" s="58"/>
      <c r="F848" s="58"/>
      <c r="G848" s="58"/>
      <c r="H848" s="58"/>
      <c r="I848" s="58"/>
      <c r="J848" s="58"/>
      <c r="K848" s="58"/>
      <c r="L848" s="58"/>
      <c r="M848" s="58"/>
      <c r="N848" s="58"/>
      <c r="O848" s="58"/>
      <c r="P848" s="58"/>
      <c r="Q848" s="58"/>
      <c r="R848" s="58"/>
      <c r="S848" s="58"/>
      <c r="T848" s="58"/>
      <c r="U848" s="58"/>
      <c r="V848" s="58"/>
      <c r="W848" s="58"/>
      <c r="X848" s="58"/>
      <c r="Y848" s="58"/>
      <c r="Z848" s="58"/>
      <c r="AA848" s="58"/>
      <c r="AB848" s="58"/>
      <c r="AC848" s="58"/>
      <c r="AD848" s="58"/>
      <c r="AE848" s="58"/>
      <c r="AF848" s="58"/>
      <c r="AG848" s="58"/>
      <c r="AH848" s="58"/>
      <c r="AI848" s="58"/>
      <c r="AJ848" s="58"/>
      <c r="AK848" s="58"/>
      <c r="AL848" s="58"/>
      <c r="AM848" s="58"/>
      <c r="AN848" s="58"/>
      <c r="AO848" s="58"/>
      <c r="AP848" s="58"/>
      <c r="AQ848" s="58"/>
      <c r="AR848" s="58"/>
      <c r="AS848" s="58"/>
      <c r="AT848" s="58"/>
      <c r="AU848" s="58"/>
      <c r="AV848" s="58"/>
      <c r="AW848" s="58"/>
      <c r="AX848" s="58"/>
      <c r="AY848" s="58"/>
      <c r="AZ848" s="58"/>
    </row>
    <row r="849" spans="1:52" x14ac:dyDescent="0.25">
      <c r="A849" s="58"/>
      <c r="B849" s="58"/>
      <c r="C849" s="58"/>
      <c r="D849" s="58"/>
      <c r="E849" s="58"/>
      <c r="F849" s="58"/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58"/>
      <c r="X849" s="58"/>
      <c r="Y849" s="58"/>
      <c r="Z849" s="58"/>
      <c r="AA849" s="58"/>
      <c r="AB849" s="58"/>
      <c r="AC849" s="58"/>
      <c r="AD849" s="58"/>
      <c r="AE849" s="58"/>
      <c r="AF849" s="58"/>
      <c r="AG849" s="58"/>
      <c r="AH849" s="58"/>
      <c r="AI849" s="58"/>
      <c r="AJ849" s="58"/>
      <c r="AK849" s="58"/>
      <c r="AL849" s="58"/>
      <c r="AM849" s="58"/>
      <c r="AN849" s="58"/>
      <c r="AO849" s="58"/>
      <c r="AP849" s="58"/>
      <c r="AQ849" s="58"/>
      <c r="AR849" s="58"/>
      <c r="AS849" s="58"/>
      <c r="AT849" s="58"/>
      <c r="AU849" s="58"/>
      <c r="AV849" s="58"/>
      <c r="AW849" s="58"/>
      <c r="AX849" s="58"/>
      <c r="AY849" s="58"/>
      <c r="AZ849" s="58"/>
    </row>
    <row r="850" spans="1:52" x14ac:dyDescent="0.25">
      <c r="A850" s="58"/>
      <c r="B850" s="58"/>
      <c r="C850" s="58"/>
      <c r="D850" s="58"/>
      <c r="E850" s="58"/>
      <c r="F850" s="58"/>
      <c r="G850" s="58"/>
      <c r="H850" s="58"/>
      <c r="I850" s="58"/>
      <c r="J850" s="58"/>
      <c r="K850" s="58"/>
      <c r="L850" s="58"/>
      <c r="M850" s="58"/>
      <c r="N850" s="58"/>
      <c r="O850" s="58"/>
      <c r="P850" s="58"/>
      <c r="Q850" s="58"/>
      <c r="R850" s="58"/>
      <c r="S850" s="58"/>
      <c r="T850" s="58"/>
      <c r="U850" s="58"/>
      <c r="V850" s="58"/>
      <c r="W850" s="58"/>
      <c r="X850" s="58"/>
      <c r="Y850" s="58"/>
      <c r="Z850" s="58"/>
      <c r="AA850" s="58"/>
      <c r="AB850" s="58"/>
      <c r="AC850" s="58"/>
      <c r="AD850" s="58"/>
      <c r="AE850" s="58"/>
      <c r="AF850" s="58"/>
      <c r="AG850" s="58"/>
      <c r="AH850" s="58"/>
      <c r="AI850" s="58"/>
      <c r="AJ850" s="58"/>
      <c r="AK850" s="58"/>
      <c r="AL850" s="58"/>
      <c r="AM850" s="58"/>
      <c r="AN850" s="58"/>
      <c r="AO850" s="58"/>
      <c r="AP850" s="58"/>
      <c r="AQ850" s="58"/>
      <c r="AR850" s="58"/>
      <c r="AS850" s="58"/>
      <c r="AT850" s="58"/>
      <c r="AU850" s="58"/>
      <c r="AV850" s="58"/>
      <c r="AW850" s="58"/>
      <c r="AX850" s="58"/>
      <c r="AY850" s="58"/>
      <c r="AZ850" s="58"/>
    </row>
    <row r="851" spans="1:52" x14ac:dyDescent="0.25">
      <c r="A851" s="58"/>
      <c r="B851" s="58"/>
      <c r="C851" s="58"/>
      <c r="D851" s="58"/>
      <c r="E851" s="58"/>
      <c r="F851" s="58"/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58"/>
      <c r="X851" s="58"/>
      <c r="Y851" s="58"/>
      <c r="Z851" s="58"/>
      <c r="AA851" s="58"/>
      <c r="AB851" s="58"/>
      <c r="AC851" s="58"/>
      <c r="AD851" s="58"/>
      <c r="AE851" s="58"/>
      <c r="AF851" s="58"/>
      <c r="AG851" s="58"/>
      <c r="AH851" s="58"/>
      <c r="AI851" s="58"/>
      <c r="AJ851" s="58"/>
      <c r="AK851" s="58"/>
      <c r="AL851" s="58"/>
      <c r="AM851" s="58"/>
      <c r="AN851" s="58"/>
      <c r="AO851" s="58"/>
      <c r="AP851" s="58"/>
      <c r="AQ851" s="58"/>
      <c r="AR851" s="58"/>
      <c r="AS851" s="58"/>
      <c r="AT851" s="58"/>
      <c r="AU851" s="58"/>
      <c r="AV851" s="58"/>
      <c r="AW851" s="58"/>
      <c r="AX851" s="58"/>
      <c r="AY851" s="58"/>
      <c r="AZ851" s="58"/>
    </row>
    <row r="852" spans="1:52" x14ac:dyDescent="0.25">
      <c r="A852" s="58"/>
      <c r="B852" s="58"/>
      <c r="C852" s="58"/>
      <c r="D852" s="58"/>
      <c r="E852" s="58"/>
      <c r="F852" s="58"/>
      <c r="G852" s="58"/>
      <c r="H852" s="58"/>
      <c r="I852" s="58"/>
      <c r="J852" s="58"/>
      <c r="K852" s="58"/>
      <c r="L852" s="58"/>
      <c r="M852" s="58"/>
      <c r="N852" s="58"/>
      <c r="O852" s="58"/>
      <c r="P852" s="58"/>
      <c r="Q852" s="58"/>
      <c r="R852" s="58"/>
      <c r="S852" s="58"/>
      <c r="T852" s="58"/>
      <c r="U852" s="58"/>
      <c r="V852" s="58"/>
      <c r="W852" s="58"/>
      <c r="X852" s="58"/>
      <c r="Y852" s="58"/>
      <c r="Z852" s="58"/>
      <c r="AA852" s="58"/>
      <c r="AB852" s="58"/>
      <c r="AC852" s="58"/>
      <c r="AD852" s="58"/>
      <c r="AE852" s="58"/>
      <c r="AF852" s="58"/>
      <c r="AG852" s="58"/>
      <c r="AH852" s="58"/>
      <c r="AI852" s="58"/>
      <c r="AJ852" s="58"/>
      <c r="AK852" s="58"/>
      <c r="AL852" s="58"/>
      <c r="AM852" s="58"/>
      <c r="AN852" s="58"/>
      <c r="AO852" s="58"/>
      <c r="AP852" s="58"/>
      <c r="AQ852" s="58"/>
      <c r="AR852" s="58"/>
      <c r="AS852" s="58"/>
      <c r="AT852" s="58"/>
      <c r="AU852" s="58"/>
      <c r="AV852" s="58"/>
      <c r="AW852" s="58"/>
      <c r="AX852" s="58"/>
      <c r="AY852" s="58"/>
      <c r="AZ852" s="58"/>
    </row>
    <row r="853" spans="1:52" x14ac:dyDescent="0.25">
      <c r="A853" s="58"/>
      <c r="B853" s="58"/>
      <c r="C853" s="58"/>
      <c r="D853" s="58"/>
      <c r="E853" s="58"/>
      <c r="F853" s="58"/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58"/>
      <c r="X853" s="58"/>
      <c r="Y853" s="58"/>
      <c r="Z853" s="58"/>
      <c r="AA853" s="58"/>
      <c r="AB853" s="58"/>
      <c r="AC853" s="58"/>
      <c r="AD853" s="58"/>
      <c r="AE853" s="58"/>
      <c r="AF853" s="58"/>
      <c r="AG853" s="58"/>
      <c r="AH853" s="58"/>
      <c r="AI853" s="58"/>
      <c r="AJ853" s="58"/>
      <c r="AK853" s="58"/>
      <c r="AL853" s="58"/>
      <c r="AM853" s="58"/>
      <c r="AN853" s="58"/>
      <c r="AO853" s="58"/>
      <c r="AP853" s="58"/>
      <c r="AQ853" s="58"/>
      <c r="AR853" s="58"/>
      <c r="AS853" s="58"/>
      <c r="AT853" s="58"/>
      <c r="AU853" s="58"/>
      <c r="AV853" s="58"/>
      <c r="AW853" s="58"/>
      <c r="AX853" s="58"/>
      <c r="AY853" s="58"/>
      <c r="AZ853" s="58"/>
    </row>
    <row r="854" spans="1:52" x14ac:dyDescent="0.25">
      <c r="A854" s="58"/>
      <c r="B854" s="58"/>
      <c r="C854" s="58"/>
      <c r="D854" s="58"/>
      <c r="E854" s="58"/>
      <c r="F854" s="58"/>
      <c r="G854" s="58"/>
      <c r="H854" s="58"/>
      <c r="I854" s="58"/>
      <c r="J854" s="58"/>
      <c r="K854" s="58"/>
      <c r="L854" s="58"/>
      <c r="M854" s="58"/>
      <c r="N854" s="58"/>
      <c r="O854" s="58"/>
      <c r="P854" s="58"/>
      <c r="Q854" s="58"/>
      <c r="R854" s="58"/>
      <c r="S854" s="58"/>
      <c r="T854" s="58"/>
      <c r="U854" s="58"/>
      <c r="V854" s="58"/>
      <c r="W854" s="58"/>
      <c r="X854" s="58"/>
      <c r="Y854" s="58"/>
      <c r="Z854" s="58"/>
      <c r="AA854" s="58"/>
      <c r="AB854" s="58"/>
      <c r="AC854" s="58"/>
      <c r="AD854" s="58"/>
      <c r="AE854" s="58"/>
      <c r="AF854" s="58"/>
      <c r="AG854" s="58"/>
      <c r="AH854" s="58"/>
      <c r="AI854" s="58"/>
      <c r="AJ854" s="58"/>
      <c r="AK854" s="58"/>
      <c r="AL854" s="58"/>
      <c r="AM854" s="58"/>
      <c r="AN854" s="58"/>
      <c r="AO854" s="58"/>
      <c r="AP854" s="58"/>
      <c r="AQ854" s="58"/>
      <c r="AR854" s="58"/>
      <c r="AS854" s="58"/>
      <c r="AT854" s="58"/>
      <c r="AU854" s="58"/>
      <c r="AV854" s="58"/>
      <c r="AW854" s="58"/>
      <c r="AX854" s="58"/>
      <c r="AY854" s="58"/>
      <c r="AZ854" s="58"/>
    </row>
    <row r="855" spans="1:52" x14ac:dyDescent="0.25">
      <c r="A855" s="58"/>
      <c r="B855" s="58"/>
      <c r="C855" s="58"/>
      <c r="D855" s="58"/>
      <c r="E855" s="58"/>
      <c r="F855" s="58"/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58"/>
      <c r="X855" s="58"/>
      <c r="Y855" s="58"/>
      <c r="Z855" s="58"/>
      <c r="AA855" s="58"/>
      <c r="AB855" s="58"/>
      <c r="AC855" s="58"/>
      <c r="AD855" s="58"/>
      <c r="AE855" s="58"/>
      <c r="AF855" s="58"/>
      <c r="AG855" s="58"/>
      <c r="AH855" s="58"/>
      <c r="AI855" s="58"/>
      <c r="AJ855" s="58"/>
      <c r="AK855" s="58"/>
      <c r="AL855" s="58"/>
      <c r="AM855" s="58"/>
      <c r="AN855" s="58"/>
      <c r="AO855" s="58"/>
      <c r="AP855" s="58"/>
      <c r="AQ855" s="58"/>
      <c r="AR855" s="58"/>
      <c r="AS855" s="58"/>
      <c r="AT855" s="58"/>
      <c r="AU855" s="58"/>
      <c r="AV855" s="58"/>
      <c r="AW855" s="58"/>
      <c r="AX855" s="58"/>
      <c r="AY855" s="58"/>
      <c r="AZ855" s="58"/>
    </row>
    <row r="856" spans="1:52" x14ac:dyDescent="0.25">
      <c r="A856" s="58"/>
      <c r="B856" s="58"/>
      <c r="C856" s="58"/>
      <c r="D856" s="58"/>
      <c r="E856" s="58"/>
      <c r="F856" s="58"/>
      <c r="G856" s="58"/>
      <c r="H856" s="58"/>
      <c r="I856" s="58"/>
      <c r="J856" s="58"/>
      <c r="K856" s="58"/>
      <c r="L856" s="58"/>
      <c r="M856" s="58"/>
      <c r="N856" s="58"/>
      <c r="O856" s="58"/>
      <c r="P856" s="58"/>
      <c r="Q856" s="58"/>
      <c r="R856" s="58"/>
      <c r="S856" s="58"/>
      <c r="T856" s="58"/>
      <c r="U856" s="58"/>
      <c r="V856" s="58"/>
      <c r="W856" s="58"/>
      <c r="X856" s="58"/>
      <c r="Y856" s="58"/>
      <c r="Z856" s="58"/>
      <c r="AA856" s="58"/>
      <c r="AB856" s="58"/>
      <c r="AC856" s="58"/>
      <c r="AD856" s="58"/>
      <c r="AE856" s="58"/>
      <c r="AF856" s="58"/>
      <c r="AG856" s="58"/>
      <c r="AH856" s="58"/>
      <c r="AI856" s="58"/>
      <c r="AJ856" s="58"/>
      <c r="AK856" s="58"/>
      <c r="AL856" s="58"/>
      <c r="AM856" s="58"/>
      <c r="AN856" s="58"/>
      <c r="AO856" s="58"/>
      <c r="AP856" s="58"/>
      <c r="AQ856" s="58"/>
      <c r="AR856" s="58"/>
      <c r="AS856" s="58"/>
      <c r="AT856" s="58"/>
      <c r="AU856" s="58"/>
      <c r="AV856" s="58"/>
      <c r="AW856" s="58"/>
      <c r="AX856" s="58"/>
      <c r="AY856" s="58"/>
      <c r="AZ856" s="58"/>
    </row>
    <row r="857" spans="1:52" x14ac:dyDescent="0.25">
      <c r="A857" s="58"/>
      <c r="B857" s="58"/>
      <c r="C857" s="58"/>
      <c r="D857" s="58"/>
      <c r="E857" s="58"/>
      <c r="F857" s="58"/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58"/>
      <c r="X857" s="58"/>
      <c r="Y857" s="58"/>
      <c r="Z857" s="58"/>
      <c r="AA857" s="58"/>
      <c r="AB857" s="58"/>
      <c r="AC857" s="58"/>
      <c r="AD857" s="58"/>
      <c r="AE857" s="58"/>
      <c r="AF857" s="58"/>
      <c r="AG857" s="58"/>
      <c r="AH857" s="58"/>
      <c r="AI857" s="58"/>
      <c r="AJ857" s="58"/>
      <c r="AK857" s="58"/>
      <c r="AL857" s="58"/>
      <c r="AM857" s="58"/>
      <c r="AN857" s="58"/>
      <c r="AO857" s="58"/>
      <c r="AP857" s="58"/>
      <c r="AQ857" s="58"/>
      <c r="AR857" s="58"/>
      <c r="AS857" s="58"/>
      <c r="AT857" s="58"/>
      <c r="AU857" s="58"/>
      <c r="AV857" s="58"/>
      <c r="AW857" s="58"/>
      <c r="AX857" s="58"/>
      <c r="AY857" s="58"/>
      <c r="AZ857" s="58"/>
    </row>
    <row r="858" spans="1:52" x14ac:dyDescent="0.25">
      <c r="A858" s="58"/>
      <c r="B858" s="58"/>
      <c r="C858" s="58"/>
      <c r="D858" s="58"/>
      <c r="E858" s="58"/>
      <c r="F858" s="58"/>
      <c r="G858" s="58"/>
      <c r="H858" s="58"/>
      <c r="I858" s="58"/>
      <c r="J858" s="58"/>
      <c r="K858" s="58"/>
      <c r="L858" s="58"/>
      <c r="M858" s="58"/>
      <c r="N858" s="58"/>
      <c r="O858" s="58"/>
      <c r="P858" s="58"/>
      <c r="Q858" s="58"/>
      <c r="R858" s="58"/>
      <c r="S858" s="58"/>
      <c r="T858" s="58"/>
      <c r="U858" s="58"/>
      <c r="V858" s="58"/>
      <c r="W858" s="58"/>
      <c r="X858" s="58"/>
      <c r="Y858" s="58"/>
      <c r="Z858" s="58"/>
      <c r="AA858" s="58"/>
      <c r="AB858" s="58"/>
      <c r="AC858" s="58"/>
      <c r="AD858" s="58"/>
      <c r="AE858" s="58"/>
      <c r="AF858" s="58"/>
      <c r="AG858" s="58"/>
      <c r="AH858" s="58"/>
      <c r="AI858" s="58"/>
      <c r="AJ858" s="58"/>
      <c r="AK858" s="58"/>
      <c r="AL858" s="58"/>
      <c r="AM858" s="58"/>
      <c r="AN858" s="58"/>
      <c r="AO858" s="58"/>
      <c r="AP858" s="58"/>
      <c r="AQ858" s="58"/>
      <c r="AR858" s="58"/>
      <c r="AS858" s="58"/>
      <c r="AT858" s="58"/>
      <c r="AU858" s="58"/>
      <c r="AV858" s="58"/>
      <c r="AW858" s="58"/>
      <c r="AX858" s="58"/>
      <c r="AY858" s="58"/>
      <c r="AZ858" s="58"/>
    </row>
    <row r="859" spans="1:52" x14ac:dyDescent="0.25">
      <c r="A859" s="58"/>
      <c r="B859" s="58"/>
      <c r="C859" s="58"/>
      <c r="D859" s="58"/>
      <c r="E859" s="58"/>
      <c r="F859" s="58"/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58"/>
      <c r="X859" s="58"/>
      <c r="Y859" s="58"/>
      <c r="Z859" s="58"/>
      <c r="AA859" s="58"/>
      <c r="AB859" s="58"/>
      <c r="AC859" s="58"/>
      <c r="AD859" s="58"/>
      <c r="AE859" s="58"/>
      <c r="AF859" s="58"/>
      <c r="AG859" s="58"/>
      <c r="AH859" s="58"/>
      <c r="AI859" s="58"/>
      <c r="AJ859" s="58"/>
      <c r="AK859" s="58"/>
      <c r="AL859" s="58"/>
      <c r="AM859" s="58"/>
      <c r="AN859" s="58"/>
      <c r="AO859" s="58"/>
      <c r="AP859" s="58"/>
      <c r="AQ859" s="58"/>
      <c r="AR859" s="58"/>
      <c r="AS859" s="58"/>
      <c r="AT859" s="58"/>
      <c r="AU859" s="58"/>
      <c r="AV859" s="58"/>
      <c r="AW859" s="58"/>
      <c r="AX859" s="58"/>
      <c r="AY859" s="58"/>
      <c r="AZ859" s="58"/>
    </row>
    <row r="860" spans="1:52" x14ac:dyDescent="0.25">
      <c r="A860" s="58"/>
      <c r="B860" s="58"/>
      <c r="C860" s="58"/>
      <c r="D860" s="58"/>
      <c r="E860" s="58"/>
      <c r="F860" s="58"/>
      <c r="G860" s="58"/>
      <c r="H860" s="58"/>
      <c r="I860" s="58"/>
      <c r="J860" s="58"/>
      <c r="K860" s="58"/>
      <c r="L860" s="58"/>
      <c r="M860" s="58"/>
      <c r="N860" s="58"/>
      <c r="O860" s="58"/>
      <c r="P860" s="58"/>
      <c r="Q860" s="58"/>
      <c r="R860" s="58"/>
      <c r="S860" s="58"/>
      <c r="T860" s="58"/>
      <c r="U860" s="58"/>
      <c r="V860" s="58"/>
      <c r="W860" s="58"/>
      <c r="X860" s="58"/>
      <c r="Y860" s="58"/>
      <c r="Z860" s="58"/>
      <c r="AA860" s="58"/>
      <c r="AB860" s="58"/>
      <c r="AC860" s="58"/>
      <c r="AD860" s="58"/>
      <c r="AE860" s="58"/>
      <c r="AF860" s="58"/>
      <c r="AG860" s="58"/>
      <c r="AH860" s="58"/>
      <c r="AI860" s="58"/>
      <c r="AJ860" s="58"/>
      <c r="AK860" s="58"/>
      <c r="AL860" s="58"/>
      <c r="AM860" s="58"/>
      <c r="AN860" s="58"/>
      <c r="AO860" s="58"/>
      <c r="AP860" s="58"/>
      <c r="AQ860" s="58"/>
      <c r="AR860" s="58"/>
      <c r="AS860" s="58"/>
      <c r="AT860" s="58"/>
      <c r="AU860" s="58"/>
      <c r="AV860" s="58"/>
      <c r="AW860" s="58"/>
      <c r="AX860" s="58"/>
      <c r="AY860" s="58"/>
      <c r="AZ860" s="58"/>
    </row>
    <row r="861" spans="1:52" x14ac:dyDescent="0.25">
      <c r="A861" s="58"/>
      <c r="B861" s="58"/>
      <c r="C861" s="58"/>
      <c r="D861" s="58"/>
      <c r="E861" s="58"/>
      <c r="F861" s="58"/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58"/>
      <c r="X861" s="58"/>
      <c r="Y861" s="58"/>
      <c r="Z861" s="58"/>
      <c r="AA861" s="58"/>
      <c r="AB861" s="58"/>
      <c r="AC861" s="58"/>
      <c r="AD861" s="58"/>
      <c r="AE861" s="58"/>
      <c r="AF861" s="58"/>
      <c r="AG861" s="58"/>
      <c r="AH861" s="58"/>
      <c r="AI861" s="58"/>
      <c r="AJ861" s="58"/>
      <c r="AK861" s="58"/>
      <c r="AL861" s="58"/>
      <c r="AM861" s="58"/>
      <c r="AN861" s="58"/>
      <c r="AO861" s="58"/>
      <c r="AP861" s="58"/>
      <c r="AQ861" s="58"/>
      <c r="AR861" s="58"/>
      <c r="AS861" s="58"/>
      <c r="AT861" s="58"/>
      <c r="AU861" s="58"/>
      <c r="AV861" s="58"/>
      <c r="AW861" s="58"/>
      <c r="AX861" s="58"/>
      <c r="AY861" s="58"/>
      <c r="AZ861" s="58"/>
    </row>
    <row r="862" spans="1:52" x14ac:dyDescent="0.25">
      <c r="A862" s="58"/>
      <c r="B862" s="58"/>
      <c r="C862" s="58"/>
      <c r="D862" s="58"/>
      <c r="E862" s="58"/>
      <c r="F862" s="58"/>
      <c r="G862" s="58"/>
      <c r="H862" s="58"/>
      <c r="I862" s="58"/>
      <c r="J862" s="58"/>
      <c r="K862" s="58"/>
      <c r="L862" s="58"/>
      <c r="M862" s="58"/>
      <c r="N862" s="58"/>
      <c r="O862" s="58"/>
      <c r="P862" s="58"/>
      <c r="Q862" s="58"/>
      <c r="R862" s="58"/>
      <c r="S862" s="58"/>
      <c r="T862" s="58"/>
      <c r="U862" s="58"/>
      <c r="V862" s="58"/>
      <c r="W862" s="58"/>
      <c r="X862" s="58"/>
      <c r="Y862" s="58"/>
      <c r="Z862" s="58"/>
      <c r="AA862" s="58"/>
      <c r="AB862" s="58"/>
      <c r="AC862" s="58"/>
      <c r="AD862" s="58"/>
      <c r="AE862" s="58"/>
      <c r="AF862" s="58"/>
      <c r="AG862" s="58"/>
      <c r="AH862" s="58"/>
      <c r="AI862" s="58"/>
      <c r="AJ862" s="58"/>
      <c r="AK862" s="58"/>
      <c r="AL862" s="58"/>
      <c r="AM862" s="58"/>
      <c r="AN862" s="58"/>
      <c r="AO862" s="58"/>
      <c r="AP862" s="58"/>
      <c r="AQ862" s="58"/>
      <c r="AR862" s="58"/>
      <c r="AS862" s="58"/>
      <c r="AT862" s="58"/>
      <c r="AU862" s="58"/>
      <c r="AV862" s="58"/>
      <c r="AW862" s="58"/>
      <c r="AX862" s="58"/>
      <c r="AY862" s="58"/>
      <c r="AZ862" s="58"/>
    </row>
    <row r="863" spans="1:52" x14ac:dyDescent="0.25">
      <c r="A863" s="58"/>
      <c r="B863" s="58"/>
      <c r="C863" s="58"/>
      <c r="D863" s="58"/>
      <c r="E863" s="58"/>
      <c r="F863" s="58"/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58"/>
      <c r="X863" s="58"/>
      <c r="Y863" s="58"/>
      <c r="Z863" s="58"/>
      <c r="AA863" s="58"/>
      <c r="AB863" s="58"/>
      <c r="AC863" s="58"/>
      <c r="AD863" s="58"/>
      <c r="AE863" s="58"/>
      <c r="AF863" s="58"/>
      <c r="AG863" s="58"/>
      <c r="AH863" s="58"/>
      <c r="AI863" s="58"/>
      <c r="AJ863" s="58"/>
      <c r="AK863" s="58"/>
      <c r="AL863" s="58"/>
      <c r="AM863" s="58"/>
      <c r="AN863" s="58"/>
      <c r="AO863" s="58"/>
      <c r="AP863" s="58"/>
      <c r="AQ863" s="58"/>
      <c r="AR863" s="58"/>
      <c r="AS863" s="58"/>
      <c r="AT863" s="58"/>
      <c r="AU863" s="58"/>
      <c r="AV863" s="58"/>
      <c r="AW863" s="58"/>
      <c r="AX863" s="58"/>
      <c r="AY863" s="58"/>
      <c r="AZ863" s="58"/>
    </row>
    <row r="864" spans="1:52" x14ac:dyDescent="0.25">
      <c r="A864" s="58"/>
      <c r="B864" s="58"/>
      <c r="C864" s="58"/>
      <c r="D864" s="58"/>
      <c r="E864" s="58"/>
      <c r="F864" s="58"/>
      <c r="G864" s="58"/>
      <c r="H864" s="58"/>
      <c r="I864" s="58"/>
      <c r="J864" s="58"/>
      <c r="K864" s="58"/>
      <c r="L864" s="58"/>
      <c r="M864" s="58"/>
      <c r="N864" s="58"/>
      <c r="O864" s="58"/>
      <c r="P864" s="58"/>
      <c r="Q864" s="58"/>
      <c r="R864" s="58"/>
      <c r="S864" s="58"/>
      <c r="T864" s="58"/>
      <c r="U864" s="58"/>
      <c r="V864" s="58"/>
      <c r="W864" s="58"/>
      <c r="X864" s="58"/>
      <c r="Y864" s="58"/>
      <c r="Z864" s="58"/>
      <c r="AA864" s="58"/>
      <c r="AB864" s="58"/>
      <c r="AC864" s="58"/>
      <c r="AD864" s="58"/>
      <c r="AE864" s="58"/>
      <c r="AF864" s="58"/>
      <c r="AG864" s="58"/>
      <c r="AH864" s="58"/>
      <c r="AI864" s="58"/>
      <c r="AJ864" s="58"/>
      <c r="AK864" s="58"/>
      <c r="AL864" s="58"/>
      <c r="AM864" s="58"/>
      <c r="AN864" s="58"/>
      <c r="AO864" s="58"/>
      <c r="AP864" s="58"/>
      <c r="AQ864" s="58"/>
      <c r="AR864" s="58"/>
      <c r="AS864" s="58"/>
      <c r="AT864" s="58"/>
      <c r="AU864" s="58"/>
      <c r="AV864" s="58"/>
      <c r="AW864" s="58"/>
      <c r="AX864" s="58"/>
      <c r="AY864" s="58"/>
      <c r="AZ864" s="58"/>
    </row>
    <row r="865" spans="1:52" x14ac:dyDescent="0.25">
      <c r="A865" s="58"/>
      <c r="B865" s="58"/>
      <c r="C865" s="58"/>
      <c r="D865" s="58"/>
      <c r="E865" s="58"/>
      <c r="F865" s="58"/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  <c r="X865" s="58"/>
      <c r="Y865" s="58"/>
      <c r="Z865" s="58"/>
      <c r="AA865" s="58"/>
      <c r="AB865" s="58"/>
      <c r="AC865" s="58"/>
      <c r="AD865" s="58"/>
      <c r="AE865" s="58"/>
      <c r="AF865" s="58"/>
      <c r="AG865" s="58"/>
      <c r="AH865" s="58"/>
      <c r="AI865" s="58"/>
      <c r="AJ865" s="58"/>
      <c r="AK865" s="58"/>
      <c r="AL865" s="58"/>
      <c r="AM865" s="58"/>
      <c r="AN865" s="58"/>
      <c r="AO865" s="58"/>
      <c r="AP865" s="58"/>
      <c r="AQ865" s="58"/>
      <c r="AR865" s="58"/>
      <c r="AS865" s="58"/>
      <c r="AT865" s="58"/>
      <c r="AU865" s="58"/>
      <c r="AV865" s="58"/>
      <c r="AW865" s="58"/>
      <c r="AX865" s="58"/>
      <c r="AY865" s="58"/>
      <c r="AZ865" s="58"/>
    </row>
    <row r="866" spans="1:52" x14ac:dyDescent="0.25">
      <c r="A866" s="58"/>
      <c r="B866" s="58"/>
      <c r="C866" s="58"/>
      <c r="D866" s="58"/>
      <c r="E866" s="58"/>
      <c r="F866" s="58"/>
      <c r="G866" s="58"/>
      <c r="H866" s="58"/>
      <c r="I866" s="58"/>
      <c r="J866" s="58"/>
      <c r="K866" s="58"/>
      <c r="L866" s="58"/>
      <c r="M866" s="58"/>
      <c r="N866" s="58"/>
      <c r="O866" s="58"/>
      <c r="P866" s="58"/>
      <c r="Q866" s="58"/>
      <c r="R866" s="58"/>
      <c r="S866" s="58"/>
      <c r="T866" s="58"/>
      <c r="U866" s="58"/>
      <c r="V866" s="58"/>
      <c r="W866" s="58"/>
      <c r="X866" s="58"/>
      <c r="Y866" s="58"/>
      <c r="Z866" s="58"/>
      <c r="AA866" s="58"/>
      <c r="AB866" s="58"/>
      <c r="AC866" s="58"/>
      <c r="AD866" s="58"/>
      <c r="AE866" s="58"/>
      <c r="AF866" s="58"/>
      <c r="AG866" s="58"/>
      <c r="AH866" s="58"/>
      <c r="AI866" s="58"/>
      <c r="AJ866" s="58"/>
      <c r="AK866" s="58"/>
      <c r="AL866" s="58"/>
      <c r="AM866" s="58"/>
      <c r="AN866" s="58"/>
      <c r="AO866" s="58"/>
      <c r="AP866" s="58"/>
      <c r="AQ866" s="58"/>
      <c r="AR866" s="58"/>
      <c r="AS866" s="58"/>
      <c r="AT866" s="58"/>
      <c r="AU866" s="58"/>
      <c r="AV866" s="58"/>
      <c r="AW866" s="58"/>
      <c r="AX866" s="58"/>
      <c r="AY866" s="58"/>
      <c r="AZ866" s="58"/>
    </row>
    <row r="867" spans="1:52" x14ac:dyDescent="0.25">
      <c r="A867" s="58"/>
      <c r="B867" s="58"/>
      <c r="C867" s="58"/>
      <c r="D867" s="58"/>
      <c r="E867" s="58"/>
      <c r="F867" s="58"/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  <c r="X867" s="58"/>
      <c r="Y867" s="58"/>
      <c r="Z867" s="58"/>
      <c r="AA867" s="58"/>
      <c r="AB867" s="58"/>
      <c r="AC867" s="58"/>
      <c r="AD867" s="58"/>
      <c r="AE867" s="58"/>
      <c r="AF867" s="58"/>
      <c r="AG867" s="58"/>
      <c r="AH867" s="58"/>
      <c r="AI867" s="58"/>
      <c r="AJ867" s="58"/>
      <c r="AK867" s="58"/>
      <c r="AL867" s="58"/>
      <c r="AM867" s="58"/>
      <c r="AN867" s="58"/>
      <c r="AO867" s="58"/>
      <c r="AP867" s="58"/>
      <c r="AQ867" s="58"/>
      <c r="AR867" s="58"/>
      <c r="AS867" s="58"/>
      <c r="AT867" s="58"/>
      <c r="AU867" s="58"/>
      <c r="AV867" s="58"/>
      <c r="AW867" s="58"/>
      <c r="AX867" s="58"/>
      <c r="AY867" s="58"/>
      <c r="AZ867" s="58"/>
    </row>
    <row r="868" spans="1:52" x14ac:dyDescent="0.25">
      <c r="A868" s="58"/>
      <c r="B868" s="58"/>
      <c r="C868" s="58"/>
      <c r="D868" s="58"/>
      <c r="E868" s="58"/>
      <c r="F868" s="58"/>
      <c r="G868" s="58"/>
      <c r="H868" s="58"/>
      <c r="I868" s="58"/>
      <c r="J868" s="58"/>
      <c r="K868" s="58"/>
      <c r="L868" s="58"/>
      <c r="M868" s="58"/>
      <c r="N868" s="58"/>
      <c r="O868" s="58"/>
      <c r="P868" s="58"/>
      <c r="Q868" s="58"/>
      <c r="R868" s="58"/>
      <c r="S868" s="58"/>
      <c r="T868" s="58"/>
      <c r="U868" s="58"/>
      <c r="V868" s="58"/>
      <c r="W868" s="58"/>
      <c r="X868" s="58"/>
      <c r="Y868" s="58"/>
      <c r="Z868" s="58"/>
      <c r="AA868" s="58"/>
      <c r="AB868" s="58"/>
      <c r="AC868" s="58"/>
      <c r="AD868" s="58"/>
      <c r="AE868" s="58"/>
      <c r="AF868" s="58"/>
      <c r="AG868" s="58"/>
      <c r="AH868" s="58"/>
      <c r="AI868" s="58"/>
      <c r="AJ868" s="58"/>
      <c r="AK868" s="58"/>
      <c r="AL868" s="58"/>
      <c r="AM868" s="58"/>
      <c r="AN868" s="58"/>
      <c r="AO868" s="58"/>
      <c r="AP868" s="58"/>
      <c r="AQ868" s="58"/>
      <c r="AR868" s="58"/>
      <c r="AS868" s="58"/>
      <c r="AT868" s="58"/>
      <c r="AU868" s="58"/>
      <c r="AV868" s="58"/>
      <c r="AW868" s="58"/>
      <c r="AX868" s="58"/>
      <c r="AY868" s="58"/>
      <c r="AZ868" s="58"/>
    </row>
    <row r="869" spans="1:52" x14ac:dyDescent="0.25">
      <c r="A869" s="58"/>
      <c r="B869" s="58"/>
      <c r="C869" s="58"/>
      <c r="D869" s="58"/>
      <c r="E869" s="58"/>
      <c r="F869" s="58"/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  <c r="X869" s="58"/>
      <c r="Y869" s="58"/>
      <c r="Z869" s="58"/>
      <c r="AA869" s="58"/>
      <c r="AB869" s="58"/>
      <c r="AC869" s="58"/>
      <c r="AD869" s="58"/>
      <c r="AE869" s="58"/>
      <c r="AF869" s="58"/>
      <c r="AG869" s="58"/>
      <c r="AH869" s="58"/>
      <c r="AI869" s="58"/>
      <c r="AJ869" s="58"/>
      <c r="AK869" s="58"/>
      <c r="AL869" s="58"/>
      <c r="AM869" s="58"/>
      <c r="AN869" s="58"/>
      <c r="AO869" s="58"/>
      <c r="AP869" s="58"/>
      <c r="AQ869" s="58"/>
      <c r="AR869" s="58"/>
      <c r="AS869" s="58"/>
      <c r="AT869" s="58"/>
      <c r="AU869" s="58"/>
      <c r="AV869" s="58"/>
      <c r="AW869" s="58"/>
      <c r="AX869" s="58"/>
      <c r="AY869" s="58"/>
      <c r="AZ869" s="58"/>
    </row>
    <row r="870" spans="1:52" x14ac:dyDescent="0.25">
      <c r="A870" s="58"/>
      <c r="B870" s="58"/>
      <c r="C870" s="58"/>
      <c r="D870" s="58"/>
      <c r="E870" s="58"/>
      <c r="F870" s="58"/>
      <c r="G870" s="58"/>
      <c r="H870" s="58"/>
      <c r="I870" s="58"/>
      <c r="J870" s="58"/>
      <c r="K870" s="58"/>
      <c r="L870" s="58"/>
      <c r="M870" s="58"/>
      <c r="N870" s="58"/>
      <c r="O870" s="58"/>
      <c r="P870" s="58"/>
      <c r="Q870" s="58"/>
      <c r="R870" s="58"/>
      <c r="S870" s="58"/>
      <c r="T870" s="58"/>
      <c r="U870" s="58"/>
      <c r="V870" s="58"/>
      <c r="W870" s="58"/>
      <c r="X870" s="58"/>
      <c r="Y870" s="58"/>
      <c r="Z870" s="58"/>
      <c r="AA870" s="58"/>
      <c r="AB870" s="58"/>
      <c r="AC870" s="58"/>
      <c r="AD870" s="58"/>
      <c r="AE870" s="58"/>
      <c r="AF870" s="58"/>
      <c r="AG870" s="58"/>
      <c r="AH870" s="58"/>
      <c r="AI870" s="58"/>
      <c r="AJ870" s="58"/>
      <c r="AK870" s="58"/>
      <c r="AL870" s="58"/>
      <c r="AM870" s="58"/>
      <c r="AN870" s="58"/>
      <c r="AO870" s="58"/>
      <c r="AP870" s="58"/>
      <c r="AQ870" s="58"/>
      <c r="AR870" s="58"/>
      <c r="AS870" s="58"/>
      <c r="AT870" s="58"/>
      <c r="AU870" s="58"/>
      <c r="AV870" s="58"/>
      <c r="AW870" s="58"/>
      <c r="AX870" s="58"/>
      <c r="AY870" s="58"/>
      <c r="AZ870" s="58"/>
    </row>
    <row r="871" spans="1:52" x14ac:dyDescent="0.25">
      <c r="A871" s="58"/>
      <c r="B871" s="58"/>
      <c r="C871" s="58"/>
      <c r="D871" s="58"/>
      <c r="E871" s="58"/>
      <c r="F871" s="58"/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  <c r="X871" s="58"/>
      <c r="Y871" s="58"/>
      <c r="Z871" s="58"/>
      <c r="AA871" s="58"/>
      <c r="AB871" s="58"/>
      <c r="AC871" s="58"/>
      <c r="AD871" s="58"/>
      <c r="AE871" s="58"/>
      <c r="AF871" s="58"/>
      <c r="AG871" s="58"/>
      <c r="AH871" s="58"/>
      <c r="AI871" s="58"/>
      <c r="AJ871" s="58"/>
      <c r="AK871" s="58"/>
      <c r="AL871" s="58"/>
      <c r="AM871" s="58"/>
      <c r="AN871" s="58"/>
      <c r="AO871" s="58"/>
      <c r="AP871" s="58"/>
      <c r="AQ871" s="58"/>
      <c r="AR871" s="58"/>
      <c r="AS871" s="58"/>
      <c r="AT871" s="58"/>
      <c r="AU871" s="58"/>
      <c r="AV871" s="58"/>
      <c r="AW871" s="58"/>
      <c r="AX871" s="58"/>
      <c r="AY871" s="58"/>
      <c r="AZ871" s="58"/>
    </row>
    <row r="872" spans="1:52" x14ac:dyDescent="0.25">
      <c r="A872" s="58"/>
      <c r="B872" s="58"/>
      <c r="C872" s="58"/>
      <c r="D872" s="58"/>
      <c r="E872" s="58"/>
      <c r="F872" s="58"/>
      <c r="G872" s="58"/>
      <c r="H872" s="58"/>
      <c r="I872" s="58"/>
      <c r="J872" s="58"/>
      <c r="K872" s="58"/>
      <c r="L872" s="58"/>
      <c r="M872" s="58"/>
      <c r="N872" s="58"/>
      <c r="O872" s="58"/>
      <c r="P872" s="58"/>
      <c r="Q872" s="58"/>
      <c r="R872" s="58"/>
      <c r="S872" s="58"/>
      <c r="T872" s="58"/>
      <c r="U872" s="58"/>
      <c r="V872" s="58"/>
      <c r="W872" s="58"/>
      <c r="X872" s="58"/>
      <c r="Y872" s="58"/>
      <c r="Z872" s="58"/>
      <c r="AA872" s="58"/>
      <c r="AB872" s="58"/>
      <c r="AC872" s="58"/>
      <c r="AD872" s="58"/>
      <c r="AE872" s="58"/>
      <c r="AF872" s="58"/>
      <c r="AG872" s="58"/>
      <c r="AH872" s="58"/>
      <c r="AI872" s="58"/>
      <c r="AJ872" s="58"/>
      <c r="AK872" s="58"/>
      <c r="AL872" s="58"/>
      <c r="AM872" s="58"/>
      <c r="AN872" s="58"/>
      <c r="AO872" s="58"/>
      <c r="AP872" s="58"/>
      <c r="AQ872" s="58"/>
      <c r="AR872" s="58"/>
      <c r="AS872" s="58"/>
      <c r="AT872" s="58"/>
      <c r="AU872" s="58"/>
      <c r="AV872" s="58"/>
      <c r="AW872" s="58"/>
      <c r="AX872" s="58"/>
      <c r="AY872" s="58"/>
      <c r="AZ872" s="58"/>
    </row>
    <row r="873" spans="1:52" x14ac:dyDescent="0.25">
      <c r="A873" s="58"/>
      <c r="B873" s="58"/>
      <c r="C873" s="58"/>
      <c r="D873" s="58"/>
      <c r="E873" s="58"/>
      <c r="F873" s="58"/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  <c r="X873" s="58"/>
      <c r="Y873" s="58"/>
      <c r="Z873" s="58"/>
      <c r="AA873" s="58"/>
      <c r="AB873" s="58"/>
      <c r="AC873" s="58"/>
      <c r="AD873" s="58"/>
      <c r="AE873" s="58"/>
      <c r="AF873" s="58"/>
      <c r="AG873" s="58"/>
      <c r="AH873" s="58"/>
      <c r="AI873" s="58"/>
      <c r="AJ873" s="58"/>
      <c r="AK873" s="58"/>
      <c r="AL873" s="58"/>
      <c r="AM873" s="58"/>
      <c r="AN873" s="58"/>
      <c r="AO873" s="58"/>
      <c r="AP873" s="58"/>
      <c r="AQ873" s="58"/>
      <c r="AR873" s="58"/>
      <c r="AS873" s="58"/>
      <c r="AT873" s="58"/>
      <c r="AU873" s="58"/>
      <c r="AV873" s="58"/>
      <c r="AW873" s="58"/>
      <c r="AX873" s="58"/>
      <c r="AY873" s="58"/>
      <c r="AZ873" s="58"/>
    </row>
    <row r="874" spans="1:52" x14ac:dyDescent="0.25">
      <c r="A874" s="58"/>
      <c r="B874" s="58"/>
      <c r="C874" s="58"/>
      <c r="D874" s="58"/>
      <c r="E874" s="58"/>
      <c r="F874" s="58"/>
      <c r="G874" s="58"/>
      <c r="H874" s="58"/>
      <c r="I874" s="58"/>
      <c r="J874" s="58"/>
      <c r="K874" s="58"/>
      <c r="L874" s="58"/>
      <c r="M874" s="58"/>
      <c r="N874" s="58"/>
      <c r="O874" s="58"/>
      <c r="P874" s="58"/>
      <c r="Q874" s="58"/>
      <c r="R874" s="58"/>
      <c r="S874" s="58"/>
      <c r="T874" s="58"/>
      <c r="U874" s="58"/>
      <c r="V874" s="58"/>
      <c r="W874" s="58"/>
      <c r="X874" s="58"/>
      <c r="Y874" s="58"/>
      <c r="Z874" s="58"/>
      <c r="AA874" s="58"/>
      <c r="AB874" s="58"/>
      <c r="AC874" s="58"/>
      <c r="AD874" s="58"/>
      <c r="AE874" s="58"/>
      <c r="AF874" s="58"/>
      <c r="AG874" s="58"/>
      <c r="AH874" s="58"/>
      <c r="AI874" s="58"/>
      <c r="AJ874" s="58"/>
      <c r="AK874" s="58"/>
      <c r="AL874" s="58"/>
      <c r="AM874" s="58"/>
      <c r="AN874" s="58"/>
      <c r="AO874" s="58"/>
      <c r="AP874" s="58"/>
      <c r="AQ874" s="58"/>
      <c r="AR874" s="58"/>
      <c r="AS874" s="58"/>
      <c r="AT874" s="58"/>
      <c r="AU874" s="58"/>
      <c r="AV874" s="58"/>
      <c r="AW874" s="58"/>
      <c r="AX874" s="58"/>
      <c r="AY874" s="58"/>
      <c r="AZ874" s="58"/>
    </row>
    <row r="875" spans="1:52" x14ac:dyDescent="0.25">
      <c r="A875" s="58"/>
      <c r="B875" s="58"/>
      <c r="C875" s="58"/>
      <c r="D875" s="58"/>
      <c r="E875" s="58"/>
      <c r="F875" s="58"/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  <c r="X875" s="58"/>
      <c r="Y875" s="58"/>
      <c r="Z875" s="58"/>
      <c r="AA875" s="58"/>
      <c r="AB875" s="58"/>
      <c r="AC875" s="58"/>
      <c r="AD875" s="58"/>
      <c r="AE875" s="58"/>
      <c r="AF875" s="58"/>
      <c r="AG875" s="58"/>
      <c r="AH875" s="58"/>
      <c r="AI875" s="58"/>
      <c r="AJ875" s="58"/>
      <c r="AK875" s="58"/>
      <c r="AL875" s="58"/>
      <c r="AM875" s="58"/>
      <c r="AN875" s="58"/>
      <c r="AO875" s="58"/>
      <c r="AP875" s="58"/>
      <c r="AQ875" s="58"/>
      <c r="AR875" s="58"/>
      <c r="AS875" s="58"/>
      <c r="AT875" s="58"/>
      <c r="AU875" s="58"/>
      <c r="AV875" s="58"/>
      <c r="AW875" s="58"/>
      <c r="AX875" s="58"/>
      <c r="AY875" s="58"/>
      <c r="AZ875" s="58"/>
    </row>
    <row r="876" spans="1:52" x14ac:dyDescent="0.25">
      <c r="A876" s="58"/>
      <c r="B876" s="58"/>
      <c r="C876" s="58"/>
      <c r="D876" s="58"/>
      <c r="E876" s="58"/>
      <c r="F876" s="58"/>
      <c r="G876" s="58"/>
      <c r="H876" s="58"/>
      <c r="I876" s="58"/>
      <c r="J876" s="58"/>
      <c r="K876" s="58"/>
      <c r="L876" s="58"/>
      <c r="M876" s="58"/>
      <c r="N876" s="58"/>
      <c r="O876" s="58"/>
      <c r="P876" s="58"/>
      <c r="Q876" s="58"/>
      <c r="R876" s="58"/>
      <c r="S876" s="58"/>
      <c r="T876" s="58"/>
      <c r="U876" s="58"/>
      <c r="V876" s="58"/>
      <c r="W876" s="58"/>
      <c r="X876" s="58"/>
      <c r="Y876" s="58"/>
      <c r="Z876" s="58"/>
      <c r="AA876" s="58"/>
      <c r="AB876" s="58"/>
      <c r="AC876" s="58"/>
      <c r="AD876" s="58"/>
      <c r="AE876" s="58"/>
      <c r="AF876" s="58"/>
      <c r="AG876" s="58"/>
      <c r="AH876" s="58"/>
      <c r="AI876" s="58"/>
      <c r="AJ876" s="58"/>
      <c r="AK876" s="58"/>
      <c r="AL876" s="58"/>
      <c r="AM876" s="58"/>
      <c r="AN876" s="58"/>
      <c r="AO876" s="58"/>
      <c r="AP876" s="58"/>
      <c r="AQ876" s="58"/>
      <c r="AR876" s="58"/>
      <c r="AS876" s="58"/>
      <c r="AT876" s="58"/>
      <c r="AU876" s="58"/>
      <c r="AV876" s="58"/>
      <c r="AW876" s="58"/>
      <c r="AX876" s="58"/>
      <c r="AY876" s="58"/>
      <c r="AZ876" s="58"/>
    </row>
    <row r="877" spans="1:52" x14ac:dyDescent="0.25">
      <c r="A877" s="58"/>
      <c r="B877" s="58"/>
      <c r="C877" s="58"/>
      <c r="D877" s="58"/>
      <c r="E877" s="58"/>
      <c r="F877" s="58"/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  <c r="X877" s="58"/>
      <c r="Y877" s="58"/>
      <c r="Z877" s="58"/>
      <c r="AA877" s="58"/>
      <c r="AB877" s="58"/>
      <c r="AC877" s="58"/>
      <c r="AD877" s="58"/>
      <c r="AE877" s="58"/>
      <c r="AF877" s="58"/>
      <c r="AG877" s="58"/>
      <c r="AH877" s="58"/>
      <c r="AI877" s="58"/>
      <c r="AJ877" s="58"/>
      <c r="AK877" s="58"/>
      <c r="AL877" s="58"/>
      <c r="AM877" s="58"/>
      <c r="AN877" s="58"/>
      <c r="AO877" s="58"/>
      <c r="AP877" s="58"/>
      <c r="AQ877" s="58"/>
      <c r="AR877" s="58"/>
      <c r="AS877" s="58"/>
      <c r="AT877" s="58"/>
      <c r="AU877" s="58"/>
      <c r="AV877" s="58"/>
      <c r="AW877" s="58"/>
      <c r="AX877" s="58"/>
      <c r="AY877" s="58"/>
      <c r="AZ877" s="58"/>
    </row>
    <row r="878" spans="1:52" x14ac:dyDescent="0.25">
      <c r="A878" s="58"/>
      <c r="B878" s="58"/>
      <c r="C878" s="58"/>
      <c r="D878" s="58"/>
      <c r="E878" s="58"/>
      <c r="F878" s="58"/>
      <c r="G878" s="58"/>
      <c r="H878" s="58"/>
      <c r="I878" s="58"/>
      <c r="J878" s="58"/>
      <c r="K878" s="58"/>
      <c r="L878" s="58"/>
      <c r="M878" s="58"/>
      <c r="N878" s="58"/>
      <c r="O878" s="58"/>
      <c r="P878" s="58"/>
      <c r="Q878" s="58"/>
      <c r="R878" s="58"/>
      <c r="S878" s="58"/>
      <c r="T878" s="58"/>
      <c r="U878" s="58"/>
      <c r="V878" s="58"/>
      <c r="W878" s="58"/>
      <c r="X878" s="58"/>
      <c r="Y878" s="58"/>
      <c r="Z878" s="58"/>
      <c r="AA878" s="58"/>
      <c r="AB878" s="58"/>
      <c r="AC878" s="58"/>
      <c r="AD878" s="58"/>
      <c r="AE878" s="58"/>
      <c r="AF878" s="58"/>
      <c r="AG878" s="58"/>
      <c r="AH878" s="58"/>
      <c r="AI878" s="58"/>
      <c r="AJ878" s="58"/>
      <c r="AK878" s="58"/>
      <c r="AL878" s="58"/>
      <c r="AM878" s="58"/>
      <c r="AN878" s="58"/>
      <c r="AO878" s="58"/>
      <c r="AP878" s="58"/>
      <c r="AQ878" s="58"/>
      <c r="AR878" s="58"/>
      <c r="AS878" s="58"/>
      <c r="AT878" s="58"/>
      <c r="AU878" s="58"/>
      <c r="AV878" s="58"/>
      <c r="AW878" s="58"/>
      <c r="AX878" s="58"/>
      <c r="AY878" s="58"/>
      <c r="AZ878" s="58"/>
    </row>
    <row r="879" spans="1:52" x14ac:dyDescent="0.25">
      <c r="A879" s="58"/>
      <c r="B879" s="58"/>
      <c r="C879" s="58"/>
      <c r="D879" s="58"/>
      <c r="E879" s="58"/>
      <c r="F879" s="58"/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58"/>
      <c r="X879" s="58"/>
      <c r="Y879" s="58"/>
      <c r="Z879" s="58"/>
      <c r="AA879" s="58"/>
      <c r="AB879" s="58"/>
      <c r="AC879" s="58"/>
      <c r="AD879" s="58"/>
      <c r="AE879" s="58"/>
      <c r="AF879" s="58"/>
      <c r="AG879" s="58"/>
      <c r="AH879" s="58"/>
      <c r="AI879" s="58"/>
      <c r="AJ879" s="58"/>
      <c r="AK879" s="58"/>
      <c r="AL879" s="58"/>
      <c r="AM879" s="58"/>
      <c r="AN879" s="58"/>
      <c r="AO879" s="58"/>
      <c r="AP879" s="58"/>
      <c r="AQ879" s="58"/>
      <c r="AR879" s="58"/>
      <c r="AS879" s="58"/>
      <c r="AT879" s="58"/>
      <c r="AU879" s="58"/>
      <c r="AV879" s="58"/>
      <c r="AW879" s="58"/>
      <c r="AX879" s="58"/>
      <c r="AY879" s="58"/>
      <c r="AZ879" s="58"/>
    </row>
    <row r="880" spans="1:52" x14ac:dyDescent="0.25">
      <c r="A880" s="58"/>
      <c r="B880" s="58"/>
      <c r="C880" s="58"/>
      <c r="D880" s="58"/>
      <c r="E880" s="58"/>
      <c r="F880" s="58"/>
      <c r="G880" s="58"/>
      <c r="H880" s="58"/>
      <c r="I880" s="58"/>
      <c r="J880" s="58"/>
      <c r="K880" s="58"/>
      <c r="L880" s="58"/>
      <c r="M880" s="58"/>
      <c r="N880" s="58"/>
      <c r="O880" s="58"/>
      <c r="P880" s="58"/>
      <c r="Q880" s="58"/>
      <c r="R880" s="58"/>
      <c r="S880" s="58"/>
      <c r="T880" s="58"/>
      <c r="U880" s="58"/>
      <c r="V880" s="58"/>
      <c r="W880" s="58"/>
      <c r="X880" s="58"/>
      <c r="Y880" s="58"/>
      <c r="Z880" s="58"/>
      <c r="AA880" s="58"/>
      <c r="AB880" s="58"/>
      <c r="AC880" s="58"/>
      <c r="AD880" s="58"/>
      <c r="AE880" s="58"/>
      <c r="AF880" s="58"/>
      <c r="AG880" s="58"/>
      <c r="AH880" s="58"/>
      <c r="AI880" s="58"/>
      <c r="AJ880" s="58"/>
      <c r="AK880" s="58"/>
      <c r="AL880" s="58"/>
      <c r="AM880" s="58"/>
      <c r="AN880" s="58"/>
      <c r="AO880" s="58"/>
      <c r="AP880" s="58"/>
      <c r="AQ880" s="58"/>
      <c r="AR880" s="58"/>
      <c r="AS880" s="58"/>
      <c r="AT880" s="58"/>
      <c r="AU880" s="58"/>
      <c r="AV880" s="58"/>
      <c r="AW880" s="58"/>
      <c r="AX880" s="58"/>
      <c r="AY880" s="58"/>
      <c r="AZ880" s="58"/>
    </row>
    <row r="881" spans="1:52" x14ac:dyDescent="0.25">
      <c r="A881" s="58"/>
      <c r="B881" s="58"/>
      <c r="C881" s="58"/>
      <c r="D881" s="58"/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  <c r="X881" s="58"/>
      <c r="Y881" s="58"/>
      <c r="Z881" s="58"/>
      <c r="AA881" s="58"/>
      <c r="AB881" s="58"/>
      <c r="AC881" s="58"/>
      <c r="AD881" s="58"/>
      <c r="AE881" s="58"/>
      <c r="AF881" s="58"/>
      <c r="AG881" s="58"/>
      <c r="AH881" s="58"/>
      <c r="AI881" s="58"/>
      <c r="AJ881" s="58"/>
      <c r="AK881" s="58"/>
      <c r="AL881" s="58"/>
      <c r="AM881" s="58"/>
      <c r="AN881" s="58"/>
      <c r="AO881" s="58"/>
      <c r="AP881" s="58"/>
      <c r="AQ881" s="58"/>
      <c r="AR881" s="58"/>
      <c r="AS881" s="58"/>
      <c r="AT881" s="58"/>
      <c r="AU881" s="58"/>
      <c r="AV881" s="58"/>
      <c r="AW881" s="58"/>
      <c r="AX881" s="58"/>
      <c r="AY881" s="58"/>
      <c r="AZ881" s="58"/>
    </row>
    <row r="882" spans="1:52" x14ac:dyDescent="0.25">
      <c r="A882" s="58"/>
      <c r="B882" s="58"/>
      <c r="C882" s="58"/>
      <c r="D882" s="58"/>
      <c r="E882" s="58"/>
      <c r="F882" s="58"/>
      <c r="G882" s="58"/>
      <c r="H882" s="58"/>
      <c r="I882" s="58"/>
      <c r="J882" s="58"/>
      <c r="K882" s="58"/>
      <c r="L882" s="58"/>
      <c r="M882" s="58"/>
      <c r="N882" s="58"/>
      <c r="O882" s="58"/>
      <c r="P882" s="58"/>
      <c r="Q882" s="58"/>
      <c r="R882" s="58"/>
      <c r="S882" s="58"/>
      <c r="T882" s="58"/>
      <c r="U882" s="58"/>
      <c r="V882" s="58"/>
      <c r="W882" s="58"/>
      <c r="X882" s="58"/>
      <c r="Y882" s="58"/>
      <c r="Z882" s="58"/>
      <c r="AA882" s="58"/>
      <c r="AB882" s="58"/>
      <c r="AC882" s="58"/>
      <c r="AD882" s="58"/>
      <c r="AE882" s="58"/>
      <c r="AF882" s="58"/>
      <c r="AG882" s="58"/>
      <c r="AH882" s="58"/>
      <c r="AI882" s="58"/>
      <c r="AJ882" s="58"/>
      <c r="AK882" s="58"/>
      <c r="AL882" s="58"/>
      <c r="AM882" s="58"/>
      <c r="AN882" s="58"/>
      <c r="AO882" s="58"/>
      <c r="AP882" s="58"/>
      <c r="AQ882" s="58"/>
      <c r="AR882" s="58"/>
      <c r="AS882" s="58"/>
      <c r="AT882" s="58"/>
      <c r="AU882" s="58"/>
      <c r="AV882" s="58"/>
      <c r="AW882" s="58"/>
      <c r="AX882" s="58"/>
      <c r="AY882" s="58"/>
      <c r="AZ882" s="58"/>
    </row>
    <row r="883" spans="1:52" x14ac:dyDescent="0.25">
      <c r="A883" s="58"/>
      <c r="B883" s="58"/>
      <c r="C883" s="58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  <c r="X883" s="58"/>
      <c r="Y883" s="58"/>
      <c r="Z883" s="58"/>
      <c r="AA883" s="58"/>
      <c r="AB883" s="58"/>
      <c r="AC883" s="58"/>
      <c r="AD883" s="58"/>
      <c r="AE883" s="58"/>
      <c r="AF883" s="58"/>
      <c r="AG883" s="58"/>
      <c r="AH883" s="58"/>
      <c r="AI883" s="58"/>
      <c r="AJ883" s="58"/>
      <c r="AK883" s="58"/>
      <c r="AL883" s="58"/>
      <c r="AM883" s="58"/>
      <c r="AN883" s="58"/>
      <c r="AO883" s="58"/>
      <c r="AP883" s="58"/>
      <c r="AQ883" s="58"/>
      <c r="AR883" s="58"/>
      <c r="AS883" s="58"/>
      <c r="AT883" s="58"/>
      <c r="AU883" s="58"/>
      <c r="AV883" s="58"/>
      <c r="AW883" s="58"/>
      <c r="AX883" s="58"/>
      <c r="AY883" s="58"/>
      <c r="AZ883" s="58"/>
    </row>
    <row r="884" spans="1:52" x14ac:dyDescent="0.25">
      <c r="A884" s="58"/>
      <c r="B884" s="58"/>
      <c r="C884" s="58"/>
      <c r="D884" s="58"/>
      <c r="E884" s="58"/>
      <c r="F884" s="58"/>
      <c r="G884" s="58"/>
      <c r="H884" s="58"/>
      <c r="I884" s="58"/>
      <c r="J884" s="58"/>
      <c r="K884" s="58"/>
      <c r="L884" s="58"/>
      <c r="M884" s="58"/>
      <c r="N884" s="58"/>
      <c r="O884" s="58"/>
      <c r="P884" s="58"/>
      <c r="Q884" s="58"/>
      <c r="R884" s="58"/>
      <c r="S884" s="58"/>
      <c r="T884" s="58"/>
      <c r="U884" s="58"/>
      <c r="V884" s="58"/>
      <c r="W884" s="58"/>
      <c r="X884" s="58"/>
      <c r="Y884" s="58"/>
      <c r="Z884" s="58"/>
      <c r="AA884" s="58"/>
      <c r="AB884" s="58"/>
      <c r="AC884" s="58"/>
      <c r="AD884" s="58"/>
      <c r="AE884" s="58"/>
      <c r="AF884" s="58"/>
      <c r="AG884" s="58"/>
      <c r="AH884" s="58"/>
      <c r="AI884" s="58"/>
      <c r="AJ884" s="58"/>
      <c r="AK884" s="58"/>
      <c r="AL884" s="58"/>
      <c r="AM884" s="58"/>
      <c r="AN884" s="58"/>
      <c r="AO884" s="58"/>
      <c r="AP884" s="58"/>
      <c r="AQ884" s="58"/>
      <c r="AR884" s="58"/>
      <c r="AS884" s="58"/>
      <c r="AT884" s="58"/>
      <c r="AU884" s="58"/>
      <c r="AV884" s="58"/>
      <c r="AW884" s="58"/>
      <c r="AX884" s="58"/>
      <c r="AY884" s="58"/>
      <c r="AZ884" s="58"/>
    </row>
    <row r="885" spans="1:52" x14ac:dyDescent="0.25">
      <c r="A885" s="58"/>
      <c r="B885" s="58"/>
      <c r="C885" s="58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  <c r="X885" s="58"/>
      <c r="Y885" s="58"/>
      <c r="Z885" s="58"/>
      <c r="AA885" s="58"/>
      <c r="AB885" s="58"/>
      <c r="AC885" s="58"/>
      <c r="AD885" s="58"/>
      <c r="AE885" s="58"/>
      <c r="AF885" s="58"/>
      <c r="AG885" s="58"/>
      <c r="AH885" s="58"/>
      <c r="AI885" s="58"/>
      <c r="AJ885" s="58"/>
      <c r="AK885" s="58"/>
      <c r="AL885" s="58"/>
      <c r="AM885" s="58"/>
      <c r="AN885" s="58"/>
      <c r="AO885" s="58"/>
      <c r="AP885" s="58"/>
      <c r="AQ885" s="58"/>
      <c r="AR885" s="58"/>
      <c r="AS885" s="58"/>
      <c r="AT885" s="58"/>
      <c r="AU885" s="58"/>
      <c r="AV885" s="58"/>
      <c r="AW885" s="58"/>
      <c r="AX885" s="58"/>
      <c r="AY885" s="58"/>
      <c r="AZ885" s="58"/>
    </row>
    <row r="886" spans="1:52" x14ac:dyDescent="0.25">
      <c r="A886" s="58"/>
      <c r="B886" s="58"/>
      <c r="C886" s="58"/>
      <c r="D886" s="58"/>
      <c r="E886" s="58"/>
      <c r="F886" s="58"/>
      <c r="G886" s="58"/>
      <c r="H886" s="58"/>
      <c r="I886" s="58"/>
      <c r="J886" s="58"/>
      <c r="K886" s="58"/>
      <c r="L886" s="58"/>
      <c r="M886" s="58"/>
      <c r="N886" s="58"/>
      <c r="O886" s="58"/>
      <c r="P886" s="58"/>
      <c r="Q886" s="58"/>
      <c r="R886" s="58"/>
      <c r="S886" s="58"/>
      <c r="T886" s="58"/>
      <c r="U886" s="58"/>
      <c r="V886" s="58"/>
      <c r="W886" s="58"/>
      <c r="X886" s="58"/>
      <c r="Y886" s="58"/>
      <c r="Z886" s="58"/>
      <c r="AA886" s="58"/>
      <c r="AB886" s="58"/>
      <c r="AC886" s="58"/>
      <c r="AD886" s="58"/>
      <c r="AE886" s="58"/>
      <c r="AF886" s="58"/>
      <c r="AG886" s="58"/>
      <c r="AH886" s="58"/>
      <c r="AI886" s="58"/>
      <c r="AJ886" s="58"/>
      <c r="AK886" s="58"/>
      <c r="AL886" s="58"/>
      <c r="AM886" s="58"/>
      <c r="AN886" s="58"/>
      <c r="AO886" s="58"/>
      <c r="AP886" s="58"/>
      <c r="AQ886" s="58"/>
      <c r="AR886" s="58"/>
      <c r="AS886" s="58"/>
      <c r="AT886" s="58"/>
      <c r="AU886" s="58"/>
      <c r="AV886" s="58"/>
      <c r="AW886" s="58"/>
      <c r="AX886" s="58"/>
      <c r="AY886" s="58"/>
      <c r="AZ886" s="58"/>
    </row>
    <row r="887" spans="1:52" x14ac:dyDescent="0.25">
      <c r="A887" s="58"/>
      <c r="B887" s="58"/>
      <c r="C887" s="58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  <c r="X887" s="58"/>
      <c r="Y887" s="58"/>
      <c r="Z887" s="58"/>
      <c r="AA887" s="58"/>
      <c r="AB887" s="58"/>
      <c r="AC887" s="58"/>
      <c r="AD887" s="58"/>
      <c r="AE887" s="58"/>
      <c r="AF887" s="58"/>
      <c r="AG887" s="58"/>
      <c r="AH887" s="58"/>
      <c r="AI887" s="58"/>
      <c r="AJ887" s="58"/>
      <c r="AK887" s="58"/>
      <c r="AL887" s="58"/>
      <c r="AM887" s="58"/>
      <c r="AN887" s="58"/>
      <c r="AO887" s="58"/>
      <c r="AP887" s="58"/>
      <c r="AQ887" s="58"/>
      <c r="AR887" s="58"/>
      <c r="AS887" s="58"/>
      <c r="AT887" s="58"/>
      <c r="AU887" s="58"/>
      <c r="AV887" s="58"/>
      <c r="AW887" s="58"/>
      <c r="AX887" s="58"/>
      <c r="AY887" s="58"/>
      <c r="AZ887" s="58"/>
    </row>
    <row r="888" spans="1:52" x14ac:dyDescent="0.25">
      <c r="A888" s="58"/>
      <c r="B888" s="58"/>
      <c r="C888" s="58"/>
      <c r="D888" s="58"/>
      <c r="E888" s="58"/>
      <c r="F888" s="58"/>
      <c r="G888" s="58"/>
      <c r="H888" s="58"/>
      <c r="I888" s="58"/>
      <c r="J888" s="58"/>
      <c r="K888" s="58"/>
      <c r="L888" s="58"/>
      <c r="M888" s="58"/>
      <c r="N888" s="58"/>
      <c r="O888" s="58"/>
      <c r="P888" s="58"/>
      <c r="Q888" s="58"/>
      <c r="R888" s="58"/>
      <c r="S888" s="58"/>
      <c r="T888" s="58"/>
      <c r="U888" s="58"/>
      <c r="V888" s="58"/>
      <c r="W888" s="58"/>
      <c r="X888" s="58"/>
      <c r="Y888" s="58"/>
      <c r="Z888" s="58"/>
      <c r="AA888" s="58"/>
      <c r="AB888" s="58"/>
      <c r="AC888" s="58"/>
      <c r="AD888" s="58"/>
      <c r="AE888" s="58"/>
      <c r="AF888" s="58"/>
      <c r="AG888" s="58"/>
      <c r="AH888" s="58"/>
      <c r="AI888" s="58"/>
      <c r="AJ888" s="58"/>
      <c r="AK888" s="58"/>
      <c r="AL888" s="58"/>
      <c r="AM888" s="58"/>
      <c r="AN888" s="58"/>
      <c r="AO888" s="58"/>
      <c r="AP888" s="58"/>
      <c r="AQ888" s="58"/>
      <c r="AR888" s="58"/>
      <c r="AS888" s="58"/>
      <c r="AT888" s="58"/>
      <c r="AU888" s="58"/>
      <c r="AV888" s="58"/>
      <c r="AW888" s="58"/>
      <c r="AX888" s="58"/>
      <c r="AY888" s="58"/>
      <c r="AZ888" s="58"/>
    </row>
    <row r="889" spans="1:52" x14ac:dyDescent="0.25">
      <c r="A889" s="58"/>
      <c r="B889" s="58"/>
      <c r="C889" s="58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  <c r="X889" s="58"/>
      <c r="Y889" s="58"/>
      <c r="Z889" s="58"/>
      <c r="AA889" s="58"/>
      <c r="AB889" s="58"/>
      <c r="AC889" s="58"/>
      <c r="AD889" s="58"/>
      <c r="AE889" s="58"/>
      <c r="AF889" s="58"/>
      <c r="AG889" s="58"/>
      <c r="AH889" s="58"/>
      <c r="AI889" s="58"/>
      <c r="AJ889" s="58"/>
      <c r="AK889" s="58"/>
      <c r="AL889" s="58"/>
      <c r="AM889" s="58"/>
      <c r="AN889" s="58"/>
      <c r="AO889" s="58"/>
      <c r="AP889" s="58"/>
      <c r="AQ889" s="58"/>
      <c r="AR889" s="58"/>
      <c r="AS889" s="58"/>
      <c r="AT889" s="58"/>
      <c r="AU889" s="58"/>
      <c r="AV889" s="58"/>
      <c r="AW889" s="58"/>
      <c r="AX889" s="58"/>
      <c r="AY889" s="58"/>
      <c r="AZ889" s="58"/>
    </row>
    <row r="890" spans="1:52" x14ac:dyDescent="0.25">
      <c r="A890" s="58"/>
      <c r="B890" s="58"/>
      <c r="C890" s="58"/>
      <c r="D890" s="58"/>
      <c r="E890" s="58"/>
      <c r="F890" s="58"/>
      <c r="G890" s="5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58"/>
      <c r="S890" s="58"/>
      <c r="T890" s="58"/>
      <c r="U890" s="58"/>
      <c r="V890" s="58"/>
      <c r="W890" s="58"/>
      <c r="X890" s="58"/>
      <c r="Y890" s="58"/>
      <c r="Z890" s="58"/>
      <c r="AA890" s="58"/>
      <c r="AB890" s="58"/>
      <c r="AC890" s="58"/>
      <c r="AD890" s="58"/>
      <c r="AE890" s="58"/>
      <c r="AF890" s="58"/>
      <c r="AG890" s="58"/>
      <c r="AH890" s="58"/>
      <c r="AI890" s="58"/>
      <c r="AJ890" s="58"/>
      <c r="AK890" s="58"/>
      <c r="AL890" s="58"/>
      <c r="AM890" s="58"/>
      <c r="AN890" s="58"/>
      <c r="AO890" s="58"/>
      <c r="AP890" s="58"/>
      <c r="AQ890" s="58"/>
      <c r="AR890" s="58"/>
      <c r="AS890" s="58"/>
      <c r="AT890" s="58"/>
      <c r="AU890" s="58"/>
      <c r="AV890" s="58"/>
      <c r="AW890" s="58"/>
      <c r="AX890" s="58"/>
      <c r="AY890" s="58"/>
      <c r="AZ890" s="58"/>
    </row>
    <row r="891" spans="1:52" x14ac:dyDescent="0.25">
      <c r="A891" s="58"/>
      <c r="B891" s="58"/>
      <c r="C891" s="58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  <c r="X891" s="58"/>
      <c r="Y891" s="58"/>
      <c r="Z891" s="58"/>
      <c r="AA891" s="58"/>
      <c r="AB891" s="58"/>
      <c r="AC891" s="58"/>
      <c r="AD891" s="58"/>
      <c r="AE891" s="58"/>
      <c r="AF891" s="58"/>
      <c r="AG891" s="58"/>
      <c r="AH891" s="58"/>
      <c r="AI891" s="58"/>
      <c r="AJ891" s="58"/>
      <c r="AK891" s="58"/>
      <c r="AL891" s="58"/>
      <c r="AM891" s="58"/>
      <c r="AN891" s="58"/>
      <c r="AO891" s="58"/>
      <c r="AP891" s="58"/>
      <c r="AQ891" s="58"/>
      <c r="AR891" s="58"/>
      <c r="AS891" s="58"/>
      <c r="AT891" s="58"/>
      <c r="AU891" s="58"/>
      <c r="AV891" s="58"/>
      <c r="AW891" s="58"/>
      <c r="AX891" s="58"/>
      <c r="AY891" s="58"/>
      <c r="AZ891" s="58"/>
    </row>
    <row r="892" spans="1:52" x14ac:dyDescent="0.25">
      <c r="A892" s="58"/>
      <c r="B892" s="58"/>
      <c r="C892" s="58"/>
      <c r="D892" s="58"/>
      <c r="E892" s="58"/>
      <c r="F892" s="58"/>
      <c r="G892" s="58"/>
      <c r="H892" s="58"/>
      <c r="I892" s="58"/>
      <c r="J892" s="58"/>
      <c r="K892" s="58"/>
      <c r="L892" s="58"/>
      <c r="M892" s="58"/>
      <c r="N892" s="58"/>
      <c r="O892" s="58"/>
      <c r="P892" s="58"/>
      <c r="Q892" s="58"/>
      <c r="R892" s="58"/>
      <c r="S892" s="58"/>
      <c r="T892" s="58"/>
      <c r="U892" s="58"/>
      <c r="V892" s="58"/>
      <c r="W892" s="58"/>
      <c r="X892" s="58"/>
      <c r="Y892" s="58"/>
      <c r="Z892" s="58"/>
      <c r="AA892" s="58"/>
      <c r="AB892" s="58"/>
      <c r="AC892" s="58"/>
      <c r="AD892" s="58"/>
      <c r="AE892" s="58"/>
      <c r="AF892" s="58"/>
      <c r="AG892" s="58"/>
      <c r="AH892" s="58"/>
      <c r="AI892" s="58"/>
      <c r="AJ892" s="58"/>
      <c r="AK892" s="58"/>
      <c r="AL892" s="58"/>
      <c r="AM892" s="58"/>
      <c r="AN892" s="58"/>
      <c r="AO892" s="58"/>
      <c r="AP892" s="58"/>
      <c r="AQ892" s="58"/>
      <c r="AR892" s="58"/>
      <c r="AS892" s="58"/>
      <c r="AT892" s="58"/>
      <c r="AU892" s="58"/>
      <c r="AV892" s="58"/>
      <c r="AW892" s="58"/>
      <c r="AX892" s="58"/>
      <c r="AY892" s="58"/>
      <c r="AZ892" s="58"/>
    </row>
    <row r="893" spans="1:52" x14ac:dyDescent="0.25">
      <c r="A893" s="58"/>
      <c r="B893" s="58"/>
      <c r="C893" s="58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  <c r="X893" s="58"/>
      <c r="Y893" s="58"/>
      <c r="Z893" s="58"/>
      <c r="AA893" s="58"/>
      <c r="AB893" s="58"/>
      <c r="AC893" s="58"/>
      <c r="AD893" s="58"/>
      <c r="AE893" s="58"/>
      <c r="AF893" s="58"/>
      <c r="AG893" s="58"/>
      <c r="AH893" s="58"/>
      <c r="AI893" s="58"/>
      <c r="AJ893" s="58"/>
      <c r="AK893" s="58"/>
      <c r="AL893" s="58"/>
      <c r="AM893" s="58"/>
      <c r="AN893" s="58"/>
      <c r="AO893" s="58"/>
      <c r="AP893" s="58"/>
      <c r="AQ893" s="58"/>
      <c r="AR893" s="58"/>
      <c r="AS893" s="58"/>
      <c r="AT893" s="58"/>
      <c r="AU893" s="58"/>
      <c r="AV893" s="58"/>
      <c r="AW893" s="58"/>
      <c r="AX893" s="58"/>
      <c r="AY893" s="58"/>
      <c r="AZ893" s="58"/>
    </row>
    <row r="894" spans="1:52" x14ac:dyDescent="0.25">
      <c r="A894" s="58"/>
      <c r="B894" s="58"/>
      <c r="C894" s="58"/>
      <c r="D894" s="58"/>
      <c r="E894" s="58"/>
      <c r="F894" s="58"/>
      <c r="G894" s="58"/>
      <c r="H894" s="58"/>
      <c r="I894" s="58"/>
      <c r="J894" s="58"/>
      <c r="K894" s="58"/>
      <c r="L894" s="58"/>
      <c r="M894" s="58"/>
      <c r="N894" s="58"/>
      <c r="O894" s="58"/>
      <c r="P894" s="58"/>
      <c r="Q894" s="58"/>
      <c r="R894" s="58"/>
      <c r="S894" s="58"/>
      <c r="T894" s="58"/>
      <c r="U894" s="58"/>
      <c r="V894" s="58"/>
      <c r="W894" s="58"/>
      <c r="X894" s="58"/>
      <c r="Y894" s="58"/>
      <c r="Z894" s="58"/>
      <c r="AA894" s="58"/>
      <c r="AB894" s="58"/>
      <c r="AC894" s="58"/>
      <c r="AD894" s="58"/>
      <c r="AE894" s="58"/>
      <c r="AF894" s="58"/>
      <c r="AG894" s="58"/>
      <c r="AH894" s="58"/>
      <c r="AI894" s="58"/>
      <c r="AJ894" s="58"/>
      <c r="AK894" s="58"/>
      <c r="AL894" s="58"/>
      <c r="AM894" s="58"/>
      <c r="AN894" s="58"/>
      <c r="AO894" s="58"/>
      <c r="AP894" s="58"/>
      <c r="AQ894" s="58"/>
      <c r="AR894" s="58"/>
      <c r="AS894" s="58"/>
      <c r="AT894" s="58"/>
      <c r="AU894" s="58"/>
      <c r="AV894" s="58"/>
      <c r="AW894" s="58"/>
      <c r="AX894" s="58"/>
      <c r="AY894" s="58"/>
      <c r="AZ894" s="58"/>
    </row>
    <row r="895" spans="1:52" x14ac:dyDescent="0.25">
      <c r="A895" s="58"/>
      <c r="B895" s="58"/>
      <c r="C895" s="58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  <c r="X895" s="58"/>
      <c r="Y895" s="58"/>
      <c r="Z895" s="58"/>
      <c r="AA895" s="58"/>
      <c r="AB895" s="58"/>
      <c r="AC895" s="58"/>
      <c r="AD895" s="58"/>
      <c r="AE895" s="58"/>
      <c r="AF895" s="58"/>
      <c r="AG895" s="58"/>
      <c r="AH895" s="58"/>
      <c r="AI895" s="58"/>
      <c r="AJ895" s="58"/>
      <c r="AK895" s="58"/>
      <c r="AL895" s="58"/>
      <c r="AM895" s="58"/>
      <c r="AN895" s="58"/>
      <c r="AO895" s="58"/>
      <c r="AP895" s="58"/>
      <c r="AQ895" s="58"/>
      <c r="AR895" s="58"/>
      <c r="AS895" s="58"/>
      <c r="AT895" s="58"/>
      <c r="AU895" s="58"/>
      <c r="AV895" s="58"/>
      <c r="AW895" s="58"/>
      <c r="AX895" s="58"/>
      <c r="AY895" s="58"/>
      <c r="AZ895" s="58"/>
    </row>
    <row r="896" spans="1:52" x14ac:dyDescent="0.25">
      <c r="A896" s="58"/>
      <c r="B896" s="58"/>
      <c r="C896" s="58"/>
      <c r="D896" s="58"/>
      <c r="E896" s="58"/>
      <c r="F896" s="58"/>
      <c r="G896" s="58"/>
      <c r="H896" s="58"/>
      <c r="I896" s="58"/>
      <c r="J896" s="58"/>
      <c r="K896" s="58"/>
      <c r="L896" s="58"/>
      <c r="M896" s="58"/>
      <c r="N896" s="58"/>
      <c r="O896" s="58"/>
      <c r="P896" s="58"/>
      <c r="Q896" s="58"/>
      <c r="R896" s="58"/>
      <c r="S896" s="58"/>
      <c r="T896" s="58"/>
      <c r="U896" s="58"/>
      <c r="V896" s="58"/>
      <c r="W896" s="58"/>
      <c r="X896" s="58"/>
      <c r="Y896" s="58"/>
      <c r="Z896" s="58"/>
      <c r="AA896" s="58"/>
      <c r="AB896" s="58"/>
      <c r="AC896" s="58"/>
      <c r="AD896" s="58"/>
      <c r="AE896" s="58"/>
      <c r="AF896" s="58"/>
      <c r="AG896" s="58"/>
      <c r="AH896" s="58"/>
      <c r="AI896" s="58"/>
      <c r="AJ896" s="58"/>
      <c r="AK896" s="58"/>
      <c r="AL896" s="58"/>
      <c r="AM896" s="58"/>
      <c r="AN896" s="58"/>
      <c r="AO896" s="58"/>
      <c r="AP896" s="58"/>
      <c r="AQ896" s="58"/>
      <c r="AR896" s="58"/>
      <c r="AS896" s="58"/>
      <c r="AT896" s="58"/>
      <c r="AU896" s="58"/>
      <c r="AV896" s="58"/>
      <c r="AW896" s="58"/>
      <c r="AX896" s="58"/>
      <c r="AY896" s="58"/>
      <c r="AZ896" s="58"/>
    </row>
    <row r="897" spans="1:52" x14ac:dyDescent="0.25">
      <c r="A897" s="58"/>
      <c r="B897" s="58"/>
      <c r="C897" s="58"/>
      <c r="D897" s="58"/>
      <c r="E897" s="58"/>
      <c r="F897" s="58"/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58"/>
      <c r="X897" s="58"/>
      <c r="Y897" s="58"/>
      <c r="Z897" s="58"/>
      <c r="AA897" s="58"/>
      <c r="AB897" s="58"/>
      <c r="AC897" s="58"/>
      <c r="AD897" s="58"/>
      <c r="AE897" s="58"/>
      <c r="AF897" s="58"/>
      <c r="AG897" s="58"/>
      <c r="AH897" s="58"/>
      <c r="AI897" s="58"/>
      <c r="AJ897" s="58"/>
      <c r="AK897" s="58"/>
      <c r="AL897" s="58"/>
      <c r="AM897" s="58"/>
      <c r="AN897" s="58"/>
      <c r="AO897" s="58"/>
      <c r="AP897" s="58"/>
      <c r="AQ897" s="58"/>
      <c r="AR897" s="58"/>
      <c r="AS897" s="58"/>
      <c r="AT897" s="58"/>
      <c r="AU897" s="58"/>
      <c r="AV897" s="58"/>
      <c r="AW897" s="58"/>
      <c r="AX897" s="58"/>
      <c r="AY897" s="58"/>
      <c r="AZ897" s="58"/>
    </row>
    <row r="898" spans="1:52" x14ac:dyDescent="0.25">
      <c r="A898" s="58"/>
      <c r="B898" s="58"/>
      <c r="C898" s="58"/>
      <c r="D898" s="58"/>
      <c r="E898" s="58"/>
      <c r="F898" s="58"/>
      <c r="G898" s="58"/>
      <c r="H898" s="58"/>
      <c r="I898" s="58"/>
      <c r="J898" s="58"/>
      <c r="K898" s="58"/>
      <c r="L898" s="58"/>
      <c r="M898" s="58"/>
      <c r="N898" s="58"/>
      <c r="O898" s="58"/>
      <c r="P898" s="58"/>
      <c r="Q898" s="58"/>
      <c r="R898" s="58"/>
      <c r="S898" s="58"/>
      <c r="T898" s="58"/>
      <c r="U898" s="58"/>
      <c r="V898" s="58"/>
      <c r="W898" s="58"/>
      <c r="X898" s="58"/>
      <c r="Y898" s="58"/>
      <c r="Z898" s="58"/>
      <c r="AA898" s="58"/>
      <c r="AB898" s="58"/>
      <c r="AC898" s="58"/>
      <c r="AD898" s="58"/>
      <c r="AE898" s="58"/>
      <c r="AF898" s="58"/>
      <c r="AG898" s="58"/>
      <c r="AH898" s="58"/>
      <c r="AI898" s="58"/>
      <c r="AJ898" s="58"/>
      <c r="AK898" s="58"/>
      <c r="AL898" s="58"/>
      <c r="AM898" s="58"/>
      <c r="AN898" s="58"/>
      <c r="AO898" s="58"/>
      <c r="AP898" s="58"/>
      <c r="AQ898" s="58"/>
      <c r="AR898" s="58"/>
      <c r="AS898" s="58"/>
      <c r="AT898" s="58"/>
      <c r="AU898" s="58"/>
      <c r="AV898" s="58"/>
      <c r="AW898" s="58"/>
      <c r="AX898" s="58"/>
      <c r="AY898" s="58"/>
      <c r="AZ898" s="58"/>
    </row>
    <row r="899" spans="1:52" x14ac:dyDescent="0.25">
      <c r="A899" s="58"/>
      <c r="B899" s="58"/>
      <c r="C899" s="58"/>
      <c r="D899" s="58"/>
      <c r="E899" s="58"/>
      <c r="F899" s="58"/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58"/>
      <c r="X899" s="58"/>
      <c r="Y899" s="58"/>
      <c r="Z899" s="58"/>
      <c r="AA899" s="58"/>
      <c r="AB899" s="58"/>
      <c r="AC899" s="58"/>
      <c r="AD899" s="58"/>
      <c r="AE899" s="58"/>
      <c r="AF899" s="58"/>
      <c r="AG899" s="58"/>
      <c r="AH899" s="58"/>
      <c r="AI899" s="58"/>
      <c r="AJ899" s="58"/>
      <c r="AK899" s="58"/>
      <c r="AL899" s="58"/>
      <c r="AM899" s="58"/>
      <c r="AN899" s="58"/>
      <c r="AO899" s="58"/>
      <c r="AP899" s="58"/>
      <c r="AQ899" s="58"/>
      <c r="AR899" s="58"/>
      <c r="AS899" s="58"/>
      <c r="AT899" s="58"/>
      <c r="AU899" s="58"/>
      <c r="AV899" s="58"/>
      <c r="AW899" s="58"/>
      <c r="AX899" s="58"/>
      <c r="AY899" s="58"/>
      <c r="AZ899" s="58"/>
    </row>
    <row r="900" spans="1:52" x14ac:dyDescent="0.25">
      <c r="A900" s="58"/>
      <c r="B900" s="58"/>
      <c r="C900" s="58"/>
      <c r="D900" s="58"/>
      <c r="E900" s="58"/>
      <c r="F900" s="58"/>
      <c r="G900" s="58"/>
      <c r="H900" s="58"/>
      <c r="I900" s="58"/>
      <c r="J900" s="58"/>
      <c r="K900" s="58"/>
      <c r="L900" s="58"/>
      <c r="M900" s="58"/>
      <c r="N900" s="58"/>
      <c r="O900" s="58"/>
      <c r="P900" s="58"/>
      <c r="Q900" s="58"/>
      <c r="R900" s="58"/>
      <c r="S900" s="58"/>
      <c r="T900" s="58"/>
      <c r="U900" s="58"/>
      <c r="V900" s="58"/>
      <c r="W900" s="58"/>
      <c r="X900" s="58"/>
      <c r="Y900" s="58"/>
      <c r="Z900" s="58"/>
      <c r="AA900" s="58"/>
      <c r="AB900" s="58"/>
      <c r="AC900" s="58"/>
      <c r="AD900" s="58"/>
      <c r="AE900" s="58"/>
      <c r="AF900" s="58"/>
      <c r="AG900" s="58"/>
      <c r="AH900" s="58"/>
      <c r="AI900" s="58"/>
      <c r="AJ900" s="58"/>
      <c r="AK900" s="58"/>
      <c r="AL900" s="58"/>
      <c r="AM900" s="58"/>
      <c r="AN900" s="58"/>
      <c r="AO900" s="58"/>
      <c r="AP900" s="58"/>
      <c r="AQ900" s="58"/>
      <c r="AR900" s="58"/>
      <c r="AS900" s="58"/>
      <c r="AT900" s="58"/>
      <c r="AU900" s="58"/>
      <c r="AV900" s="58"/>
      <c r="AW900" s="58"/>
      <c r="AX900" s="58"/>
      <c r="AY900" s="58"/>
      <c r="AZ900" s="58"/>
    </row>
    <row r="901" spans="1:52" x14ac:dyDescent="0.25">
      <c r="A901" s="58"/>
      <c r="B901" s="58"/>
      <c r="C901" s="58"/>
      <c r="D901" s="58"/>
      <c r="E901" s="58"/>
      <c r="F901" s="58"/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58"/>
      <c r="X901" s="58"/>
      <c r="Y901" s="58"/>
      <c r="Z901" s="58"/>
      <c r="AA901" s="58"/>
      <c r="AB901" s="58"/>
      <c r="AC901" s="58"/>
      <c r="AD901" s="58"/>
      <c r="AE901" s="58"/>
      <c r="AF901" s="58"/>
      <c r="AG901" s="58"/>
      <c r="AH901" s="58"/>
      <c r="AI901" s="58"/>
      <c r="AJ901" s="58"/>
      <c r="AK901" s="58"/>
      <c r="AL901" s="58"/>
      <c r="AM901" s="58"/>
      <c r="AN901" s="58"/>
      <c r="AO901" s="58"/>
      <c r="AP901" s="58"/>
      <c r="AQ901" s="58"/>
      <c r="AR901" s="58"/>
      <c r="AS901" s="58"/>
      <c r="AT901" s="58"/>
      <c r="AU901" s="58"/>
      <c r="AV901" s="58"/>
      <c r="AW901" s="58"/>
      <c r="AX901" s="58"/>
      <c r="AY901" s="58"/>
      <c r="AZ901" s="58"/>
    </row>
    <row r="902" spans="1:52" x14ac:dyDescent="0.25">
      <c r="A902" s="58"/>
      <c r="B902" s="58"/>
      <c r="C902" s="58"/>
      <c r="D902" s="58"/>
      <c r="E902" s="58"/>
      <c r="F902" s="58"/>
      <c r="G902" s="58"/>
      <c r="H902" s="58"/>
      <c r="I902" s="58"/>
      <c r="J902" s="58"/>
      <c r="K902" s="58"/>
      <c r="L902" s="58"/>
      <c r="M902" s="58"/>
      <c r="N902" s="58"/>
      <c r="O902" s="58"/>
      <c r="P902" s="58"/>
      <c r="Q902" s="58"/>
      <c r="R902" s="58"/>
      <c r="S902" s="58"/>
      <c r="T902" s="58"/>
      <c r="U902" s="58"/>
      <c r="V902" s="58"/>
      <c r="W902" s="58"/>
      <c r="X902" s="58"/>
      <c r="Y902" s="58"/>
      <c r="Z902" s="58"/>
      <c r="AA902" s="58"/>
      <c r="AB902" s="58"/>
      <c r="AC902" s="58"/>
      <c r="AD902" s="58"/>
      <c r="AE902" s="58"/>
      <c r="AF902" s="58"/>
      <c r="AG902" s="58"/>
      <c r="AH902" s="58"/>
      <c r="AI902" s="58"/>
      <c r="AJ902" s="58"/>
      <c r="AK902" s="58"/>
      <c r="AL902" s="58"/>
      <c r="AM902" s="58"/>
      <c r="AN902" s="58"/>
      <c r="AO902" s="58"/>
      <c r="AP902" s="58"/>
      <c r="AQ902" s="58"/>
      <c r="AR902" s="58"/>
      <c r="AS902" s="58"/>
      <c r="AT902" s="58"/>
      <c r="AU902" s="58"/>
      <c r="AV902" s="58"/>
      <c r="AW902" s="58"/>
      <c r="AX902" s="58"/>
      <c r="AY902" s="58"/>
      <c r="AZ902" s="58"/>
    </row>
    <row r="903" spans="1:52" x14ac:dyDescent="0.25">
      <c r="A903" s="58"/>
      <c r="B903" s="58"/>
      <c r="C903" s="58"/>
      <c r="D903" s="58"/>
      <c r="E903" s="58"/>
      <c r="F903" s="58"/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58"/>
      <c r="X903" s="58"/>
      <c r="Y903" s="58"/>
      <c r="Z903" s="58"/>
      <c r="AA903" s="58"/>
      <c r="AB903" s="58"/>
      <c r="AC903" s="58"/>
      <c r="AD903" s="58"/>
      <c r="AE903" s="58"/>
      <c r="AF903" s="58"/>
      <c r="AG903" s="58"/>
      <c r="AH903" s="58"/>
      <c r="AI903" s="58"/>
      <c r="AJ903" s="58"/>
      <c r="AK903" s="58"/>
      <c r="AL903" s="58"/>
      <c r="AM903" s="58"/>
      <c r="AN903" s="58"/>
      <c r="AO903" s="58"/>
      <c r="AP903" s="58"/>
      <c r="AQ903" s="58"/>
      <c r="AR903" s="58"/>
      <c r="AS903" s="58"/>
      <c r="AT903" s="58"/>
      <c r="AU903" s="58"/>
      <c r="AV903" s="58"/>
      <c r="AW903" s="58"/>
      <c r="AX903" s="58"/>
      <c r="AY903" s="58"/>
      <c r="AZ903" s="58"/>
    </row>
    <row r="904" spans="1:52" x14ac:dyDescent="0.25">
      <c r="A904" s="58"/>
      <c r="B904" s="58"/>
      <c r="C904" s="58"/>
      <c r="D904" s="58"/>
      <c r="E904" s="58"/>
      <c r="F904" s="58"/>
      <c r="G904" s="58"/>
      <c r="H904" s="58"/>
      <c r="I904" s="58"/>
      <c r="J904" s="58"/>
      <c r="K904" s="58"/>
      <c r="L904" s="58"/>
      <c r="M904" s="58"/>
      <c r="N904" s="58"/>
      <c r="O904" s="58"/>
      <c r="P904" s="58"/>
      <c r="Q904" s="58"/>
      <c r="R904" s="58"/>
      <c r="S904" s="58"/>
      <c r="T904" s="58"/>
      <c r="U904" s="58"/>
      <c r="V904" s="58"/>
      <c r="W904" s="58"/>
      <c r="X904" s="58"/>
      <c r="Y904" s="58"/>
      <c r="Z904" s="58"/>
      <c r="AA904" s="58"/>
      <c r="AB904" s="58"/>
      <c r="AC904" s="58"/>
      <c r="AD904" s="58"/>
      <c r="AE904" s="58"/>
      <c r="AF904" s="58"/>
      <c r="AG904" s="58"/>
      <c r="AH904" s="58"/>
      <c r="AI904" s="58"/>
      <c r="AJ904" s="58"/>
      <c r="AK904" s="58"/>
      <c r="AL904" s="58"/>
      <c r="AM904" s="58"/>
      <c r="AN904" s="58"/>
      <c r="AO904" s="58"/>
      <c r="AP904" s="58"/>
      <c r="AQ904" s="58"/>
      <c r="AR904" s="58"/>
      <c r="AS904" s="58"/>
      <c r="AT904" s="58"/>
      <c r="AU904" s="58"/>
      <c r="AV904" s="58"/>
      <c r="AW904" s="58"/>
      <c r="AX904" s="58"/>
      <c r="AY904" s="58"/>
      <c r="AZ904" s="58"/>
    </row>
    <row r="905" spans="1:52" x14ac:dyDescent="0.25">
      <c r="A905" s="58"/>
      <c r="B905" s="58"/>
      <c r="C905" s="58"/>
      <c r="D905" s="58"/>
      <c r="E905" s="58"/>
      <c r="F905" s="58"/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58"/>
      <c r="X905" s="58"/>
      <c r="Y905" s="58"/>
      <c r="Z905" s="58"/>
      <c r="AA905" s="58"/>
      <c r="AB905" s="58"/>
      <c r="AC905" s="58"/>
      <c r="AD905" s="58"/>
      <c r="AE905" s="58"/>
      <c r="AF905" s="58"/>
      <c r="AG905" s="58"/>
      <c r="AH905" s="58"/>
      <c r="AI905" s="58"/>
      <c r="AJ905" s="58"/>
      <c r="AK905" s="58"/>
      <c r="AL905" s="58"/>
      <c r="AM905" s="58"/>
      <c r="AN905" s="58"/>
      <c r="AO905" s="58"/>
      <c r="AP905" s="58"/>
      <c r="AQ905" s="58"/>
      <c r="AR905" s="58"/>
      <c r="AS905" s="58"/>
      <c r="AT905" s="58"/>
      <c r="AU905" s="58"/>
      <c r="AV905" s="58"/>
      <c r="AW905" s="58"/>
      <c r="AX905" s="58"/>
      <c r="AY905" s="58"/>
      <c r="AZ905" s="58"/>
    </row>
    <row r="906" spans="1:52" x14ac:dyDescent="0.25">
      <c r="A906" s="58"/>
      <c r="B906" s="58"/>
      <c r="C906" s="58"/>
      <c r="D906" s="58"/>
      <c r="E906" s="58"/>
      <c r="F906" s="58"/>
      <c r="G906" s="58"/>
      <c r="H906" s="58"/>
      <c r="I906" s="58"/>
      <c r="J906" s="58"/>
      <c r="K906" s="58"/>
      <c r="L906" s="58"/>
      <c r="M906" s="58"/>
      <c r="N906" s="58"/>
      <c r="O906" s="58"/>
      <c r="P906" s="58"/>
      <c r="Q906" s="58"/>
      <c r="R906" s="58"/>
      <c r="S906" s="58"/>
      <c r="T906" s="58"/>
      <c r="U906" s="58"/>
      <c r="V906" s="58"/>
      <c r="W906" s="58"/>
      <c r="X906" s="58"/>
      <c r="Y906" s="58"/>
      <c r="Z906" s="58"/>
      <c r="AA906" s="58"/>
      <c r="AB906" s="58"/>
      <c r="AC906" s="58"/>
      <c r="AD906" s="58"/>
      <c r="AE906" s="58"/>
      <c r="AF906" s="58"/>
      <c r="AG906" s="58"/>
      <c r="AH906" s="58"/>
      <c r="AI906" s="58"/>
      <c r="AJ906" s="58"/>
      <c r="AK906" s="58"/>
      <c r="AL906" s="58"/>
      <c r="AM906" s="58"/>
      <c r="AN906" s="58"/>
      <c r="AO906" s="58"/>
      <c r="AP906" s="58"/>
      <c r="AQ906" s="58"/>
      <c r="AR906" s="58"/>
      <c r="AS906" s="58"/>
      <c r="AT906" s="58"/>
      <c r="AU906" s="58"/>
      <c r="AV906" s="58"/>
      <c r="AW906" s="58"/>
      <c r="AX906" s="58"/>
      <c r="AY906" s="58"/>
      <c r="AZ906" s="58"/>
    </row>
    <row r="907" spans="1:52" x14ac:dyDescent="0.25">
      <c r="A907" s="58"/>
      <c r="B907" s="58"/>
      <c r="C907" s="58"/>
      <c r="D907" s="58"/>
      <c r="E907" s="58"/>
      <c r="F907" s="58"/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58"/>
      <c r="X907" s="58"/>
      <c r="Y907" s="58"/>
      <c r="Z907" s="58"/>
      <c r="AA907" s="58"/>
      <c r="AB907" s="58"/>
      <c r="AC907" s="58"/>
      <c r="AD907" s="58"/>
      <c r="AE907" s="58"/>
      <c r="AF907" s="58"/>
      <c r="AG907" s="58"/>
      <c r="AH907" s="58"/>
      <c r="AI907" s="58"/>
      <c r="AJ907" s="58"/>
      <c r="AK907" s="58"/>
      <c r="AL907" s="58"/>
      <c r="AM907" s="58"/>
      <c r="AN907" s="58"/>
      <c r="AO907" s="58"/>
      <c r="AP907" s="58"/>
      <c r="AQ907" s="58"/>
      <c r="AR907" s="58"/>
      <c r="AS907" s="58"/>
      <c r="AT907" s="58"/>
      <c r="AU907" s="58"/>
      <c r="AV907" s="58"/>
      <c r="AW907" s="58"/>
      <c r="AX907" s="58"/>
      <c r="AY907" s="58"/>
      <c r="AZ907" s="58"/>
    </row>
    <row r="908" spans="1:52" x14ac:dyDescent="0.25">
      <c r="A908" s="58"/>
      <c r="B908" s="58"/>
      <c r="C908" s="58"/>
      <c r="D908" s="58"/>
      <c r="E908" s="58"/>
      <c r="F908" s="58"/>
      <c r="G908" s="58"/>
      <c r="H908" s="58"/>
      <c r="I908" s="58"/>
      <c r="J908" s="58"/>
      <c r="K908" s="58"/>
      <c r="L908" s="58"/>
      <c r="M908" s="58"/>
      <c r="N908" s="58"/>
      <c r="O908" s="58"/>
      <c r="P908" s="58"/>
      <c r="Q908" s="58"/>
      <c r="R908" s="58"/>
      <c r="S908" s="58"/>
      <c r="T908" s="58"/>
      <c r="U908" s="58"/>
      <c r="V908" s="58"/>
      <c r="W908" s="58"/>
      <c r="X908" s="58"/>
      <c r="Y908" s="58"/>
      <c r="Z908" s="58"/>
      <c r="AA908" s="58"/>
      <c r="AB908" s="58"/>
      <c r="AC908" s="58"/>
      <c r="AD908" s="58"/>
      <c r="AE908" s="58"/>
      <c r="AF908" s="58"/>
      <c r="AG908" s="58"/>
      <c r="AH908" s="58"/>
      <c r="AI908" s="58"/>
      <c r="AJ908" s="58"/>
      <c r="AK908" s="58"/>
      <c r="AL908" s="58"/>
      <c r="AM908" s="58"/>
      <c r="AN908" s="58"/>
      <c r="AO908" s="58"/>
      <c r="AP908" s="58"/>
      <c r="AQ908" s="58"/>
      <c r="AR908" s="58"/>
      <c r="AS908" s="58"/>
      <c r="AT908" s="58"/>
      <c r="AU908" s="58"/>
      <c r="AV908" s="58"/>
      <c r="AW908" s="58"/>
      <c r="AX908" s="58"/>
      <c r="AY908" s="58"/>
      <c r="AZ908" s="58"/>
    </row>
    <row r="909" spans="1:52" x14ac:dyDescent="0.25">
      <c r="A909" s="58"/>
      <c r="B909" s="58"/>
      <c r="C909" s="58"/>
      <c r="D909" s="58"/>
      <c r="E909" s="58"/>
      <c r="F909" s="58"/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58"/>
      <c r="X909" s="58"/>
      <c r="Y909" s="58"/>
      <c r="Z909" s="58"/>
      <c r="AA909" s="58"/>
      <c r="AB909" s="58"/>
      <c r="AC909" s="58"/>
      <c r="AD909" s="58"/>
      <c r="AE909" s="58"/>
      <c r="AF909" s="58"/>
      <c r="AG909" s="58"/>
      <c r="AH909" s="58"/>
      <c r="AI909" s="58"/>
      <c r="AJ909" s="58"/>
      <c r="AK909" s="58"/>
      <c r="AL909" s="58"/>
      <c r="AM909" s="58"/>
      <c r="AN909" s="58"/>
      <c r="AO909" s="58"/>
      <c r="AP909" s="58"/>
      <c r="AQ909" s="58"/>
      <c r="AR909" s="58"/>
      <c r="AS909" s="58"/>
      <c r="AT909" s="58"/>
      <c r="AU909" s="58"/>
      <c r="AV909" s="58"/>
      <c r="AW909" s="58"/>
      <c r="AX909" s="58"/>
      <c r="AY909" s="58"/>
      <c r="AZ909" s="58"/>
    </row>
    <row r="910" spans="1:52" x14ac:dyDescent="0.25">
      <c r="A910" s="58"/>
      <c r="B910" s="58"/>
      <c r="C910" s="58"/>
      <c r="D910" s="58"/>
      <c r="E910" s="58"/>
      <c r="F910" s="58"/>
      <c r="G910" s="58"/>
      <c r="H910" s="58"/>
      <c r="I910" s="58"/>
      <c r="J910" s="58"/>
      <c r="K910" s="58"/>
      <c r="L910" s="58"/>
      <c r="M910" s="58"/>
      <c r="N910" s="58"/>
      <c r="O910" s="58"/>
      <c r="P910" s="58"/>
      <c r="Q910" s="58"/>
      <c r="R910" s="58"/>
      <c r="S910" s="58"/>
      <c r="T910" s="58"/>
      <c r="U910" s="58"/>
      <c r="V910" s="58"/>
      <c r="W910" s="58"/>
      <c r="X910" s="58"/>
      <c r="Y910" s="58"/>
      <c r="Z910" s="58"/>
      <c r="AA910" s="58"/>
      <c r="AB910" s="58"/>
      <c r="AC910" s="58"/>
      <c r="AD910" s="58"/>
      <c r="AE910" s="58"/>
      <c r="AF910" s="58"/>
      <c r="AG910" s="58"/>
      <c r="AH910" s="58"/>
      <c r="AI910" s="58"/>
      <c r="AJ910" s="58"/>
      <c r="AK910" s="58"/>
      <c r="AL910" s="58"/>
      <c r="AM910" s="58"/>
      <c r="AN910" s="58"/>
      <c r="AO910" s="58"/>
      <c r="AP910" s="58"/>
      <c r="AQ910" s="58"/>
      <c r="AR910" s="58"/>
      <c r="AS910" s="58"/>
      <c r="AT910" s="58"/>
      <c r="AU910" s="58"/>
      <c r="AV910" s="58"/>
      <c r="AW910" s="58"/>
      <c r="AX910" s="58"/>
      <c r="AY910" s="58"/>
      <c r="AZ910" s="58"/>
    </row>
    <row r="911" spans="1:52" x14ac:dyDescent="0.25">
      <c r="A911" s="58"/>
      <c r="B911" s="58"/>
      <c r="C911" s="58"/>
      <c r="D911" s="58"/>
      <c r="E911" s="58"/>
      <c r="F911" s="58"/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58"/>
      <c r="X911" s="58"/>
      <c r="Y911" s="58"/>
      <c r="Z911" s="58"/>
      <c r="AA911" s="58"/>
      <c r="AB911" s="58"/>
      <c r="AC911" s="58"/>
      <c r="AD911" s="58"/>
      <c r="AE911" s="58"/>
      <c r="AF911" s="58"/>
      <c r="AG911" s="58"/>
      <c r="AH911" s="58"/>
      <c r="AI911" s="58"/>
      <c r="AJ911" s="58"/>
      <c r="AK911" s="58"/>
      <c r="AL911" s="58"/>
      <c r="AM911" s="58"/>
      <c r="AN911" s="58"/>
      <c r="AO911" s="58"/>
      <c r="AP911" s="58"/>
      <c r="AQ911" s="58"/>
      <c r="AR911" s="58"/>
      <c r="AS911" s="58"/>
      <c r="AT911" s="58"/>
      <c r="AU911" s="58"/>
      <c r="AV911" s="58"/>
      <c r="AW911" s="58"/>
      <c r="AX911" s="58"/>
      <c r="AY911" s="58"/>
      <c r="AZ911" s="58"/>
    </row>
    <row r="912" spans="1:52" x14ac:dyDescent="0.25">
      <c r="A912" s="58"/>
      <c r="B912" s="58"/>
      <c r="C912" s="58"/>
      <c r="D912" s="58"/>
      <c r="E912" s="58"/>
      <c r="F912" s="58"/>
      <c r="G912" s="58"/>
      <c r="H912" s="58"/>
      <c r="I912" s="58"/>
      <c r="J912" s="58"/>
      <c r="K912" s="58"/>
      <c r="L912" s="58"/>
      <c r="M912" s="58"/>
      <c r="N912" s="58"/>
      <c r="O912" s="58"/>
      <c r="P912" s="58"/>
      <c r="Q912" s="58"/>
      <c r="R912" s="58"/>
      <c r="S912" s="58"/>
      <c r="T912" s="58"/>
      <c r="U912" s="58"/>
      <c r="V912" s="58"/>
      <c r="W912" s="58"/>
      <c r="X912" s="58"/>
      <c r="Y912" s="58"/>
      <c r="Z912" s="58"/>
      <c r="AA912" s="58"/>
      <c r="AB912" s="58"/>
      <c r="AC912" s="58"/>
      <c r="AD912" s="58"/>
      <c r="AE912" s="58"/>
      <c r="AF912" s="58"/>
      <c r="AG912" s="58"/>
      <c r="AH912" s="58"/>
      <c r="AI912" s="58"/>
      <c r="AJ912" s="58"/>
      <c r="AK912" s="58"/>
      <c r="AL912" s="58"/>
      <c r="AM912" s="58"/>
      <c r="AN912" s="58"/>
      <c r="AO912" s="58"/>
      <c r="AP912" s="58"/>
      <c r="AQ912" s="58"/>
      <c r="AR912" s="58"/>
      <c r="AS912" s="58"/>
      <c r="AT912" s="58"/>
      <c r="AU912" s="58"/>
      <c r="AV912" s="58"/>
      <c r="AW912" s="58"/>
      <c r="AX912" s="58"/>
      <c r="AY912" s="58"/>
      <c r="AZ912" s="58"/>
    </row>
    <row r="913" spans="1:52" x14ac:dyDescent="0.25">
      <c r="A913" s="58"/>
      <c r="B913" s="58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58"/>
      <c r="X913" s="58"/>
      <c r="Y913" s="58"/>
      <c r="Z913" s="58"/>
      <c r="AA913" s="58"/>
      <c r="AB913" s="58"/>
      <c r="AC913" s="58"/>
      <c r="AD913" s="58"/>
      <c r="AE913" s="58"/>
      <c r="AF913" s="58"/>
      <c r="AG913" s="58"/>
      <c r="AH913" s="58"/>
      <c r="AI913" s="58"/>
      <c r="AJ913" s="58"/>
      <c r="AK913" s="58"/>
      <c r="AL913" s="58"/>
      <c r="AM913" s="58"/>
      <c r="AN913" s="58"/>
      <c r="AO913" s="58"/>
      <c r="AP913" s="58"/>
      <c r="AQ913" s="58"/>
      <c r="AR913" s="58"/>
      <c r="AS913" s="58"/>
      <c r="AT913" s="58"/>
      <c r="AU913" s="58"/>
      <c r="AV913" s="58"/>
      <c r="AW913" s="58"/>
      <c r="AX913" s="58"/>
      <c r="AY913" s="58"/>
      <c r="AZ913" s="58"/>
    </row>
    <row r="914" spans="1:52" x14ac:dyDescent="0.25">
      <c r="A914" s="58"/>
      <c r="B914" s="58"/>
      <c r="C914" s="58"/>
      <c r="D914" s="58"/>
      <c r="E914" s="58"/>
      <c r="F914" s="58"/>
      <c r="G914" s="58"/>
      <c r="H914" s="58"/>
      <c r="I914" s="58"/>
      <c r="J914" s="58"/>
      <c r="K914" s="58"/>
      <c r="L914" s="58"/>
      <c r="M914" s="58"/>
      <c r="N914" s="58"/>
      <c r="O914" s="58"/>
      <c r="P914" s="58"/>
      <c r="Q914" s="58"/>
      <c r="R914" s="58"/>
      <c r="S914" s="58"/>
      <c r="T914" s="58"/>
      <c r="U914" s="58"/>
      <c r="V914" s="58"/>
      <c r="W914" s="58"/>
      <c r="X914" s="58"/>
      <c r="Y914" s="58"/>
      <c r="Z914" s="58"/>
      <c r="AA914" s="58"/>
      <c r="AB914" s="58"/>
      <c r="AC914" s="58"/>
      <c r="AD914" s="58"/>
      <c r="AE914" s="58"/>
      <c r="AF914" s="58"/>
      <c r="AG914" s="58"/>
      <c r="AH914" s="58"/>
      <c r="AI914" s="58"/>
      <c r="AJ914" s="58"/>
      <c r="AK914" s="58"/>
      <c r="AL914" s="58"/>
      <c r="AM914" s="58"/>
      <c r="AN914" s="58"/>
      <c r="AO914" s="58"/>
      <c r="AP914" s="58"/>
      <c r="AQ914" s="58"/>
      <c r="AR914" s="58"/>
      <c r="AS914" s="58"/>
      <c r="AT914" s="58"/>
      <c r="AU914" s="58"/>
      <c r="AV914" s="58"/>
      <c r="AW914" s="58"/>
      <c r="AX914" s="58"/>
      <c r="AY914" s="58"/>
      <c r="AZ914" s="58"/>
    </row>
    <row r="915" spans="1:52" x14ac:dyDescent="0.25">
      <c r="A915" s="58"/>
      <c r="B915" s="58"/>
      <c r="C915" s="58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58"/>
      <c r="X915" s="58"/>
      <c r="Y915" s="58"/>
      <c r="Z915" s="58"/>
      <c r="AA915" s="58"/>
      <c r="AB915" s="58"/>
      <c r="AC915" s="58"/>
      <c r="AD915" s="58"/>
      <c r="AE915" s="58"/>
      <c r="AF915" s="58"/>
      <c r="AG915" s="58"/>
      <c r="AH915" s="58"/>
      <c r="AI915" s="58"/>
      <c r="AJ915" s="58"/>
      <c r="AK915" s="58"/>
      <c r="AL915" s="58"/>
      <c r="AM915" s="58"/>
      <c r="AN915" s="58"/>
      <c r="AO915" s="58"/>
      <c r="AP915" s="58"/>
      <c r="AQ915" s="58"/>
      <c r="AR915" s="58"/>
      <c r="AS915" s="58"/>
      <c r="AT915" s="58"/>
      <c r="AU915" s="58"/>
      <c r="AV915" s="58"/>
      <c r="AW915" s="58"/>
      <c r="AX915" s="58"/>
      <c r="AY915" s="58"/>
      <c r="AZ915" s="58"/>
    </row>
    <row r="916" spans="1:52" x14ac:dyDescent="0.25">
      <c r="A916" s="58"/>
      <c r="B916" s="58"/>
      <c r="C916" s="58"/>
      <c r="D916" s="58"/>
      <c r="E916" s="58"/>
      <c r="F916" s="58"/>
      <c r="G916" s="58"/>
      <c r="H916" s="58"/>
      <c r="I916" s="58"/>
      <c r="J916" s="58"/>
      <c r="K916" s="58"/>
      <c r="L916" s="58"/>
      <c r="M916" s="58"/>
      <c r="N916" s="58"/>
      <c r="O916" s="58"/>
      <c r="P916" s="58"/>
      <c r="Q916" s="58"/>
      <c r="R916" s="58"/>
      <c r="S916" s="58"/>
      <c r="T916" s="58"/>
      <c r="U916" s="58"/>
      <c r="V916" s="58"/>
      <c r="W916" s="58"/>
      <c r="X916" s="58"/>
      <c r="Y916" s="58"/>
      <c r="Z916" s="58"/>
      <c r="AA916" s="58"/>
      <c r="AB916" s="58"/>
      <c r="AC916" s="58"/>
      <c r="AD916" s="58"/>
      <c r="AE916" s="58"/>
      <c r="AF916" s="58"/>
      <c r="AG916" s="58"/>
      <c r="AH916" s="58"/>
      <c r="AI916" s="58"/>
      <c r="AJ916" s="58"/>
      <c r="AK916" s="58"/>
      <c r="AL916" s="58"/>
      <c r="AM916" s="58"/>
      <c r="AN916" s="58"/>
      <c r="AO916" s="58"/>
      <c r="AP916" s="58"/>
      <c r="AQ916" s="58"/>
      <c r="AR916" s="58"/>
      <c r="AS916" s="58"/>
      <c r="AT916" s="58"/>
      <c r="AU916" s="58"/>
      <c r="AV916" s="58"/>
      <c r="AW916" s="58"/>
      <c r="AX916" s="58"/>
      <c r="AY916" s="58"/>
      <c r="AZ916" s="58"/>
    </row>
    <row r="917" spans="1:52" x14ac:dyDescent="0.25">
      <c r="A917" s="58"/>
      <c r="B917" s="58"/>
      <c r="C917" s="58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58"/>
      <c r="X917" s="58"/>
      <c r="Y917" s="58"/>
      <c r="Z917" s="58"/>
      <c r="AA917" s="58"/>
      <c r="AB917" s="58"/>
      <c r="AC917" s="58"/>
      <c r="AD917" s="58"/>
      <c r="AE917" s="58"/>
      <c r="AF917" s="58"/>
      <c r="AG917" s="58"/>
      <c r="AH917" s="58"/>
      <c r="AI917" s="58"/>
      <c r="AJ917" s="58"/>
      <c r="AK917" s="58"/>
      <c r="AL917" s="58"/>
      <c r="AM917" s="58"/>
      <c r="AN917" s="58"/>
      <c r="AO917" s="58"/>
      <c r="AP917" s="58"/>
      <c r="AQ917" s="58"/>
      <c r="AR917" s="58"/>
      <c r="AS917" s="58"/>
      <c r="AT917" s="58"/>
      <c r="AU917" s="58"/>
      <c r="AV917" s="58"/>
      <c r="AW917" s="58"/>
      <c r="AX917" s="58"/>
      <c r="AY917" s="58"/>
      <c r="AZ917" s="58"/>
    </row>
    <row r="918" spans="1:52" x14ac:dyDescent="0.25">
      <c r="A918" s="58"/>
      <c r="B918" s="58"/>
      <c r="C918" s="58"/>
      <c r="D918" s="58"/>
      <c r="E918" s="58"/>
      <c r="F918" s="58"/>
      <c r="G918" s="58"/>
      <c r="H918" s="58"/>
      <c r="I918" s="58"/>
      <c r="J918" s="58"/>
      <c r="K918" s="58"/>
      <c r="L918" s="58"/>
      <c r="M918" s="58"/>
      <c r="N918" s="58"/>
      <c r="O918" s="58"/>
      <c r="P918" s="58"/>
      <c r="Q918" s="58"/>
      <c r="R918" s="58"/>
      <c r="S918" s="58"/>
      <c r="T918" s="58"/>
      <c r="U918" s="58"/>
      <c r="V918" s="58"/>
      <c r="W918" s="58"/>
      <c r="X918" s="58"/>
      <c r="Y918" s="58"/>
      <c r="Z918" s="58"/>
      <c r="AA918" s="58"/>
      <c r="AB918" s="58"/>
      <c r="AC918" s="58"/>
      <c r="AD918" s="58"/>
      <c r="AE918" s="58"/>
      <c r="AF918" s="58"/>
      <c r="AG918" s="58"/>
      <c r="AH918" s="58"/>
      <c r="AI918" s="58"/>
      <c r="AJ918" s="58"/>
      <c r="AK918" s="58"/>
      <c r="AL918" s="58"/>
      <c r="AM918" s="58"/>
      <c r="AN918" s="58"/>
      <c r="AO918" s="58"/>
      <c r="AP918" s="58"/>
      <c r="AQ918" s="58"/>
      <c r="AR918" s="58"/>
      <c r="AS918" s="58"/>
      <c r="AT918" s="58"/>
      <c r="AU918" s="58"/>
      <c r="AV918" s="58"/>
      <c r="AW918" s="58"/>
      <c r="AX918" s="58"/>
      <c r="AY918" s="58"/>
      <c r="AZ918" s="58"/>
    </row>
    <row r="919" spans="1:52" x14ac:dyDescent="0.25">
      <c r="A919" s="58"/>
      <c r="B919" s="58"/>
      <c r="C919" s="58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58"/>
      <c r="X919" s="58"/>
      <c r="Y919" s="58"/>
      <c r="Z919" s="58"/>
      <c r="AA919" s="58"/>
      <c r="AB919" s="58"/>
      <c r="AC919" s="58"/>
      <c r="AD919" s="58"/>
      <c r="AE919" s="58"/>
      <c r="AF919" s="58"/>
      <c r="AG919" s="58"/>
      <c r="AH919" s="58"/>
      <c r="AI919" s="58"/>
      <c r="AJ919" s="58"/>
      <c r="AK919" s="58"/>
      <c r="AL919" s="58"/>
      <c r="AM919" s="58"/>
      <c r="AN919" s="58"/>
      <c r="AO919" s="58"/>
      <c r="AP919" s="58"/>
      <c r="AQ919" s="58"/>
      <c r="AR919" s="58"/>
      <c r="AS919" s="58"/>
      <c r="AT919" s="58"/>
      <c r="AU919" s="58"/>
      <c r="AV919" s="58"/>
      <c r="AW919" s="58"/>
      <c r="AX919" s="58"/>
      <c r="AY919" s="58"/>
      <c r="AZ919" s="58"/>
    </row>
    <row r="920" spans="1:52" x14ac:dyDescent="0.25">
      <c r="A920" s="58"/>
      <c r="B920" s="58"/>
      <c r="C920" s="58"/>
      <c r="D920" s="58"/>
      <c r="E920" s="58"/>
      <c r="F920" s="58"/>
      <c r="G920" s="58"/>
      <c r="H920" s="58"/>
      <c r="I920" s="58"/>
      <c r="J920" s="58"/>
      <c r="K920" s="58"/>
      <c r="L920" s="58"/>
      <c r="M920" s="58"/>
      <c r="N920" s="58"/>
      <c r="O920" s="58"/>
      <c r="P920" s="58"/>
      <c r="Q920" s="58"/>
      <c r="R920" s="58"/>
      <c r="S920" s="58"/>
      <c r="T920" s="58"/>
      <c r="U920" s="58"/>
      <c r="V920" s="58"/>
      <c r="W920" s="58"/>
      <c r="X920" s="58"/>
      <c r="Y920" s="58"/>
      <c r="Z920" s="58"/>
      <c r="AA920" s="58"/>
      <c r="AB920" s="58"/>
      <c r="AC920" s="58"/>
      <c r="AD920" s="58"/>
      <c r="AE920" s="58"/>
      <c r="AF920" s="58"/>
      <c r="AG920" s="58"/>
      <c r="AH920" s="58"/>
      <c r="AI920" s="58"/>
      <c r="AJ920" s="58"/>
      <c r="AK920" s="58"/>
      <c r="AL920" s="58"/>
      <c r="AM920" s="58"/>
      <c r="AN920" s="58"/>
      <c r="AO920" s="58"/>
      <c r="AP920" s="58"/>
      <c r="AQ920" s="58"/>
      <c r="AR920" s="58"/>
      <c r="AS920" s="58"/>
      <c r="AT920" s="58"/>
      <c r="AU920" s="58"/>
      <c r="AV920" s="58"/>
      <c r="AW920" s="58"/>
      <c r="AX920" s="58"/>
      <c r="AY920" s="58"/>
      <c r="AZ920" s="58"/>
    </row>
    <row r="921" spans="1:52" x14ac:dyDescent="0.25">
      <c r="A921" s="58"/>
      <c r="B921" s="58"/>
      <c r="C921" s="58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58"/>
      <c r="X921" s="58"/>
      <c r="Y921" s="58"/>
      <c r="Z921" s="58"/>
      <c r="AA921" s="58"/>
      <c r="AB921" s="58"/>
      <c r="AC921" s="58"/>
      <c r="AD921" s="58"/>
      <c r="AE921" s="58"/>
      <c r="AF921" s="58"/>
      <c r="AG921" s="58"/>
      <c r="AH921" s="58"/>
      <c r="AI921" s="58"/>
      <c r="AJ921" s="58"/>
      <c r="AK921" s="58"/>
      <c r="AL921" s="58"/>
      <c r="AM921" s="58"/>
      <c r="AN921" s="58"/>
      <c r="AO921" s="58"/>
      <c r="AP921" s="58"/>
      <c r="AQ921" s="58"/>
      <c r="AR921" s="58"/>
      <c r="AS921" s="58"/>
      <c r="AT921" s="58"/>
      <c r="AU921" s="58"/>
      <c r="AV921" s="58"/>
      <c r="AW921" s="58"/>
      <c r="AX921" s="58"/>
      <c r="AY921" s="58"/>
      <c r="AZ921" s="58"/>
    </row>
    <row r="922" spans="1:52" x14ac:dyDescent="0.25">
      <c r="A922" s="58"/>
      <c r="B922" s="58"/>
      <c r="C922" s="58"/>
      <c r="D922" s="58"/>
      <c r="E922" s="58"/>
      <c r="F922" s="58"/>
      <c r="G922" s="58"/>
      <c r="H922" s="58"/>
      <c r="I922" s="58"/>
      <c r="J922" s="58"/>
      <c r="K922" s="58"/>
      <c r="L922" s="58"/>
      <c r="M922" s="58"/>
      <c r="N922" s="58"/>
      <c r="O922" s="58"/>
      <c r="P922" s="58"/>
      <c r="Q922" s="58"/>
      <c r="R922" s="58"/>
      <c r="S922" s="58"/>
      <c r="T922" s="58"/>
      <c r="U922" s="58"/>
      <c r="V922" s="58"/>
      <c r="W922" s="58"/>
      <c r="X922" s="58"/>
      <c r="Y922" s="58"/>
      <c r="Z922" s="58"/>
      <c r="AA922" s="58"/>
      <c r="AB922" s="58"/>
      <c r="AC922" s="58"/>
      <c r="AD922" s="58"/>
      <c r="AE922" s="58"/>
      <c r="AF922" s="58"/>
      <c r="AG922" s="58"/>
      <c r="AH922" s="58"/>
      <c r="AI922" s="58"/>
      <c r="AJ922" s="58"/>
      <c r="AK922" s="58"/>
      <c r="AL922" s="58"/>
      <c r="AM922" s="58"/>
      <c r="AN922" s="58"/>
      <c r="AO922" s="58"/>
      <c r="AP922" s="58"/>
      <c r="AQ922" s="58"/>
      <c r="AR922" s="58"/>
      <c r="AS922" s="58"/>
      <c r="AT922" s="58"/>
      <c r="AU922" s="58"/>
      <c r="AV922" s="58"/>
      <c r="AW922" s="58"/>
      <c r="AX922" s="58"/>
      <c r="AY922" s="58"/>
      <c r="AZ922" s="58"/>
    </row>
    <row r="923" spans="1:52" x14ac:dyDescent="0.25">
      <c r="A923" s="58"/>
      <c r="B923" s="58"/>
      <c r="C923" s="58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58"/>
      <c r="X923" s="58"/>
      <c r="Y923" s="58"/>
      <c r="Z923" s="58"/>
      <c r="AA923" s="58"/>
      <c r="AB923" s="58"/>
      <c r="AC923" s="58"/>
      <c r="AD923" s="58"/>
      <c r="AE923" s="58"/>
      <c r="AF923" s="58"/>
      <c r="AG923" s="58"/>
      <c r="AH923" s="58"/>
      <c r="AI923" s="58"/>
      <c r="AJ923" s="58"/>
      <c r="AK923" s="58"/>
      <c r="AL923" s="58"/>
      <c r="AM923" s="58"/>
      <c r="AN923" s="58"/>
      <c r="AO923" s="58"/>
      <c r="AP923" s="58"/>
      <c r="AQ923" s="58"/>
      <c r="AR923" s="58"/>
      <c r="AS923" s="58"/>
      <c r="AT923" s="58"/>
      <c r="AU923" s="58"/>
      <c r="AV923" s="58"/>
      <c r="AW923" s="58"/>
      <c r="AX923" s="58"/>
      <c r="AY923" s="58"/>
      <c r="AZ923" s="58"/>
    </row>
    <row r="924" spans="1:52" x14ac:dyDescent="0.25">
      <c r="A924" s="58"/>
      <c r="B924" s="58"/>
      <c r="C924" s="58"/>
      <c r="D924" s="58"/>
      <c r="E924" s="58"/>
      <c r="F924" s="58"/>
      <c r="G924" s="58"/>
      <c r="H924" s="58"/>
      <c r="I924" s="58"/>
      <c r="J924" s="58"/>
      <c r="K924" s="58"/>
      <c r="L924" s="58"/>
      <c r="M924" s="58"/>
      <c r="N924" s="58"/>
      <c r="O924" s="58"/>
      <c r="P924" s="58"/>
      <c r="Q924" s="58"/>
      <c r="R924" s="58"/>
      <c r="S924" s="58"/>
      <c r="T924" s="58"/>
      <c r="U924" s="58"/>
      <c r="V924" s="58"/>
      <c r="W924" s="58"/>
      <c r="X924" s="58"/>
      <c r="Y924" s="58"/>
      <c r="Z924" s="58"/>
      <c r="AA924" s="58"/>
      <c r="AB924" s="58"/>
      <c r="AC924" s="58"/>
      <c r="AD924" s="58"/>
      <c r="AE924" s="58"/>
      <c r="AF924" s="58"/>
      <c r="AG924" s="58"/>
      <c r="AH924" s="58"/>
      <c r="AI924" s="58"/>
      <c r="AJ924" s="58"/>
      <c r="AK924" s="58"/>
      <c r="AL924" s="58"/>
      <c r="AM924" s="58"/>
      <c r="AN924" s="58"/>
      <c r="AO924" s="58"/>
      <c r="AP924" s="58"/>
      <c r="AQ924" s="58"/>
      <c r="AR924" s="58"/>
      <c r="AS924" s="58"/>
      <c r="AT924" s="58"/>
      <c r="AU924" s="58"/>
      <c r="AV924" s="58"/>
      <c r="AW924" s="58"/>
      <c r="AX924" s="58"/>
      <c r="AY924" s="58"/>
      <c r="AZ924" s="58"/>
    </row>
    <row r="925" spans="1:52" x14ac:dyDescent="0.25">
      <c r="A925" s="58"/>
      <c r="B925" s="58"/>
      <c r="C925" s="58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58"/>
      <c r="X925" s="58"/>
      <c r="Y925" s="58"/>
      <c r="Z925" s="58"/>
      <c r="AA925" s="58"/>
      <c r="AB925" s="58"/>
      <c r="AC925" s="58"/>
      <c r="AD925" s="58"/>
      <c r="AE925" s="58"/>
      <c r="AF925" s="58"/>
      <c r="AG925" s="58"/>
      <c r="AH925" s="58"/>
      <c r="AI925" s="58"/>
      <c r="AJ925" s="58"/>
      <c r="AK925" s="58"/>
      <c r="AL925" s="58"/>
      <c r="AM925" s="58"/>
      <c r="AN925" s="58"/>
      <c r="AO925" s="58"/>
      <c r="AP925" s="58"/>
      <c r="AQ925" s="58"/>
      <c r="AR925" s="58"/>
      <c r="AS925" s="58"/>
      <c r="AT925" s="58"/>
      <c r="AU925" s="58"/>
      <c r="AV925" s="58"/>
      <c r="AW925" s="58"/>
      <c r="AX925" s="58"/>
      <c r="AY925" s="58"/>
      <c r="AZ925" s="58"/>
    </row>
    <row r="926" spans="1:52" x14ac:dyDescent="0.25">
      <c r="A926" s="58"/>
      <c r="B926" s="58"/>
      <c r="C926" s="58"/>
      <c r="D926" s="58"/>
      <c r="E926" s="58"/>
      <c r="F926" s="58"/>
      <c r="G926" s="58"/>
      <c r="H926" s="58"/>
      <c r="I926" s="58"/>
      <c r="J926" s="58"/>
      <c r="K926" s="58"/>
      <c r="L926" s="58"/>
      <c r="M926" s="58"/>
      <c r="N926" s="58"/>
      <c r="O926" s="58"/>
      <c r="P926" s="58"/>
      <c r="Q926" s="58"/>
      <c r="R926" s="58"/>
      <c r="S926" s="58"/>
      <c r="T926" s="58"/>
      <c r="U926" s="58"/>
      <c r="V926" s="58"/>
      <c r="W926" s="58"/>
      <c r="X926" s="58"/>
      <c r="Y926" s="58"/>
      <c r="Z926" s="58"/>
      <c r="AA926" s="58"/>
      <c r="AB926" s="58"/>
      <c r="AC926" s="58"/>
      <c r="AD926" s="58"/>
      <c r="AE926" s="58"/>
      <c r="AF926" s="58"/>
      <c r="AG926" s="58"/>
      <c r="AH926" s="58"/>
      <c r="AI926" s="58"/>
      <c r="AJ926" s="58"/>
      <c r="AK926" s="58"/>
      <c r="AL926" s="58"/>
      <c r="AM926" s="58"/>
      <c r="AN926" s="58"/>
      <c r="AO926" s="58"/>
      <c r="AP926" s="58"/>
      <c r="AQ926" s="58"/>
      <c r="AR926" s="58"/>
      <c r="AS926" s="58"/>
      <c r="AT926" s="58"/>
      <c r="AU926" s="58"/>
      <c r="AV926" s="58"/>
      <c r="AW926" s="58"/>
      <c r="AX926" s="58"/>
      <c r="AY926" s="58"/>
      <c r="AZ926" s="58"/>
    </row>
    <row r="927" spans="1:52" x14ac:dyDescent="0.25">
      <c r="A927" s="58"/>
      <c r="B927" s="58"/>
      <c r="C927" s="58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58"/>
      <c r="X927" s="58"/>
      <c r="Y927" s="58"/>
      <c r="Z927" s="58"/>
      <c r="AA927" s="58"/>
      <c r="AB927" s="58"/>
      <c r="AC927" s="58"/>
      <c r="AD927" s="58"/>
      <c r="AE927" s="58"/>
      <c r="AF927" s="58"/>
      <c r="AG927" s="58"/>
      <c r="AH927" s="58"/>
      <c r="AI927" s="58"/>
      <c r="AJ927" s="58"/>
      <c r="AK927" s="58"/>
      <c r="AL927" s="58"/>
      <c r="AM927" s="58"/>
      <c r="AN927" s="58"/>
      <c r="AO927" s="58"/>
      <c r="AP927" s="58"/>
      <c r="AQ927" s="58"/>
      <c r="AR927" s="58"/>
      <c r="AS927" s="58"/>
      <c r="AT927" s="58"/>
      <c r="AU927" s="58"/>
      <c r="AV927" s="58"/>
      <c r="AW927" s="58"/>
      <c r="AX927" s="58"/>
      <c r="AY927" s="58"/>
      <c r="AZ927" s="58"/>
    </row>
    <row r="928" spans="1:52" x14ac:dyDescent="0.25">
      <c r="A928" s="58"/>
      <c r="B928" s="58"/>
      <c r="C928" s="58"/>
      <c r="D928" s="58"/>
      <c r="E928" s="58"/>
      <c r="F928" s="58"/>
      <c r="G928" s="58"/>
      <c r="H928" s="58"/>
      <c r="I928" s="58"/>
      <c r="J928" s="58"/>
      <c r="K928" s="58"/>
      <c r="L928" s="58"/>
      <c r="M928" s="58"/>
      <c r="N928" s="58"/>
      <c r="O928" s="58"/>
      <c r="P928" s="58"/>
      <c r="Q928" s="58"/>
      <c r="R928" s="58"/>
      <c r="S928" s="58"/>
      <c r="T928" s="58"/>
      <c r="U928" s="58"/>
      <c r="V928" s="58"/>
      <c r="W928" s="58"/>
      <c r="X928" s="58"/>
      <c r="Y928" s="58"/>
      <c r="Z928" s="58"/>
      <c r="AA928" s="58"/>
      <c r="AB928" s="58"/>
      <c r="AC928" s="58"/>
      <c r="AD928" s="58"/>
      <c r="AE928" s="58"/>
      <c r="AF928" s="58"/>
      <c r="AG928" s="58"/>
      <c r="AH928" s="58"/>
      <c r="AI928" s="58"/>
      <c r="AJ928" s="58"/>
      <c r="AK928" s="58"/>
      <c r="AL928" s="58"/>
      <c r="AM928" s="58"/>
      <c r="AN928" s="58"/>
      <c r="AO928" s="58"/>
      <c r="AP928" s="58"/>
      <c r="AQ928" s="58"/>
      <c r="AR928" s="58"/>
      <c r="AS928" s="58"/>
      <c r="AT928" s="58"/>
      <c r="AU928" s="58"/>
      <c r="AV928" s="58"/>
      <c r="AW928" s="58"/>
      <c r="AX928" s="58"/>
      <c r="AY928" s="58"/>
      <c r="AZ928" s="58"/>
    </row>
    <row r="929" spans="1:52" x14ac:dyDescent="0.25">
      <c r="A929" s="58"/>
      <c r="B929" s="58"/>
      <c r="C929" s="58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58"/>
      <c r="X929" s="58"/>
      <c r="Y929" s="58"/>
      <c r="Z929" s="58"/>
      <c r="AA929" s="58"/>
      <c r="AB929" s="58"/>
      <c r="AC929" s="58"/>
      <c r="AD929" s="58"/>
      <c r="AE929" s="58"/>
      <c r="AF929" s="58"/>
      <c r="AG929" s="58"/>
      <c r="AH929" s="58"/>
      <c r="AI929" s="58"/>
      <c r="AJ929" s="58"/>
      <c r="AK929" s="58"/>
      <c r="AL929" s="58"/>
      <c r="AM929" s="58"/>
      <c r="AN929" s="58"/>
      <c r="AO929" s="58"/>
      <c r="AP929" s="58"/>
      <c r="AQ929" s="58"/>
      <c r="AR929" s="58"/>
      <c r="AS929" s="58"/>
      <c r="AT929" s="58"/>
      <c r="AU929" s="58"/>
      <c r="AV929" s="58"/>
      <c r="AW929" s="58"/>
      <c r="AX929" s="58"/>
      <c r="AY929" s="58"/>
      <c r="AZ929" s="58"/>
    </row>
    <row r="930" spans="1:52" x14ac:dyDescent="0.25">
      <c r="A930" s="58"/>
      <c r="B930" s="58"/>
      <c r="C930" s="58"/>
      <c r="D930" s="58"/>
      <c r="E930" s="58"/>
      <c r="F930" s="58"/>
      <c r="G930" s="58"/>
      <c r="H930" s="58"/>
      <c r="I930" s="58"/>
      <c r="J930" s="58"/>
      <c r="K930" s="58"/>
      <c r="L930" s="58"/>
      <c r="M930" s="58"/>
      <c r="N930" s="58"/>
      <c r="O930" s="58"/>
      <c r="P930" s="58"/>
      <c r="Q930" s="58"/>
      <c r="R930" s="58"/>
      <c r="S930" s="58"/>
      <c r="T930" s="58"/>
      <c r="U930" s="58"/>
      <c r="V930" s="58"/>
      <c r="W930" s="58"/>
      <c r="X930" s="58"/>
      <c r="Y930" s="58"/>
      <c r="Z930" s="58"/>
      <c r="AA930" s="58"/>
      <c r="AB930" s="58"/>
      <c r="AC930" s="58"/>
      <c r="AD930" s="58"/>
      <c r="AE930" s="58"/>
      <c r="AF930" s="58"/>
      <c r="AG930" s="58"/>
      <c r="AH930" s="58"/>
      <c r="AI930" s="58"/>
      <c r="AJ930" s="58"/>
      <c r="AK930" s="58"/>
      <c r="AL930" s="58"/>
      <c r="AM930" s="58"/>
      <c r="AN930" s="58"/>
      <c r="AO930" s="58"/>
      <c r="AP930" s="58"/>
      <c r="AQ930" s="58"/>
      <c r="AR930" s="58"/>
      <c r="AS930" s="58"/>
      <c r="AT930" s="58"/>
      <c r="AU930" s="58"/>
      <c r="AV930" s="58"/>
      <c r="AW930" s="58"/>
      <c r="AX930" s="58"/>
      <c r="AY930" s="58"/>
      <c r="AZ930" s="58"/>
    </row>
    <row r="931" spans="1:52" x14ac:dyDescent="0.25">
      <c r="A931" s="58"/>
      <c r="B931" s="58"/>
      <c r="C931" s="58"/>
      <c r="D931" s="58"/>
      <c r="E931" s="58"/>
      <c r="F931" s="58"/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58"/>
      <c r="X931" s="58"/>
      <c r="Y931" s="58"/>
      <c r="Z931" s="58"/>
      <c r="AA931" s="58"/>
      <c r="AB931" s="58"/>
      <c r="AC931" s="58"/>
      <c r="AD931" s="58"/>
      <c r="AE931" s="58"/>
      <c r="AF931" s="58"/>
      <c r="AG931" s="58"/>
      <c r="AH931" s="58"/>
      <c r="AI931" s="58"/>
      <c r="AJ931" s="58"/>
      <c r="AK931" s="58"/>
      <c r="AL931" s="58"/>
      <c r="AM931" s="58"/>
      <c r="AN931" s="58"/>
      <c r="AO931" s="58"/>
      <c r="AP931" s="58"/>
      <c r="AQ931" s="58"/>
      <c r="AR931" s="58"/>
      <c r="AS931" s="58"/>
      <c r="AT931" s="58"/>
      <c r="AU931" s="58"/>
      <c r="AV931" s="58"/>
      <c r="AW931" s="58"/>
      <c r="AX931" s="58"/>
      <c r="AY931" s="58"/>
      <c r="AZ931" s="58"/>
    </row>
    <row r="932" spans="1:52" x14ac:dyDescent="0.25">
      <c r="A932" s="58"/>
      <c r="B932" s="58"/>
      <c r="C932" s="58"/>
      <c r="D932" s="58"/>
      <c r="E932" s="58"/>
      <c r="F932" s="58"/>
      <c r="G932" s="58"/>
      <c r="H932" s="58"/>
      <c r="I932" s="58"/>
      <c r="J932" s="58"/>
      <c r="K932" s="58"/>
      <c r="L932" s="58"/>
      <c r="M932" s="58"/>
      <c r="N932" s="58"/>
      <c r="O932" s="58"/>
      <c r="P932" s="58"/>
      <c r="Q932" s="58"/>
      <c r="R932" s="58"/>
      <c r="S932" s="58"/>
      <c r="T932" s="58"/>
      <c r="U932" s="58"/>
      <c r="V932" s="58"/>
      <c r="W932" s="58"/>
      <c r="X932" s="58"/>
      <c r="Y932" s="58"/>
      <c r="Z932" s="58"/>
      <c r="AA932" s="58"/>
      <c r="AB932" s="58"/>
      <c r="AC932" s="58"/>
      <c r="AD932" s="58"/>
      <c r="AE932" s="58"/>
      <c r="AF932" s="58"/>
      <c r="AG932" s="58"/>
      <c r="AH932" s="58"/>
      <c r="AI932" s="58"/>
      <c r="AJ932" s="58"/>
      <c r="AK932" s="58"/>
      <c r="AL932" s="58"/>
      <c r="AM932" s="58"/>
      <c r="AN932" s="58"/>
      <c r="AO932" s="58"/>
      <c r="AP932" s="58"/>
      <c r="AQ932" s="58"/>
      <c r="AR932" s="58"/>
      <c r="AS932" s="58"/>
      <c r="AT932" s="58"/>
      <c r="AU932" s="58"/>
      <c r="AV932" s="58"/>
      <c r="AW932" s="58"/>
      <c r="AX932" s="58"/>
      <c r="AY932" s="58"/>
      <c r="AZ932" s="58"/>
    </row>
    <row r="933" spans="1:52" x14ac:dyDescent="0.25">
      <c r="A933" s="58"/>
      <c r="B933" s="58"/>
      <c r="C933" s="58"/>
      <c r="D933" s="58"/>
      <c r="E933" s="58"/>
      <c r="F933" s="58"/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58"/>
      <c r="X933" s="58"/>
      <c r="Y933" s="58"/>
      <c r="Z933" s="58"/>
      <c r="AA933" s="58"/>
      <c r="AB933" s="58"/>
      <c r="AC933" s="58"/>
      <c r="AD933" s="58"/>
      <c r="AE933" s="58"/>
      <c r="AF933" s="58"/>
      <c r="AG933" s="58"/>
      <c r="AH933" s="58"/>
      <c r="AI933" s="58"/>
      <c r="AJ933" s="58"/>
      <c r="AK933" s="58"/>
      <c r="AL933" s="58"/>
      <c r="AM933" s="58"/>
      <c r="AN933" s="58"/>
      <c r="AO933" s="58"/>
      <c r="AP933" s="58"/>
      <c r="AQ933" s="58"/>
      <c r="AR933" s="58"/>
      <c r="AS933" s="58"/>
      <c r="AT933" s="58"/>
      <c r="AU933" s="58"/>
      <c r="AV933" s="58"/>
      <c r="AW933" s="58"/>
      <c r="AX933" s="58"/>
      <c r="AY933" s="58"/>
      <c r="AZ933" s="58"/>
    </row>
    <row r="934" spans="1:52" x14ac:dyDescent="0.25">
      <c r="A934" s="58"/>
      <c r="B934" s="58"/>
      <c r="C934" s="58"/>
      <c r="D934" s="58"/>
      <c r="E934" s="58"/>
      <c r="F934" s="58"/>
      <c r="G934" s="58"/>
      <c r="H934" s="58"/>
      <c r="I934" s="58"/>
      <c r="J934" s="58"/>
      <c r="K934" s="58"/>
      <c r="L934" s="58"/>
      <c r="M934" s="58"/>
      <c r="N934" s="58"/>
      <c r="O934" s="58"/>
      <c r="P934" s="58"/>
      <c r="Q934" s="58"/>
      <c r="R934" s="58"/>
      <c r="S934" s="58"/>
      <c r="T934" s="58"/>
      <c r="U934" s="58"/>
      <c r="V934" s="58"/>
      <c r="W934" s="58"/>
      <c r="X934" s="58"/>
      <c r="Y934" s="58"/>
      <c r="Z934" s="58"/>
      <c r="AA934" s="58"/>
      <c r="AB934" s="58"/>
      <c r="AC934" s="58"/>
      <c r="AD934" s="58"/>
      <c r="AE934" s="58"/>
      <c r="AF934" s="58"/>
      <c r="AG934" s="58"/>
      <c r="AH934" s="58"/>
      <c r="AI934" s="58"/>
      <c r="AJ934" s="58"/>
      <c r="AK934" s="58"/>
      <c r="AL934" s="58"/>
      <c r="AM934" s="58"/>
      <c r="AN934" s="58"/>
      <c r="AO934" s="58"/>
      <c r="AP934" s="58"/>
      <c r="AQ934" s="58"/>
      <c r="AR934" s="58"/>
      <c r="AS934" s="58"/>
      <c r="AT934" s="58"/>
      <c r="AU934" s="58"/>
      <c r="AV934" s="58"/>
      <c r="AW934" s="58"/>
      <c r="AX934" s="58"/>
      <c r="AY934" s="58"/>
      <c r="AZ934" s="58"/>
    </row>
    <row r="935" spans="1:52" x14ac:dyDescent="0.25">
      <c r="A935" s="58"/>
      <c r="B935" s="58"/>
      <c r="C935" s="58"/>
      <c r="D935" s="58"/>
      <c r="E935" s="58"/>
      <c r="F935" s="58"/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58"/>
      <c r="X935" s="58"/>
      <c r="Y935" s="58"/>
      <c r="Z935" s="58"/>
      <c r="AA935" s="58"/>
      <c r="AB935" s="58"/>
      <c r="AC935" s="58"/>
      <c r="AD935" s="58"/>
      <c r="AE935" s="58"/>
      <c r="AF935" s="58"/>
      <c r="AG935" s="58"/>
      <c r="AH935" s="58"/>
      <c r="AI935" s="58"/>
      <c r="AJ935" s="58"/>
      <c r="AK935" s="58"/>
      <c r="AL935" s="58"/>
      <c r="AM935" s="58"/>
      <c r="AN935" s="58"/>
      <c r="AO935" s="58"/>
      <c r="AP935" s="58"/>
      <c r="AQ935" s="58"/>
      <c r="AR935" s="58"/>
      <c r="AS935" s="58"/>
      <c r="AT935" s="58"/>
      <c r="AU935" s="58"/>
      <c r="AV935" s="58"/>
      <c r="AW935" s="58"/>
      <c r="AX935" s="58"/>
      <c r="AY935" s="58"/>
      <c r="AZ935" s="58"/>
    </row>
    <row r="936" spans="1:52" x14ac:dyDescent="0.25">
      <c r="A936" s="58"/>
      <c r="B936" s="58"/>
      <c r="C936" s="58"/>
      <c r="D936" s="58"/>
      <c r="E936" s="58"/>
      <c r="F936" s="58"/>
      <c r="G936" s="58"/>
      <c r="H936" s="58"/>
      <c r="I936" s="58"/>
      <c r="J936" s="58"/>
      <c r="K936" s="58"/>
      <c r="L936" s="58"/>
      <c r="M936" s="58"/>
      <c r="N936" s="58"/>
      <c r="O936" s="58"/>
      <c r="P936" s="58"/>
      <c r="Q936" s="58"/>
      <c r="R936" s="58"/>
      <c r="S936" s="58"/>
      <c r="T936" s="58"/>
      <c r="U936" s="58"/>
      <c r="V936" s="58"/>
      <c r="W936" s="58"/>
      <c r="X936" s="58"/>
      <c r="Y936" s="58"/>
      <c r="Z936" s="58"/>
      <c r="AA936" s="58"/>
      <c r="AB936" s="58"/>
      <c r="AC936" s="58"/>
      <c r="AD936" s="58"/>
      <c r="AE936" s="58"/>
      <c r="AF936" s="58"/>
      <c r="AG936" s="58"/>
      <c r="AH936" s="58"/>
      <c r="AI936" s="58"/>
      <c r="AJ936" s="58"/>
      <c r="AK936" s="58"/>
      <c r="AL936" s="58"/>
      <c r="AM936" s="58"/>
      <c r="AN936" s="58"/>
      <c r="AO936" s="58"/>
      <c r="AP936" s="58"/>
      <c r="AQ936" s="58"/>
      <c r="AR936" s="58"/>
      <c r="AS936" s="58"/>
      <c r="AT936" s="58"/>
      <c r="AU936" s="58"/>
      <c r="AV936" s="58"/>
      <c r="AW936" s="58"/>
      <c r="AX936" s="58"/>
      <c r="AY936" s="58"/>
      <c r="AZ936" s="58"/>
    </row>
    <row r="937" spans="1:52" x14ac:dyDescent="0.25">
      <c r="A937" s="58"/>
      <c r="B937" s="58"/>
      <c r="C937" s="58"/>
      <c r="D937" s="58"/>
      <c r="E937" s="58"/>
      <c r="F937" s="58"/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58"/>
      <c r="X937" s="58"/>
      <c r="Y937" s="58"/>
      <c r="Z937" s="58"/>
      <c r="AA937" s="58"/>
      <c r="AB937" s="58"/>
      <c r="AC937" s="58"/>
      <c r="AD937" s="58"/>
      <c r="AE937" s="58"/>
      <c r="AF937" s="58"/>
      <c r="AG937" s="58"/>
      <c r="AH937" s="58"/>
      <c r="AI937" s="58"/>
      <c r="AJ937" s="58"/>
      <c r="AK937" s="58"/>
      <c r="AL937" s="58"/>
      <c r="AM937" s="58"/>
      <c r="AN937" s="58"/>
      <c r="AO937" s="58"/>
      <c r="AP937" s="58"/>
      <c r="AQ937" s="58"/>
      <c r="AR937" s="58"/>
      <c r="AS937" s="58"/>
      <c r="AT937" s="58"/>
      <c r="AU937" s="58"/>
      <c r="AV937" s="58"/>
      <c r="AW937" s="58"/>
      <c r="AX937" s="58"/>
      <c r="AY937" s="58"/>
      <c r="AZ937" s="58"/>
    </row>
    <row r="938" spans="1:52" x14ac:dyDescent="0.25">
      <c r="A938" s="58"/>
      <c r="B938" s="58"/>
      <c r="C938" s="58"/>
      <c r="D938" s="58"/>
      <c r="E938" s="58"/>
      <c r="F938" s="58"/>
      <c r="G938" s="58"/>
      <c r="H938" s="58"/>
      <c r="I938" s="58"/>
      <c r="J938" s="58"/>
      <c r="K938" s="58"/>
      <c r="L938" s="58"/>
      <c r="M938" s="58"/>
      <c r="N938" s="58"/>
      <c r="O938" s="58"/>
      <c r="P938" s="58"/>
      <c r="Q938" s="58"/>
      <c r="R938" s="58"/>
      <c r="S938" s="58"/>
      <c r="T938" s="58"/>
      <c r="U938" s="58"/>
      <c r="V938" s="58"/>
      <c r="W938" s="58"/>
      <c r="X938" s="58"/>
      <c r="Y938" s="58"/>
      <c r="Z938" s="58"/>
      <c r="AA938" s="58"/>
      <c r="AB938" s="58"/>
      <c r="AC938" s="58"/>
      <c r="AD938" s="58"/>
      <c r="AE938" s="58"/>
      <c r="AF938" s="58"/>
      <c r="AG938" s="58"/>
      <c r="AH938" s="58"/>
      <c r="AI938" s="58"/>
      <c r="AJ938" s="58"/>
      <c r="AK938" s="58"/>
      <c r="AL938" s="58"/>
      <c r="AM938" s="58"/>
      <c r="AN938" s="58"/>
      <c r="AO938" s="58"/>
      <c r="AP938" s="58"/>
      <c r="AQ938" s="58"/>
      <c r="AR938" s="58"/>
      <c r="AS938" s="58"/>
      <c r="AT938" s="58"/>
      <c r="AU938" s="58"/>
      <c r="AV938" s="58"/>
      <c r="AW938" s="58"/>
      <c r="AX938" s="58"/>
      <c r="AY938" s="58"/>
      <c r="AZ938" s="58"/>
    </row>
    <row r="939" spans="1:52" x14ac:dyDescent="0.25">
      <c r="A939" s="58"/>
      <c r="B939" s="58"/>
      <c r="C939" s="58"/>
      <c r="D939" s="58"/>
      <c r="E939" s="58"/>
      <c r="F939" s="58"/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58"/>
      <c r="X939" s="58"/>
      <c r="Y939" s="58"/>
      <c r="Z939" s="58"/>
      <c r="AA939" s="58"/>
      <c r="AB939" s="58"/>
      <c r="AC939" s="58"/>
      <c r="AD939" s="58"/>
      <c r="AE939" s="58"/>
      <c r="AF939" s="58"/>
      <c r="AG939" s="58"/>
      <c r="AH939" s="58"/>
      <c r="AI939" s="58"/>
      <c r="AJ939" s="58"/>
      <c r="AK939" s="58"/>
      <c r="AL939" s="58"/>
      <c r="AM939" s="58"/>
      <c r="AN939" s="58"/>
      <c r="AO939" s="58"/>
      <c r="AP939" s="58"/>
      <c r="AQ939" s="58"/>
      <c r="AR939" s="58"/>
      <c r="AS939" s="58"/>
      <c r="AT939" s="58"/>
      <c r="AU939" s="58"/>
      <c r="AV939" s="58"/>
      <c r="AW939" s="58"/>
      <c r="AX939" s="58"/>
      <c r="AY939" s="58"/>
      <c r="AZ939" s="58"/>
    </row>
    <row r="940" spans="1:52" x14ac:dyDescent="0.25">
      <c r="A940" s="58"/>
      <c r="B940" s="58"/>
      <c r="C940" s="58"/>
      <c r="D940" s="58"/>
      <c r="E940" s="58"/>
      <c r="F940" s="58"/>
      <c r="G940" s="58"/>
      <c r="H940" s="58"/>
      <c r="I940" s="58"/>
      <c r="J940" s="58"/>
      <c r="K940" s="58"/>
      <c r="L940" s="58"/>
      <c r="M940" s="58"/>
      <c r="N940" s="58"/>
      <c r="O940" s="58"/>
      <c r="P940" s="58"/>
      <c r="Q940" s="58"/>
      <c r="R940" s="58"/>
      <c r="S940" s="58"/>
      <c r="T940" s="58"/>
      <c r="U940" s="58"/>
      <c r="V940" s="58"/>
      <c r="W940" s="58"/>
      <c r="X940" s="58"/>
      <c r="Y940" s="58"/>
      <c r="Z940" s="58"/>
      <c r="AA940" s="58"/>
      <c r="AB940" s="58"/>
      <c r="AC940" s="58"/>
      <c r="AD940" s="58"/>
      <c r="AE940" s="58"/>
      <c r="AF940" s="58"/>
      <c r="AG940" s="58"/>
      <c r="AH940" s="58"/>
      <c r="AI940" s="58"/>
      <c r="AJ940" s="58"/>
      <c r="AK940" s="58"/>
      <c r="AL940" s="58"/>
      <c r="AM940" s="58"/>
      <c r="AN940" s="58"/>
      <c r="AO940" s="58"/>
      <c r="AP940" s="58"/>
      <c r="AQ940" s="58"/>
      <c r="AR940" s="58"/>
      <c r="AS940" s="58"/>
      <c r="AT940" s="58"/>
      <c r="AU940" s="58"/>
      <c r="AV940" s="58"/>
      <c r="AW940" s="58"/>
      <c r="AX940" s="58"/>
      <c r="AY940" s="58"/>
      <c r="AZ940" s="58"/>
    </row>
    <row r="941" spans="1:52" x14ac:dyDescent="0.25">
      <c r="A941" s="58"/>
      <c r="B941" s="58"/>
      <c r="C941" s="58"/>
      <c r="D941" s="58"/>
      <c r="E941" s="58"/>
      <c r="F941" s="58"/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58"/>
      <c r="X941" s="58"/>
      <c r="Y941" s="58"/>
      <c r="Z941" s="58"/>
      <c r="AA941" s="58"/>
      <c r="AB941" s="58"/>
      <c r="AC941" s="58"/>
      <c r="AD941" s="58"/>
      <c r="AE941" s="58"/>
      <c r="AF941" s="58"/>
      <c r="AG941" s="58"/>
      <c r="AH941" s="58"/>
      <c r="AI941" s="58"/>
      <c r="AJ941" s="58"/>
      <c r="AK941" s="58"/>
      <c r="AL941" s="58"/>
      <c r="AM941" s="58"/>
      <c r="AN941" s="58"/>
      <c r="AO941" s="58"/>
      <c r="AP941" s="58"/>
      <c r="AQ941" s="58"/>
      <c r="AR941" s="58"/>
      <c r="AS941" s="58"/>
      <c r="AT941" s="58"/>
      <c r="AU941" s="58"/>
      <c r="AV941" s="58"/>
      <c r="AW941" s="58"/>
      <c r="AX941" s="58"/>
      <c r="AY941" s="58"/>
      <c r="AZ941" s="58"/>
    </row>
    <row r="942" spans="1:52" x14ac:dyDescent="0.25">
      <c r="A942" s="58"/>
      <c r="B942" s="58"/>
      <c r="C942" s="58"/>
      <c r="D942" s="58"/>
      <c r="E942" s="58"/>
      <c r="F942" s="58"/>
      <c r="G942" s="58"/>
      <c r="H942" s="58"/>
      <c r="I942" s="58"/>
      <c r="J942" s="58"/>
      <c r="K942" s="58"/>
      <c r="L942" s="58"/>
      <c r="M942" s="58"/>
      <c r="N942" s="58"/>
      <c r="O942" s="58"/>
      <c r="P942" s="58"/>
      <c r="Q942" s="58"/>
      <c r="R942" s="58"/>
      <c r="S942" s="58"/>
      <c r="T942" s="58"/>
      <c r="U942" s="58"/>
      <c r="V942" s="58"/>
      <c r="W942" s="58"/>
      <c r="X942" s="58"/>
      <c r="Y942" s="58"/>
      <c r="Z942" s="58"/>
      <c r="AA942" s="58"/>
      <c r="AB942" s="58"/>
      <c r="AC942" s="58"/>
      <c r="AD942" s="58"/>
      <c r="AE942" s="58"/>
      <c r="AF942" s="58"/>
      <c r="AG942" s="58"/>
      <c r="AH942" s="58"/>
      <c r="AI942" s="58"/>
      <c r="AJ942" s="58"/>
      <c r="AK942" s="58"/>
      <c r="AL942" s="58"/>
      <c r="AM942" s="58"/>
      <c r="AN942" s="58"/>
      <c r="AO942" s="58"/>
      <c r="AP942" s="58"/>
      <c r="AQ942" s="58"/>
      <c r="AR942" s="58"/>
      <c r="AS942" s="58"/>
      <c r="AT942" s="58"/>
      <c r="AU942" s="58"/>
      <c r="AV942" s="58"/>
      <c r="AW942" s="58"/>
      <c r="AX942" s="58"/>
      <c r="AY942" s="58"/>
      <c r="AZ942" s="58"/>
    </row>
    <row r="943" spans="1:52" x14ac:dyDescent="0.25">
      <c r="A943" s="58"/>
      <c r="B943" s="58"/>
      <c r="C943" s="58"/>
      <c r="D943" s="58"/>
      <c r="E943" s="58"/>
      <c r="F943" s="58"/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58"/>
      <c r="X943" s="58"/>
      <c r="Y943" s="58"/>
      <c r="Z943" s="58"/>
      <c r="AA943" s="58"/>
      <c r="AB943" s="58"/>
      <c r="AC943" s="58"/>
      <c r="AD943" s="58"/>
      <c r="AE943" s="58"/>
      <c r="AF943" s="58"/>
      <c r="AG943" s="58"/>
      <c r="AH943" s="58"/>
      <c r="AI943" s="58"/>
      <c r="AJ943" s="58"/>
      <c r="AK943" s="58"/>
      <c r="AL943" s="58"/>
      <c r="AM943" s="58"/>
      <c r="AN943" s="58"/>
      <c r="AO943" s="58"/>
      <c r="AP943" s="58"/>
      <c r="AQ943" s="58"/>
      <c r="AR943" s="58"/>
      <c r="AS943" s="58"/>
      <c r="AT943" s="58"/>
      <c r="AU943" s="58"/>
      <c r="AV943" s="58"/>
      <c r="AW943" s="58"/>
      <c r="AX943" s="58"/>
      <c r="AY943" s="58"/>
      <c r="AZ943" s="58"/>
    </row>
    <row r="944" spans="1:52" x14ac:dyDescent="0.25">
      <c r="A944" s="58"/>
      <c r="B944" s="58"/>
      <c r="C944" s="58"/>
      <c r="D944" s="58"/>
      <c r="E944" s="58"/>
      <c r="F944" s="58"/>
      <c r="G944" s="58"/>
      <c r="H944" s="58"/>
      <c r="I944" s="58"/>
      <c r="J944" s="58"/>
      <c r="K944" s="58"/>
      <c r="L944" s="58"/>
      <c r="M944" s="58"/>
      <c r="N944" s="58"/>
      <c r="O944" s="58"/>
      <c r="P944" s="58"/>
      <c r="Q944" s="58"/>
      <c r="R944" s="58"/>
      <c r="S944" s="58"/>
      <c r="T944" s="58"/>
      <c r="U944" s="58"/>
      <c r="V944" s="58"/>
      <c r="W944" s="58"/>
      <c r="X944" s="58"/>
      <c r="Y944" s="58"/>
      <c r="Z944" s="58"/>
      <c r="AA944" s="58"/>
      <c r="AB944" s="58"/>
      <c r="AC944" s="58"/>
      <c r="AD944" s="58"/>
      <c r="AE944" s="58"/>
      <c r="AF944" s="58"/>
      <c r="AG944" s="58"/>
      <c r="AH944" s="58"/>
      <c r="AI944" s="58"/>
      <c r="AJ944" s="58"/>
      <c r="AK944" s="58"/>
      <c r="AL944" s="58"/>
      <c r="AM944" s="58"/>
      <c r="AN944" s="58"/>
      <c r="AO944" s="58"/>
      <c r="AP944" s="58"/>
      <c r="AQ944" s="58"/>
      <c r="AR944" s="58"/>
      <c r="AS944" s="58"/>
      <c r="AT944" s="58"/>
      <c r="AU944" s="58"/>
      <c r="AV944" s="58"/>
      <c r="AW944" s="58"/>
      <c r="AX944" s="58"/>
      <c r="AY944" s="58"/>
      <c r="AZ944" s="58"/>
    </row>
    <row r="945" spans="1:52" x14ac:dyDescent="0.25">
      <c r="A945" s="58"/>
      <c r="B945" s="58"/>
      <c r="C945" s="58"/>
      <c r="D945" s="58"/>
      <c r="E945" s="58"/>
      <c r="F945" s="58"/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58"/>
      <c r="X945" s="58"/>
      <c r="Y945" s="58"/>
      <c r="Z945" s="58"/>
      <c r="AA945" s="58"/>
      <c r="AB945" s="58"/>
      <c r="AC945" s="58"/>
      <c r="AD945" s="58"/>
      <c r="AE945" s="58"/>
      <c r="AF945" s="58"/>
      <c r="AG945" s="58"/>
      <c r="AH945" s="58"/>
      <c r="AI945" s="58"/>
      <c r="AJ945" s="58"/>
      <c r="AK945" s="58"/>
      <c r="AL945" s="58"/>
      <c r="AM945" s="58"/>
      <c r="AN945" s="58"/>
      <c r="AO945" s="58"/>
      <c r="AP945" s="58"/>
      <c r="AQ945" s="58"/>
      <c r="AR945" s="58"/>
      <c r="AS945" s="58"/>
      <c r="AT945" s="58"/>
      <c r="AU945" s="58"/>
      <c r="AV945" s="58"/>
      <c r="AW945" s="58"/>
      <c r="AX945" s="58"/>
      <c r="AY945" s="58"/>
      <c r="AZ945" s="58"/>
    </row>
    <row r="946" spans="1:52" x14ac:dyDescent="0.25">
      <c r="A946" s="58"/>
      <c r="B946" s="58"/>
      <c r="C946" s="58"/>
      <c r="D946" s="58"/>
      <c r="E946" s="58"/>
      <c r="F946" s="58"/>
      <c r="G946" s="58"/>
      <c r="H946" s="58"/>
      <c r="I946" s="58"/>
      <c r="J946" s="58"/>
      <c r="K946" s="58"/>
      <c r="L946" s="58"/>
      <c r="M946" s="58"/>
      <c r="N946" s="58"/>
      <c r="O946" s="58"/>
      <c r="P946" s="58"/>
      <c r="Q946" s="58"/>
      <c r="R946" s="58"/>
      <c r="S946" s="58"/>
      <c r="T946" s="58"/>
      <c r="U946" s="58"/>
      <c r="V946" s="58"/>
      <c r="W946" s="58"/>
      <c r="X946" s="58"/>
      <c r="Y946" s="58"/>
      <c r="Z946" s="58"/>
      <c r="AA946" s="58"/>
      <c r="AB946" s="58"/>
      <c r="AC946" s="58"/>
      <c r="AD946" s="58"/>
      <c r="AE946" s="58"/>
      <c r="AF946" s="58"/>
      <c r="AG946" s="58"/>
      <c r="AH946" s="58"/>
      <c r="AI946" s="58"/>
      <c r="AJ946" s="58"/>
      <c r="AK946" s="58"/>
      <c r="AL946" s="58"/>
      <c r="AM946" s="58"/>
      <c r="AN946" s="58"/>
      <c r="AO946" s="58"/>
      <c r="AP946" s="58"/>
      <c r="AQ946" s="58"/>
      <c r="AR946" s="58"/>
      <c r="AS946" s="58"/>
      <c r="AT946" s="58"/>
      <c r="AU946" s="58"/>
      <c r="AV946" s="58"/>
      <c r="AW946" s="58"/>
      <c r="AX946" s="58"/>
      <c r="AY946" s="58"/>
      <c r="AZ946" s="58"/>
    </row>
    <row r="947" spans="1:52" x14ac:dyDescent="0.25">
      <c r="A947" s="58"/>
      <c r="B947" s="58"/>
      <c r="C947" s="58"/>
      <c r="D947" s="58"/>
      <c r="E947" s="58"/>
      <c r="F947" s="58"/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58"/>
      <c r="X947" s="58"/>
      <c r="Y947" s="58"/>
      <c r="Z947" s="58"/>
      <c r="AA947" s="58"/>
      <c r="AB947" s="58"/>
      <c r="AC947" s="58"/>
      <c r="AD947" s="58"/>
      <c r="AE947" s="58"/>
      <c r="AF947" s="58"/>
      <c r="AG947" s="58"/>
      <c r="AH947" s="58"/>
      <c r="AI947" s="58"/>
      <c r="AJ947" s="58"/>
      <c r="AK947" s="58"/>
      <c r="AL947" s="58"/>
      <c r="AM947" s="58"/>
      <c r="AN947" s="58"/>
      <c r="AO947" s="58"/>
      <c r="AP947" s="58"/>
      <c r="AQ947" s="58"/>
      <c r="AR947" s="58"/>
      <c r="AS947" s="58"/>
      <c r="AT947" s="58"/>
      <c r="AU947" s="58"/>
      <c r="AV947" s="58"/>
      <c r="AW947" s="58"/>
      <c r="AX947" s="58"/>
      <c r="AY947" s="58"/>
      <c r="AZ947" s="58"/>
    </row>
    <row r="948" spans="1:52" x14ac:dyDescent="0.25">
      <c r="A948" s="58"/>
      <c r="B948" s="58"/>
      <c r="C948" s="58"/>
      <c r="D948" s="58"/>
      <c r="E948" s="58"/>
      <c r="F948" s="58"/>
      <c r="G948" s="58"/>
      <c r="H948" s="58"/>
      <c r="I948" s="58"/>
      <c r="J948" s="58"/>
      <c r="K948" s="58"/>
      <c r="L948" s="58"/>
      <c r="M948" s="58"/>
      <c r="N948" s="58"/>
      <c r="O948" s="58"/>
      <c r="P948" s="58"/>
      <c r="Q948" s="58"/>
      <c r="R948" s="58"/>
      <c r="S948" s="58"/>
      <c r="T948" s="58"/>
      <c r="U948" s="58"/>
      <c r="V948" s="58"/>
      <c r="W948" s="58"/>
      <c r="X948" s="58"/>
      <c r="Y948" s="58"/>
      <c r="Z948" s="58"/>
      <c r="AA948" s="58"/>
      <c r="AB948" s="58"/>
      <c r="AC948" s="58"/>
      <c r="AD948" s="58"/>
      <c r="AE948" s="58"/>
      <c r="AF948" s="58"/>
      <c r="AG948" s="58"/>
      <c r="AH948" s="58"/>
      <c r="AI948" s="58"/>
      <c r="AJ948" s="58"/>
      <c r="AK948" s="58"/>
      <c r="AL948" s="58"/>
      <c r="AM948" s="58"/>
      <c r="AN948" s="58"/>
      <c r="AO948" s="58"/>
      <c r="AP948" s="58"/>
      <c r="AQ948" s="58"/>
      <c r="AR948" s="58"/>
      <c r="AS948" s="58"/>
      <c r="AT948" s="58"/>
      <c r="AU948" s="58"/>
      <c r="AV948" s="58"/>
      <c r="AW948" s="58"/>
      <c r="AX948" s="58"/>
      <c r="AY948" s="58"/>
      <c r="AZ948" s="58"/>
    </row>
    <row r="949" spans="1:52" x14ac:dyDescent="0.25">
      <c r="A949" s="58"/>
      <c r="B949" s="58"/>
      <c r="C949" s="58"/>
      <c r="D949" s="58"/>
      <c r="E949" s="58"/>
      <c r="F949" s="58"/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58"/>
      <c r="X949" s="58"/>
      <c r="Y949" s="58"/>
      <c r="Z949" s="58"/>
      <c r="AA949" s="58"/>
      <c r="AB949" s="58"/>
      <c r="AC949" s="58"/>
      <c r="AD949" s="58"/>
      <c r="AE949" s="58"/>
      <c r="AF949" s="58"/>
      <c r="AG949" s="58"/>
      <c r="AH949" s="58"/>
      <c r="AI949" s="58"/>
      <c r="AJ949" s="58"/>
      <c r="AK949" s="58"/>
      <c r="AL949" s="58"/>
      <c r="AM949" s="58"/>
      <c r="AN949" s="58"/>
      <c r="AO949" s="58"/>
      <c r="AP949" s="58"/>
      <c r="AQ949" s="58"/>
      <c r="AR949" s="58"/>
      <c r="AS949" s="58"/>
      <c r="AT949" s="58"/>
      <c r="AU949" s="58"/>
      <c r="AV949" s="58"/>
      <c r="AW949" s="58"/>
      <c r="AX949" s="58"/>
      <c r="AY949" s="58"/>
      <c r="AZ949" s="58"/>
    </row>
    <row r="950" spans="1:52" x14ac:dyDescent="0.25">
      <c r="A950" s="58"/>
      <c r="B950" s="58"/>
      <c r="C950" s="58"/>
      <c r="D950" s="58"/>
      <c r="E950" s="58"/>
      <c r="F950" s="58"/>
      <c r="G950" s="58"/>
      <c r="H950" s="58"/>
      <c r="I950" s="58"/>
      <c r="J950" s="58"/>
      <c r="K950" s="58"/>
      <c r="L950" s="58"/>
      <c r="M950" s="58"/>
      <c r="N950" s="58"/>
      <c r="O950" s="58"/>
      <c r="P950" s="58"/>
      <c r="Q950" s="58"/>
      <c r="R950" s="58"/>
      <c r="S950" s="58"/>
      <c r="T950" s="58"/>
      <c r="U950" s="58"/>
      <c r="V950" s="58"/>
      <c r="W950" s="58"/>
      <c r="X950" s="58"/>
      <c r="Y950" s="58"/>
      <c r="Z950" s="58"/>
      <c r="AA950" s="58"/>
      <c r="AB950" s="58"/>
      <c r="AC950" s="58"/>
      <c r="AD950" s="58"/>
      <c r="AE950" s="58"/>
      <c r="AF950" s="58"/>
      <c r="AG950" s="58"/>
      <c r="AH950" s="58"/>
      <c r="AI950" s="58"/>
      <c r="AJ950" s="58"/>
      <c r="AK950" s="58"/>
      <c r="AL950" s="58"/>
      <c r="AM950" s="58"/>
      <c r="AN950" s="58"/>
      <c r="AO950" s="58"/>
      <c r="AP950" s="58"/>
      <c r="AQ950" s="58"/>
      <c r="AR950" s="58"/>
      <c r="AS950" s="58"/>
      <c r="AT950" s="58"/>
      <c r="AU950" s="58"/>
      <c r="AV950" s="58"/>
      <c r="AW950" s="58"/>
      <c r="AX950" s="58"/>
      <c r="AY950" s="58"/>
      <c r="AZ950" s="58"/>
    </row>
    <row r="951" spans="1:52" x14ac:dyDescent="0.25">
      <c r="A951" s="58"/>
      <c r="B951" s="58"/>
      <c r="C951" s="58"/>
      <c r="D951" s="58"/>
      <c r="E951" s="58"/>
      <c r="F951" s="58"/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58"/>
      <c r="X951" s="58"/>
      <c r="Y951" s="58"/>
      <c r="Z951" s="58"/>
      <c r="AA951" s="58"/>
      <c r="AB951" s="58"/>
      <c r="AC951" s="58"/>
      <c r="AD951" s="58"/>
      <c r="AE951" s="58"/>
      <c r="AF951" s="58"/>
      <c r="AG951" s="58"/>
      <c r="AH951" s="58"/>
      <c r="AI951" s="58"/>
      <c r="AJ951" s="58"/>
      <c r="AK951" s="58"/>
      <c r="AL951" s="58"/>
      <c r="AM951" s="58"/>
      <c r="AN951" s="58"/>
      <c r="AO951" s="58"/>
      <c r="AP951" s="58"/>
      <c r="AQ951" s="58"/>
      <c r="AR951" s="58"/>
      <c r="AS951" s="58"/>
      <c r="AT951" s="58"/>
      <c r="AU951" s="58"/>
      <c r="AV951" s="58"/>
      <c r="AW951" s="58"/>
      <c r="AX951" s="58"/>
      <c r="AY951" s="58"/>
      <c r="AZ951" s="58"/>
    </row>
    <row r="952" spans="1:52" x14ac:dyDescent="0.25">
      <c r="A952" s="58"/>
      <c r="B952" s="58"/>
      <c r="C952" s="58"/>
      <c r="D952" s="58"/>
      <c r="E952" s="58"/>
      <c r="F952" s="58"/>
      <c r="G952" s="58"/>
      <c r="H952" s="58"/>
      <c r="I952" s="58"/>
      <c r="J952" s="58"/>
      <c r="K952" s="58"/>
      <c r="L952" s="58"/>
      <c r="M952" s="58"/>
      <c r="N952" s="58"/>
      <c r="O952" s="58"/>
      <c r="P952" s="58"/>
      <c r="Q952" s="58"/>
      <c r="R952" s="58"/>
      <c r="S952" s="58"/>
      <c r="T952" s="58"/>
      <c r="U952" s="58"/>
      <c r="V952" s="58"/>
      <c r="W952" s="58"/>
      <c r="X952" s="58"/>
      <c r="Y952" s="58"/>
      <c r="Z952" s="58"/>
      <c r="AA952" s="58"/>
      <c r="AB952" s="58"/>
      <c r="AC952" s="58"/>
      <c r="AD952" s="58"/>
      <c r="AE952" s="58"/>
      <c r="AF952" s="58"/>
      <c r="AG952" s="58"/>
      <c r="AH952" s="58"/>
      <c r="AI952" s="58"/>
      <c r="AJ952" s="58"/>
      <c r="AK952" s="58"/>
      <c r="AL952" s="58"/>
      <c r="AM952" s="58"/>
      <c r="AN952" s="58"/>
      <c r="AO952" s="58"/>
      <c r="AP952" s="58"/>
      <c r="AQ952" s="58"/>
      <c r="AR952" s="58"/>
      <c r="AS952" s="58"/>
      <c r="AT952" s="58"/>
      <c r="AU952" s="58"/>
      <c r="AV952" s="58"/>
      <c r="AW952" s="58"/>
      <c r="AX952" s="58"/>
      <c r="AY952" s="58"/>
      <c r="AZ952" s="58"/>
    </row>
    <row r="953" spans="1:52" x14ac:dyDescent="0.25">
      <c r="A953" s="58"/>
      <c r="B953" s="58"/>
      <c r="C953" s="58"/>
      <c r="D953" s="58"/>
      <c r="E953" s="58"/>
      <c r="F953" s="58"/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58"/>
      <c r="X953" s="58"/>
      <c r="Y953" s="58"/>
      <c r="Z953" s="58"/>
      <c r="AA953" s="58"/>
      <c r="AB953" s="58"/>
      <c r="AC953" s="58"/>
      <c r="AD953" s="58"/>
      <c r="AE953" s="58"/>
      <c r="AF953" s="58"/>
      <c r="AG953" s="58"/>
      <c r="AH953" s="58"/>
      <c r="AI953" s="58"/>
      <c r="AJ953" s="58"/>
      <c r="AK953" s="58"/>
      <c r="AL953" s="58"/>
      <c r="AM953" s="58"/>
      <c r="AN953" s="58"/>
      <c r="AO953" s="58"/>
      <c r="AP953" s="58"/>
      <c r="AQ953" s="58"/>
      <c r="AR953" s="58"/>
      <c r="AS953" s="58"/>
      <c r="AT953" s="58"/>
      <c r="AU953" s="58"/>
      <c r="AV953" s="58"/>
      <c r="AW953" s="58"/>
      <c r="AX953" s="58"/>
      <c r="AY953" s="58"/>
      <c r="AZ953" s="58"/>
    </row>
    <row r="954" spans="1:52" x14ac:dyDescent="0.25">
      <c r="A954" s="58"/>
      <c r="B954" s="58"/>
      <c r="C954" s="58"/>
      <c r="D954" s="58"/>
      <c r="E954" s="58"/>
      <c r="F954" s="58"/>
      <c r="G954" s="58"/>
      <c r="H954" s="58"/>
      <c r="I954" s="58"/>
      <c r="J954" s="58"/>
      <c r="K954" s="58"/>
      <c r="L954" s="58"/>
      <c r="M954" s="58"/>
      <c r="N954" s="58"/>
      <c r="O954" s="58"/>
      <c r="P954" s="58"/>
      <c r="Q954" s="58"/>
      <c r="R954" s="58"/>
      <c r="S954" s="58"/>
      <c r="T954" s="58"/>
      <c r="U954" s="58"/>
      <c r="V954" s="58"/>
      <c r="W954" s="58"/>
      <c r="X954" s="58"/>
      <c r="Y954" s="58"/>
      <c r="Z954" s="58"/>
      <c r="AA954" s="58"/>
      <c r="AB954" s="58"/>
      <c r="AC954" s="58"/>
      <c r="AD954" s="58"/>
      <c r="AE954" s="58"/>
      <c r="AF954" s="58"/>
      <c r="AG954" s="58"/>
      <c r="AH954" s="58"/>
      <c r="AI954" s="58"/>
      <c r="AJ954" s="58"/>
      <c r="AK954" s="58"/>
      <c r="AL954" s="58"/>
      <c r="AM954" s="58"/>
      <c r="AN954" s="58"/>
      <c r="AO954" s="58"/>
      <c r="AP954" s="58"/>
      <c r="AQ954" s="58"/>
      <c r="AR954" s="58"/>
      <c r="AS954" s="58"/>
      <c r="AT954" s="58"/>
      <c r="AU954" s="58"/>
      <c r="AV954" s="58"/>
      <c r="AW954" s="58"/>
      <c r="AX954" s="58"/>
      <c r="AY954" s="58"/>
      <c r="AZ954" s="58"/>
    </row>
    <row r="955" spans="1:52" x14ac:dyDescent="0.25">
      <c r="A955" s="58"/>
      <c r="B955" s="58"/>
      <c r="C955" s="58"/>
      <c r="D955" s="58"/>
      <c r="E955" s="58"/>
      <c r="F955" s="58"/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58"/>
      <c r="X955" s="58"/>
      <c r="Y955" s="58"/>
      <c r="Z955" s="58"/>
      <c r="AA955" s="58"/>
      <c r="AB955" s="58"/>
      <c r="AC955" s="58"/>
      <c r="AD955" s="58"/>
      <c r="AE955" s="58"/>
      <c r="AF955" s="58"/>
      <c r="AG955" s="58"/>
      <c r="AH955" s="58"/>
      <c r="AI955" s="58"/>
      <c r="AJ955" s="58"/>
      <c r="AK955" s="58"/>
      <c r="AL955" s="58"/>
      <c r="AM955" s="58"/>
      <c r="AN955" s="58"/>
      <c r="AO955" s="58"/>
      <c r="AP955" s="58"/>
      <c r="AQ955" s="58"/>
      <c r="AR955" s="58"/>
      <c r="AS955" s="58"/>
      <c r="AT955" s="58"/>
      <c r="AU955" s="58"/>
      <c r="AV955" s="58"/>
      <c r="AW955" s="58"/>
      <c r="AX955" s="58"/>
      <c r="AY955" s="58"/>
      <c r="AZ955" s="58"/>
    </row>
    <row r="956" spans="1:52" x14ac:dyDescent="0.25">
      <c r="A956" s="58"/>
      <c r="B956" s="58"/>
      <c r="C956" s="58"/>
      <c r="D956" s="58"/>
      <c r="E956" s="58"/>
      <c r="F956" s="58"/>
      <c r="G956" s="58"/>
      <c r="H956" s="58"/>
      <c r="I956" s="58"/>
      <c r="J956" s="58"/>
      <c r="K956" s="58"/>
      <c r="L956" s="58"/>
      <c r="M956" s="58"/>
      <c r="N956" s="58"/>
      <c r="O956" s="58"/>
      <c r="P956" s="58"/>
      <c r="Q956" s="58"/>
      <c r="R956" s="58"/>
      <c r="S956" s="58"/>
      <c r="T956" s="58"/>
      <c r="U956" s="58"/>
      <c r="V956" s="58"/>
      <c r="W956" s="58"/>
      <c r="X956" s="58"/>
      <c r="Y956" s="58"/>
      <c r="Z956" s="58"/>
      <c r="AA956" s="58"/>
      <c r="AB956" s="58"/>
      <c r="AC956" s="58"/>
      <c r="AD956" s="58"/>
      <c r="AE956" s="58"/>
      <c r="AF956" s="58"/>
      <c r="AG956" s="58"/>
      <c r="AH956" s="58"/>
      <c r="AI956" s="58"/>
      <c r="AJ956" s="58"/>
      <c r="AK956" s="58"/>
      <c r="AL956" s="58"/>
      <c r="AM956" s="58"/>
      <c r="AN956" s="58"/>
      <c r="AO956" s="58"/>
      <c r="AP956" s="58"/>
      <c r="AQ956" s="58"/>
      <c r="AR956" s="58"/>
      <c r="AS956" s="58"/>
      <c r="AT956" s="58"/>
      <c r="AU956" s="58"/>
      <c r="AV956" s="58"/>
      <c r="AW956" s="58"/>
      <c r="AX956" s="58"/>
      <c r="AY956" s="58"/>
      <c r="AZ956" s="58"/>
    </row>
    <row r="957" spans="1:52" x14ac:dyDescent="0.25">
      <c r="A957" s="58"/>
      <c r="B957" s="58"/>
      <c r="C957" s="58"/>
      <c r="D957" s="58"/>
      <c r="E957" s="58"/>
      <c r="F957" s="58"/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58"/>
      <c r="X957" s="58"/>
      <c r="Y957" s="58"/>
      <c r="Z957" s="58"/>
      <c r="AA957" s="58"/>
      <c r="AB957" s="58"/>
      <c r="AC957" s="58"/>
      <c r="AD957" s="58"/>
      <c r="AE957" s="58"/>
      <c r="AF957" s="58"/>
      <c r="AG957" s="58"/>
      <c r="AH957" s="58"/>
      <c r="AI957" s="58"/>
      <c r="AJ957" s="58"/>
      <c r="AK957" s="58"/>
      <c r="AL957" s="58"/>
      <c r="AM957" s="58"/>
      <c r="AN957" s="58"/>
      <c r="AO957" s="58"/>
      <c r="AP957" s="58"/>
      <c r="AQ957" s="58"/>
      <c r="AR957" s="58"/>
      <c r="AS957" s="58"/>
      <c r="AT957" s="58"/>
      <c r="AU957" s="58"/>
      <c r="AV957" s="58"/>
      <c r="AW957" s="58"/>
      <c r="AX957" s="58"/>
      <c r="AY957" s="58"/>
      <c r="AZ957" s="58"/>
    </row>
    <row r="958" spans="1:52" x14ac:dyDescent="0.25">
      <c r="A958" s="58"/>
      <c r="B958" s="58"/>
      <c r="C958" s="58"/>
      <c r="D958" s="58"/>
      <c r="E958" s="58"/>
      <c r="F958" s="58"/>
      <c r="G958" s="58"/>
      <c r="H958" s="58"/>
      <c r="I958" s="58"/>
      <c r="J958" s="58"/>
      <c r="K958" s="58"/>
      <c r="L958" s="58"/>
      <c r="M958" s="58"/>
      <c r="N958" s="58"/>
      <c r="O958" s="58"/>
      <c r="P958" s="58"/>
      <c r="Q958" s="58"/>
      <c r="R958" s="58"/>
      <c r="S958" s="58"/>
      <c r="T958" s="58"/>
      <c r="U958" s="58"/>
      <c r="V958" s="58"/>
      <c r="W958" s="58"/>
      <c r="X958" s="58"/>
      <c r="Y958" s="58"/>
      <c r="Z958" s="58"/>
      <c r="AA958" s="58"/>
      <c r="AB958" s="58"/>
      <c r="AC958" s="58"/>
      <c r="AD958" s="58"/>
      <c r="AE958" s="58"/>
      <c r="AF958" s="58"/>
      <c r="AG958" s="58"/>
      <c r="AH958" s="58"/>
      <c r="AI958" s="58"/>
      <c r="AJ958" s="58"/>
      <c r="AK958" s="58"/>
      <c r="AL958" s="58"/>
      <c r="AM958" s="58"/>
      <c r="AN958" s="58"/>
      <c r="AO958" s="58"/>
      <c r="AP958" s="58"/>
      <c r="AQ958" s="58"/>
      <c r="AR958" s="58"/>
      <c r="AS958" s="58"/>
      <c r="AT958" s="58"/>
      <c r="AU958" s="58"/>
      <c r="AV958" s="58"/>
      <c r="AW958" s="58"/>
      <c r="AX958" s="58"/>
      <c r="AY958" s="58"/>
      <c r="AZ958" s="58"/>
    </row>
    <row r="959" spans="1:52" x14ac:dyDescent="0.25">
      <c r="A959" s="58"/>
      <c r="B959" s="58"/>
      <c r="C959" s="58"/>
      <c r="D959" s="58"/>
      <c r="E959" s="58"/>
      <c r="F959" s="58"/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58"/>
      <c r="X959" s="58"/>
      <c r="Y959" s="58"/>
      <c r="Z959" s="58"/>
      <c r="AA959" s="58"/>
      <c r="AB959" s="58"/>
      <c r="AC959" s="58"/>
      <c r="AD959" s="58"/>
      <c r="AE959" s="58"/>
      <c r="AF959" s="58"/>
      <c r="AG959" s="58"/>
      <c r="AH959" s="58"/>
      <c r="AI959" s="58"/>
      <c r="AJ959" s="58"/>
      <c r="AK959" s="58"/>
      <c r="AL959" s="58"/>
      <c r="AM959" s="58"/>
      <c r="AN959" s="58"/>
      <c r="AO959" s="58"/>
      <c r="AP959" s="58"/>
      <c r="AQ959" s="58"/>
      <c r="AR959" s="58"/>
      <c r="AS959" s="58"/>
      <c r="AT959" s="58"/>
      <c r="AU959" s="58"/>
      <c r="AV959" s="58"/>
      <c r="AW959" s="58"/>
      <c r="AX959" s="58"/>
      <c r="AY959" s="58"/>
      <c r="AZ959" s="58"/>
    </row>
    <row r="960" spans="1:52" x14ac:dyDescent="0.25">
      <c r="A960" s="58"/>
      <c r="B960" s="58"/>
      <c r="C960" s="58"/>
      <c r="D960" s="58"/>
      <c r="E960" s="58"/>
      <c r="F960" s="58"/>
      <c r="G960" s="58"/>
      <c r="H960" s="58"/>
      <c r="I960" s="58"/>
      <c r="J960" s="58"/>
      <c r="K960" s="58"/>
      <c r="L960" s="58"/>
      <c r="M960" s="58"/>
      <c r="N960" s="58"/>
      <c r="O960" s="58"/>
      <c r="P960" s="58"/>
      <c r="Q960" s="58"/>
      <c r="R960" s="58"/>
      <c r="S960" s="58"/>
      <c r="T960" s="58"/>
      <c r="U960" s="58"/>
      <c r="V960" s="58"/>
      <c r="W960" s="58"/>
      <c r="X960" s="58"/>
      <c r="Y960" s="58"/>
      <c r="Z960" s="58"/>
      <c r="AA960" s="58"/>
      <c r="AB960" s="58"/>
      <c r="AC960" s="58"/>
      <c r="AD960" s="58"/>
      <c r="AE960" s="58"/>
      <c r="AF960" s="58"/>
      <c r="AG960" s="58"/>
      <c r="AH960" s="58"/>
      <c r="AI960" s="58"/>
      <c r="AJ960" s="58"/>
      <c r="AK960" s="58"/>
      <c r="AL960" s="58"/>
      <c r="AM960" s="58"/>
      <c r="AN960" s="58"/>
      <c r="AO960" s="58"/>
      <c r="AP960" s="58"/>
      <c r="AQ960" s="58"/>
      <c r="AR960" s="58"/>
      <c r="AS960" s="58"/>
      <c r="AT960" s="58"/>
      <c r="AU960" s="58"/>
      <c r="AV960" s="58"/>
      <c r="AW960" s="58"/>
      <c r="AX960" s="58"/>
      <c r="AY960" s="58"/>
      <c r="AZ960" s="58"/>
    </row>
    <row r="961" spans="1:52" x14ac:dyDescent="0.25">
      <c r="A961" s="58"/>
      <c r="B961" s="58"/>
      <c r="C961" s="58"/>
      <c r="D961" s="58"/>
      <c r="E961" s="58"/>
      <c r="F961" s="58"/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58"/>
      <c r="X961" s="58"/>
      <c r="Y961" s="58"/>
      <c r="Z961" s="58"/>
      <c r="AA961" s="58"/>
      <c r="AB961" s="58"/>
      <c r="AC961" s="58"/>
      <c r="AD961" s="58"/>
      <c r="AE961" s="58"/>
      <c r="AF961" s="58"/>
      <c r="AG961" s="58"/>
      <c r="AH961" s="58"/>
      <c r="AI961" s="58"/>
      <c r="AJ961" s="58"/>
      <c r="AK961" s="58"/>
      <c r="AL961" s="58"/>
      <c r="AM961" s="58"/>
      <c r="AN961" s="58"/>
      <c r="AO961" s="58"/>
      <c r="AP961" s="58"/>
      <c r="AQ961" s="58"/>
      <c r="AR961" s="58"/>
      <c r="AS961" s="58"/>
      <c r="AT961" s="58"/>
      <c r="AU961" s="58"/>
      <c r="AV961" s="58"/>
      <c r="AW961" s="58"/>
      <c r="AX961" s="58"/>
      <c r="AY961" s="58"/>
      <c r="AZ961" s="58"/>
    </row>
    <row r="962" spans="1:52" x14ac:dyDescent="0.25">
      <c r="A962" s="58"/>
      <c r="B962" s="58"/>
      <c r="C962" s="58"/>
      <c r="D962" s="58"/>
      <c r="E962" s="58"/>
      <c r="F962" s="58"/>
      <c r="G962" s="58"/>
      <c r="H962" s="58"/>
      <c r="I962" s="58"/>
      <c r="J962" s="58"/>
      <c r="K962" s="58"/>
      <c r="L962" s="58"/>
      <c r="M962" s="58"/>
      <c r="N962" s="58"/>
      <c r="O962" s="58"/>
      <c r="P962" s="58"/>
      <c r="Q962" s="58"/>
      <c r="R962" s="58"/>
      <c r="S962" s="58"/>
      <c r="T962" s="58"/>
      <c r="U962" s="58"/>
      <c r="V962" s="58"/>
      <c r="W962" s="58"/>
      <c r="X962" s="58"/>
      <c r="Y962" s="58"/>
      <c r="Z962" s="58"/>
      <c r="AA962" s="58"/>
      <c r="AB962" s="58"/>
      <c r="AC962" s="58"/>
      <c r="AD962" s="58"/>
      <c r="AE962" s="58"/>
      <c r="AF962" s="58"/>
      <c r="AG962" s="58"/>
      <c r="AH962" s="58"/>
      <c r="AI962" s="58"/>
      <c r="AJ962" s="58"/>
      <c r="AK962" s="58"/>
      <c r="AL962" s="58"/>
      <c r="AM962" s="58"/>
      <c r="AN962" s="58"/>
      <c r="AO962" s="58"/>
      <c r="AP962" s="58"/>
      <c r="AQ962" s="58"/>
      <c r="AR962" s="58"/>
      <c r="AS962" s="58"/>
      <c r="AT962" s="58"/>
      <c r="AU962" s="58"/>
      <c r="AV962" s="58"/>
      <c r="AW962" s="58"/>
      <c r="AX962" s="58"/>
      <c r="AY962" s="58"/>
      <c r="AZ962" s="58"/>
    </row>
    <row r="963" spans="1:52" x14ac:dyDescent="0.25">
      <c r="A963" s="58"/>
      <c r="B963" s="58"/>
      <c r="C963" s="58"/>
      <c r="D963" s="58"/>
      <c r="E963" s="58"/>
      <c r="F963" s="58"/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58"/>
      <c r="X963" s="58"/>
      <c r="Y963" s="58"/>
      <c r="Z963" s="58"/>
      <c r="AA963" s="58"/>
      <c r="AB963" s="58"/>
      <c r="AC963" s="58"/>
      <c r="AD963" s="58"/>
      <c r="AE963" s="58"/>
      <c r="AF963" s="58"/>
      <c r="AG963" s="58"/>
      <c r="AH963" s="58"/>
      <c r="AI963" s="58"/>
      <c r="AJ963" s="58"/>
      <c r="AK963" s="58"/>
      <c r="AL963" s="58"/>
      <c r="AM963" s="58"/>
      <c r="AN963" s="58"/>
      <c r="AO963" s="58"/>
      <c r="AP963" s="58"/>
      <c r="AQ963" s="58"/>
      <c r="AR963" s="58"/>
      <c r="AS963" s="58"/>
      <c r="AT963" s="58"/>
      <c r="AU963" s="58"/>
      <c r="AV963" s="58"/>
      <c r="AW963" s="58"/>
      <c r="AX963" s="58"/>
      <c r="AY963" s="58"/>
      <c r="AZ963" s="58"/>
    </row>
    <row r="964" spans="1:52" x14ac:dyDescent="0.25">
      <c r="A964" s="58"/>
      <c r="B964" s="58"/>
      <c r="C964" s="58"/>
      <c r="D964" s="58"/>
      <c r="E964" s="58"/>
      <c r="F964" s="58"/>
      <c r="G964" s="58"/>
      <c r="H964" s="58"/>
      <c r="I964" s="58"/>
      <c r="J964" s="58"/>
      <c r="K964" s="58"/>
      <c r="L964" s="58"/>
      <c r="M964" s="58"/>
      <c r="N964" s="58"/>
      <c r="O964" s="58"/>
      <c r="P964" s="58"/>
      <c r="Q964" s="58"/>
      <c r="R964" s="58"/>
      <c r="S964" s="58"/>
      <c r="T964" s="58"/>
      <c r="U964" s="58"/>
      <c r="V964" s="58"/>
      <c r="W964" s="58"/>
      <c r="X964" s="58"/>
      <c r="Y964" s="58"/>
      <c r="Z964" s="58"/>
      <c r="AA964" s="58"/>
      <c r="AB964" s="58"/>
      <c r="AC964" s="58"/>
      <c r="AD964" s="58"/>
      <c r="AE964" s="58"/>
      <c r="AF964" s="58"/>
      <c r="AG964" s="58"/>
      <c r="AH964" s="58"/>
      <c r="AI964" s="58"/>
      <c r="AJ964" s="58"/>
      <c r="AK964" s="58"/>
      <c r="AL964" s="58"/>
      <c r="AM964" s="58"/>
      <c r="AN964" s="58"/>
      <c r="AO964" s="58"/>
      <c r="AP964" s="58"/>
      <c r="AQ964" s="58"/>
      <c r="AR964" s="58"/>
      <c r="AS964" s="58"/>
      <c r="AT964" s="58"/>
      <c r="AU964" s="58"/>
      <c r="AV964" s="58"/>
      <c r="AW964" s="58"/>
      <c r="AX964" s="58"/>
      <c r="AY964" s="58"/>
      <c r="AZ964" s="58"/>
    </row>
    <row r="965" spans="1:52" x14ac:dyDescent="0.25">
      <c r="A965" s="58"/>
      <c r="B965" s="58"/>
      <c r="C965" s="58"/>
      <c r="D965" s="58"/>
      <c r="E965" s="58"/>
      <c r="F965" s="58"/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58"/>
      <c r="X965" s="58"/>
      <c r="Y965" s="58"/>
      <c r="Z965" s="58"/>
      <c r="AA965" s="58"/>
      <c r="AB965" s="58"/>
      <c r="AC965" s="58"/>
      <c r="AD965" s="58"/>
      <c r="AE965" s="58"/>
      <c r="AF965" s="58"/>
      <c r="AG965" s="58"/>
      <c r="AH965" s="58"/>
      <c r="AI965" s="58"/>
      <c r="AJ965" s="58"/>
      <c r="AK965" s="58"/>
      <c r="AL965" s="58"/>
      <c r="AM965" s="58"/>
      <c r="AN965" s="58"/>
      <c r="AO965" s="58"/>
      <c r="AP965" s="58"/>
      <c r="AQ965" s="58"/>
      <c r="AR965" s="58"/>
      <c r="AS965" s="58"/>
      <c r="AT965" s="58"/>
      <c r="AU965" s="58"/>
      <c r="AV965" s="58"/>
      <c r="AW965" s="58"/>
      <c r="AX965" s="58"/>
      <c r="AY965" s="58"/>
      <c r="AZ965" s="58"/>
    </row>
    <row r="966" spans="1:52" x14ac:dyDescent="0.25">
      <c r="A966" s="58"/>
      <c r="B966" s="58"/>
      <c r="C966" s="58"/>
      <c r="D966" s="58"/>
      <c r="E966" s="58"/>
      <c r="F966" s="58"/>
      <c r="G966" s="58"/>
      <c r="H966" s="58"/>
      <c r="I966" s="58"/>
      <c r="J966" s="58"/>
      <c r="K966" s="58"/>
      <c r="L966" s="58"/>
      <c r="M966" s="58"/>
      <c r="N966" s="58"/>
      <c r="O966" s="58"/>
      <c r="P966" s="58"/>
      <c r="Q966" s="58"/>
      <c r="R966" s="58"/>
      <c r="S966" s="58"/>
      <c r="T966" s="58"/>
      <c r="U966" s="58"/>
      <c r="V966" s="58"/>
      <c r="W966" s="58"/>
      <c r="X966" s="58"/>
      <c r="Y966" s="58"/>
      <c r="Z966" s="58"/>
      <c r="AA966" s="58"/>
      <c r="AB966" s="58"/>
      <c r="AC966" s="58"/>
      <c r="AD966" s="58"/>
      <c r="AE966" s="58"/>
      <c r="AF966" s="58"/>
      <c r="AG966" s="58"/>
      <c r="AH966" s="58"/>
      <c r="AI966" s="58"/>
      <c r="AJ966" s="58"/>
      <c r="AK966" s="58"/>
      <c r="AL966" s="58"/>
      <c r="AM966" s="58"/>
      <c r="AN966" s="58"/>
      <c r="AO966" s="58"/>
      <c r="AP966" s="58"/>
      <c r="AQ966" s="58"/>
      <c r="AR966" s="58"/>
      <c r="AS966" s="58"/>
      <c r="AT966" s="58"/>
      <c r="AU966" s="58"/>
      <c r="AV966" s="58"/>
      <c r="AW966" s="58"/>
      <c r="AX966" s="58"/>
      <c r="AY966" s="58"/>
      <c r="AZ966" s="58"/>
    </row>
    <row r="967" spans="1:52" x14ac:dyDescent="0.25">
      <c r="A967" s="58"/>
      <c r="B967" s="58"/>
      <c r="C967" s="58"/>
      <c r="D967" s="58"/>
      <c r="E967" s="58"/>
      <c r="F967" s="58"/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58"/>
      <c r="X967" s="58"/>
      <c r="Y967" s="58"/>
      <c r="Z967" s="58"/>
      <c r="AA967" s="58"/>
      <c r="AB967" s="58"/>
      <c r="AC967" s="58"/>
      <c r="AD967" s="58"/>
      <c r="AE967" s="58"/>
      <c r="AF967" s="58"/>
      <c r="AG967" s="58"/>
      <c r="AH967" s="58"/>
      <c r="AI967" s="58"/>
      <c r="AJ967" s="58"/>
      <c r="AK967" s="58"/>
      <c r="AL967" s="58"/>
      <c r="AM967" s="58"/>
      <c r="AN967" s="58"/>
      <c r="AO967" s="58"/>
      <c r="AP967" s="58"/>
      <c r="AQ967" s="58"/>
      <c r="AR967" s="58"/>
      <c r="AS967" s="58"/>
      <c r="AT967" s="58"/>
      <c r="AU967" s="58"/>
      <c r="AV967" s="58"/>
      <c r="AW967" s="58"/>
      <c r="AX967" s="58"/>
      <c r="AY967" s="58"/>
      <c r="AZ967" s="58"/>
    </row>
    <row r="968" spans="1:52" x14ac:dyDescent="0.25">
      <c r="A968" s="58"/>
      <c r="B968" s="58"/>
      <c r="C968" s="58"/>
      <c r="D968" s="58"/>
      <c r="E968" s="58"/>
      <c r="F968" s="58"/>
      <c r="G968" s="58"/>
      <c r="H968" s="58"/>
      <c r="I968" s="58"/>
      <c r="J968" s="58"/>
      <c r="K968" s="58"/>
      <c r="L968" s="58"/>
      <c r="M968" s="58"/>
      <c r="N968" s="58"/>
      <c r="O968" s="58"/>
      <c r="P968" s="58"/>
      <c r="Q968" s="58"/>
      <c r="R968" s="58"/>
      <c r="S968" s="58"/>
      <c r="T968" s="58"/>
      <c r="U968" s="58"/>
      <c r="V968" s="58"/>
      <c r="W968" s="58"/>
      <c r="X968" s="58"/>
      <c r="Y968" s="58"/>
      <c r="Z968" s="58"/>
      <c r="AA968" s="58"/>
      <c r="AB968" s="58"/>
      <c r="AC968" s="58"/>
      <c r="AD968" s="58"/>
      <c r="AE968" s="58"/>
      <c r="AF968" s="58"/>
      <c r="AG968" s="58"/>
      <c r="AH968" s="58"/>
      <c r="AI968" s="58"/>
      <c r="AJ968" s="58"/>
      <c r="AK968" s="58"/>
      <c r="AL968" s="58"/>
      <c r="AM968" s="58"/>
      <c r="AN968" s="58"/>
      <c r="AO968" s="58"/>
      <c r="AP968" s="58"/>
      <c r="AQ968" s="58"/>
      <c r="AR968" s="58"/>
      <c r="AS968" s="58"/>
      <c r="AT968" s="58"/>
      <c r="AU968" s="58"/>
      <c r="AV968" s="58"/>
      <c r="AW968" s="58"/>
      <c r="AX968" s="58"/>
      <c r="AY968" s="58"/>
      <c r="AZ968" s="58"/>
    </row>
    <row r="969" spans="1:52" x14ac:dyDescent="0.25">
      <c r="A969" s="58"/>
      <c r="B969" s="58"/>
      <c r="C969" s="58"/>
      <c r="D969" s="58"/>
      <c r="E969" s="58"/>
      <c r="F969" s="58"/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58"/>
      <c r="X969" s="58"/>
      <c r="Y969" s="58"/>
      <c r="Z969" s="58"/>
      <c r="AA969" s="58"/>
      <c r="AB969" s="58"/>
      <c r="AC969" s="58"/>
      <c r="AD969" s="58"/>
      <c r="AE969" s="58"/>
      <c r="AF969" s="58"/>
      <c r="AG969" s="58"/>
      <c r="AH969" s="58"/>
      <c r="AI969" s="58"/>
      <c r="AJ969" s="58"/>
      <c r="AK969" s="58"/>
      <c r="AL969" s="58"/>
      <c r="AM969" s="58"/>
      <c r="AN969" s="58"/>
      <c r="AO969" s="58"/>
      <c r="AP969" s="58"/>
      <c r="AQ969" s="58"/>
      <c r="AR969" s="58"/>
      <c r="AS969" s="58"/>
      <c r="AT969" s="58"/>
      <c r="AU969" s="58"/>
      <c r="AV969" s="58"/>
      <c r="AW969" s="58"/>
      <c r="AX969" s="58"/>
      <c r="AY969" s="58"/>
      <c r="AZ969" s="58"/>
    </row>
    <row r="970" spans="1:52" x14ac:dyDescent="0.25">
      <c r="A970" s="58"/>
      <c r="B970" s="58"/>
      <c r="C970" s="58"/>
      <c r="D970" s="58"/>
      <c r="E970" s="58"/>
      <c r="F970" s="58"/>
      <c r="G970" s="58"/>
      <c r="H970" s="58"/>
      <c r="I970" s="58"/>
      <c r="J970" s="58"/>
      <c r="K970" s="58"/>
      <c r="L970" s="58"/>
      <c r="M970" s="58"/>
      <c r="N970" s="58"/>
      <c r="O970" s="58"/>
      <c r="P970" s="58"/>
      <c r="Q970" s="58"/>
      <c r="R970" s="58"/>
      <c r="S970" s="58"/>
      <c r="T970" s="58"/>
      <c r="U970" s="58"/>
      <c r="V970" s="58"/>
      <c r="W970" s="58"/>
      <c r="X970" s="58"/>
      <c r="Y970" s="58"/>
      <c r="Z970" s="58"/>
      <c r="AA970" s="58"/>
      <c r="AB970" s="58"/>
      <c r="AC970" s="58"/>
      <c r="AD970" s="58"/>
      <c r="AE970" s="58"/>
      <c r="AF970" s="58"/>
      <c r="AG970" s="58"/>
      <c r="AH970" s="58"/>
      <c r="AI970" s="58"/>
      <c r="AJ970" s="58"/>
      <c r="AK970" s="58"/>
      <c r="AL970" s="58"/>
      <c r="AM970" s="58"/>
      <c r="AN970" s="58"/>
      <c r="AO970" s="58"/>
      <c r="AP970" s="58"/>
      <c r="AQ970" s="58"/>
      <c r="AR970" s="58"/>
      <c r="AS970" s="58"/>
      <c r="AT970" s="58"/>
      <c r="AU970" s="58"/>
      <c r="AV970" s="58"/>
      <c r="AW970" s="58"/>
      <c r="AX970" s="58"/>
      <c r="AY970" s="58"/>
      <c r="AZ970" s="58"/>
    </row>
    <row r="971" spans="1:52" x14ac:dyDescent="0.25">
      <c r="A971" s="58"/>
      <c r="B971" s="58"/>
      <c r="C971" s="58"/>
      <c r="D971" s="58"/>
      <c r="E971" s="58"/>
      <c r="F971" s="58"/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58"/>
      <c r="X971" s="58"/>
      <c r="Y971" s="58"/>
      <c r="Z971" s="58"/>
      <c r="AA971" s="58"/>
      <c r="AB971" s="58"/>
      <c r="AC971" s="58"/>
      <c r="AD971" s="58"/>
      <c r="AE971" s="58"/>
      <c r="AF971" s="58"/>
      <c r="AG971" s="58"/>
      <c r="AH971" s="58"/>
      <c r="AI971" s="58"/>
      <c r="AJ971" s="58"/>
      <c r="AK971" s="58"/>
      <c r="AL971" s="58"/>
      <c r="AM971" s="58"/>
      <c r="AN971" s="58"/>
      <c r="AO971" s="58"/>
      <c r="AP971" s="58"/>
      <c r="AQ971" s="58"/>
      <c r="AR971" s="58"/>
      <c r="AS971" s="58"/>
      <c r="AT971" s="58"/>
      <c r="AU971" s="58"/>
      <c r="AV971" s="58"/>
      <c r="AW971" s="58"/>
      <c r="AX971" s="58"/>
      <c r="AY971" s="58"/>
      <c r="AZ971" s="58"/>
    </row>
    <row r="972" spans="1:52" x14ac:dyDescent="0.25">
      <c r="A972" s="58"/>
      <c r="B972" s="58"/>
      <c r="C972" s="58"/>
      <c r="D972" s="58"/>
      <c r="E972" s="58"/>
      <c r="F972" s="58"/>
      <c r="G972" s="58"/>
      <c r="H972" s="58"/>
      <c r="I972" s="58"/>
      <c r="J972" s="58"/>
      <c r="K972" s="58"/>
      <c r="L972" s="58"/>
      <c r="M972" s="58"/>
      <c r="N972" s="58"/>
      <c r="O972" s="58"/>
      <c r="P972" s="58"/>
      <c r="Q972" s="58"/>
      <c r="R972" s="58"/>
      <c r="S972" s="58"/>
      <c r="T972" s="58"/>
      <c r="U972" s="58"/>
      <c r="V972" s="58"/>
      <c r="W972" s="58"/>
      <c r="X972" s="58"/>
      <c r="Y972" s="58"/>
      <c r="Z972" s="58"/>
      <c r="AA972" s="58"/>
      <c r="AB972" s="58"/>
      <c r="AC972" s="58"/>
      <c r="AD972" s="58"/>
      <c r="AE972" s="58"/>
      <c r="AF972" s="58"/>
      <c r="AG972" s="58"/>
      <c r="AH972" s="58"/>
      <c r="AI972" s="58"/>
      <c r="AJ972" s="58"/>
      <c r="AK972" s="58"/>
      <c r="AL972" s="58"/>
      <c r="AM972" s="58"/>
      <c r="AN972" s="58"/>
      <c r="AO972" s="58"/>
      <c r="AP972" s="58"/>
      <c r="AQ972" s="58"/>
      <c r="AR972" s="58"/>
      <c r="AS972" s="58"/>
      <c r="AT972" s="58"/>
      <c r="AU972" s="58"/>
      <c r="AV972" s="58"/>
      <c r="AW972" s="58"/>
      <c r="AX972" s="58"/>
      <c r="AY972" s="58"/>
      <c r="AZ972" s="58"/>
    </row>
    <row r="973" spans="1:52" x14ac:dyDescent="0.25">
      <c r="A973" s="58"/>
      <c r="B973" s="58"/>
      <c r="C973" s="58"/>
      <c r="D973" s="58"/>
      <c r="E973" s="58"/>
      <c r="F973" s="58"/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58"/>
      <c r="X973" s="58"/>
      <c r="Y973" s="58"/>
      <c r="Z973" s="58"/>
      <c r="AA973" s="58"/>
      <c r="AB973" s="58"/>
      <c r="AC973" s="58"/>
      <c r="AD973" s="58"/>
      <c r="AE973" s="58"/>
      <c r="AF973" s="58"/>
      <c r="AG973" s="58"/>
      <c r="AH973" s="58"/>
      <c r="AI973" s="58"/>
      <c r="AJ973" s="58"/>
      <c r="AK973" s="58"/>
      <c r="AL973" s="58"/>
      <c r="AM973" s="58"/>
      <c r="AN973" s="58"/>
      <c r="AO973" s="58"/>
      <c r="AP973" s="58"/>
      <c r="AQ973" s="58"/>
      <c r="AR973" s="58"/>
      <c r="AS973" s="58"/>
      <c r="AT973" s="58"/>
      <c r="AU973" s="58"/>
      <c r="AV973" s="58"/>
      <c r="AW973" s="58"/>
      <c r="AX973" s="58"/>
      <c r="AY973" s="58"/>
      <c r="AZ973" s="58"/>
    </row>
    <row r="974" spans="1:52" x14ac:dyDescent="0.25">
      <c r="A974" s="58"/>
      <c r="B974" s="58"/>
      <c r="C974" s="58"/>
      <c r="D974" s="58"/>
      <c r="E974" s="58"/>
      <c r="F974" s="58"/>
      <c r="G974" s="58"/>
      <c r="H974" s="58"/>
      <c r="I974" s="58"/>
      <c r="J974" s="58"/>
      <c r="K974" s="58"/>
      <c r="L974" s="58"/>
      <c r="M974" s="58"/>
      <c r="N974" s="58"/>
      <c r="O974" s="58"/>
      <c r="P974" s="58"/>
      <c r="Q974" s="58"/>
      <c r="R974" s="58"/>
      <c r="S974" s="58"/>
      <c r="T974" s="58"/>
      <c r="U974" s="58"/>
      <c r="V974" s="58"/>
      <c r="W974" s="58"/>
      <c r="X974" s="58"/>
      <c r="Y974" s="58"/>
      <c r="Z974" s="58"/>
      <c r="AA974" s="58"/>
      <c r="AB974" s="58"/>
      <c r="AC974" s="58"/>
      <c r="AD974" s="58"/>
      <c r="AE974" s="58"/>
      <c r="AF974" s="58"/>
      <c r="AG974" s="58"/>
      <c r="AH974" s="58"/>
      <c r="AI974" s="58"/>
      <c r="AJ974" s="58"/>
      <c r="AK974" s="58"/>
      <c r="AL974" s="58"/>
      <c r="AM974" s="58"/>
      <c r="AN974" s="58"/>
      <c r="AO974" s="58"/>
      <c r="AP974" s="58"/>
      <c r="AQ974" s="58"/>
      <c r="AR974" s="58"/>
      <c r="AS974" s="58"/>
      <c r="AT974" s="58"/>
      <c r="AU974" s="58"/>
      <c r="AV974" s="58"/>
      <c r="AW974" s="58"/>
      <c r="AX974" s="58"/>
      <c r="AY974" s="58"/>
      <c r="AZ974" s="58"/>
    </row>
    <row r="975" spans="1:52" x14ac:dyDescent="0.25">
      <c r="A975" s="58"/>
      <c r="B975" s="58"/>
      <c r="C975" s="58"/>
      <c r="D975" s="58"/>
      <c r="E975" s="58"/>
      <c r="F975" s="58"/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58"/>
      <c r="X975" s="58"/>
      <c r="Y975" s="58"/>
      <c r="Z975" s="58"/>
      <c r="AA975" s="58"/>
      <c r="AB975" s="58"/>
      <c r="AC975" s="58"/>
      <c r="AD975" s="58"/>
      <c r="AE975" s="58"/>
      <c r="AF975" s="58"/>
      <c r="AG975" s="58"/>
      <c r="AH975" s="58"/>
      <c r="AI975" s="58"/>
      <c r="AJ975" s="58"/>
      <c r="AK975" s="58"/>
      <c r="AL975" s="58"/>
      <c r="AM975" s="58"/>
      <c r="AN975" s="58"/>
      <c r="AO975" s="58"/>
      <c r="AP975" s="58"/>
      <c r="AQ975" s="58"/>
      <c r="AR975" s="58"/>
      <c r="AS975" s="58"/>
      <c r="AT975" s="58"/>
      <c r="AU975" s="58"/>
      <c r="AV975" s="58"/>
      <c r="AW975" s="58"/>
      <c r="AX975" s="58"/>
      <c r="AY975" s="58"/>
      <c r="AZ975" s="58"/>
    </row>
    <row r="976" spans="1:52" x14ac:dyDescent="0.25">
      <c r="A976" s="58"/>
      <c r="B976" s="58"/>
      <c r="C976" s="58"/>
      <c r="D976" s="58"/>
      <c r="E976" s="58"/>
      <c r="F976" s="58"/>
      <c r="G976" s="58"/>
      <c r="H976" s="58"/>
      <c r="I976" s="58"/>
      <c r="J976" s="58"/>
      <c r="K976" s="58"/>
      <c r="L976" s="58"/>
      <c r="M976" s="58"/>
      <c r="N976" s="58"/>
      <c r="O976" s="58"/>
      <c r="P976" s="58"/>
      <c r="Q976" s="58"/>
      <c r="R976" s="58"/>
      <c r="S976" s="58"/>
      <c r="T976" s="58"/>
      <c r="U976" s="58"/>
      <c r="V976" s="58"/>
      <c r="W976" s="58"/>
      <c r="X976" s="58"/>
      <c r="Y976" s="58"/>
      <c r="Z976" s="58"/>
      <c r="AA976" s="58"/>
      <c r="AB976" s="58"/>
      <c r="AC976" s="58"/>
      <c r="AD976" s="58"/>
      <c r="AE976" s="58"/>
      <c r="AF976" s="58"/>
      <c r="AG976" s="58"/>
      <c r="AH976" s="58"/>
      <c r="AI976" s="58"/>
      <c r="AJ976" s="58"/>
      <c r="AK976" s="58"/>
      <c r="AL976" s="58"/>
      <c r="AM976" s="58"/>
      <c r="AN976" s="58"/>
      <c r="AO976" s="58"/>
      <c r="AP976" s="58"/>
      <c r="AQ976" s="58"/>
      <c r="AR976" s="58"/>
      <c r="AS976" s="58"/>
      <c r="AT976" s="58"/>
      <c r="AU976" s="58"/>
      <c r="AV976" s="58"/>
      <c r="AW976" s="58"/>
      <c r="AX976" s="58"/>
      <c r="AY976" s="58"/>
      <c r="AZ976" s="58"/>
    </row>
    <row r="977" spans="1:52" x14ac:dyDescent="0.25">
      <c r="A977" s="58"/>
      <c r="B977" s="58"/>
      <c r="C977" s="58"/>
      <c r="D977" s="58"/>
      <c r="E977" s="58"/>
      <c r="F977" s="58"/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58"/>
      <c r="X977" s="58"/>
      <c r="Y977" s="58"/>
      <c r="Z977" s="58"/>
      <c r="AA977" s="58"/>
      <c r="AB977" s="58"/>
      <c r="AC977" s="58"/>
      <c r="AD977" s="58"/>
      <c r="AE977" s="58"/>
      <c r="AF977" s="58"/>
      <c r="AG977" s="58"/>
      <c r="AH977" s="58"/>
      <c r="AI977" s="58"/>
      <c r="AJ977" s="58"/>
      <c r="AK977" s="58"/>
      <c r="AL977" s="58"/>
      <c r="AM977" s="58"/>
      <c r="AN977" s="58"/>
      <c r="AO977" s="58"/>
      <c r="AP977" s="58"/>
      <c r="AQ977" s="58"/>
      <c r="AR977" s="58"/>
      <c r="AS977" s="58"/>
      <c r="AT977" s="58"/>
      <c r="AU977" s="58"/>
      <c r="AV977" s="58"/>
      <c r="AW977" s="58"/>
      <c r="AX977" s="58"/>
      <c r="AY977" s="58"/>
      <c r="AZ977" s="58"/>
    </row>
    <row r="978" spans="1:52" x14ac:dyDescent="0.25">
      <c r="A978" s="58"/>
      <c r="B978" s="58"/>
      <c r="C978" s="58"/>
      <c r="D978" s="58"/>
      <c r="E978" s="58"/>
      <c r="F978" s="58"/>
      <c r="G978" s="58"/>
      <c r="H978" s="58"/>
      <c r="I978" s="58"/>
      <c r="J978" s="58"/>
      <c r="K978" s="58"/>
      <c r="L978" s="58"/>
      <c r="M978" s="58"/>
      <c r="N978" s="58"/>
      <c r="O978" s="58"/>
      <c r="P978" s="58"/>
      <c r="Q978" s="58"/>
      <c r="R978" s="58"/>
      <c r="S978" s="58"/>
      <c r="T978" s="58"/>
      <c r="U978" s="58"/>
      <c r="V978" s="58"/>
      <c r="W978" s="58"/>
      <c r="X978" s="58"/>
      <c r="Y978" s="58"/>
      <c r="Z978" s="58"/>
      <c r="AA978" s="58"/>
      <c r="AB978" s="58"/>
      <c r="AC978" s="58"/>
      <c r="AD978" s="58"/>
      <c r="AE978" s="58"/>
      <c r="AF978" s="58"/>
      <c r="AG978" s="58"/>
      <c r="AH978" s="58"/>
      <c r="AI978" s="58"/>
      <c r="AJ978" s="58"/>
      <c r="AK978" s="58"/>
      <c r="AL978" s="58"/>
      <c r="AM978" s="58"/>
      <c r="AN978" s="58"/>
      <c r="AO978" s="58"/>
      <c r="AP978" s="58"/>
      <c r="AQ978" s="58"/>
      <c r="AR978" s="58"/>
      <c r="AS978" s="58"/>
      <c r="AT978" s="58"/>
      <c r="AU978" s="58"/>
      <c r="AV978" s="58"/>
      <c r="AW978" s="58"/>
      <c r="AX978" s="58"/>
      <c r="AY978" s="58"/>
      <c r="AZ978" s="58"/>
    </row>
    <row r="979" spans="1:52" x14ac:dyDescent="0.25">
      <c r="A979" s="58"/>
      <c r="B979" s="58"/>
      <c r="C979" s="58"/>
      <c r="D979" s="58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  <c r="X979" s="58"/>
      <c r="Y979" s="58"/>
      <c r="Z979" s="58"/>
      <c r="AA979" s="58"/>
      <c r="AB979" s="58"/>
      <c r="AC979" s="58"/>
      <c r="AD979" s="58"/>
      <c r="AE979" s="58"/>
      <c r="AF979" s="58"/>
      <c r="AG979" s="58"/>
      <c r="AH979" s="58"/>
      <c r="AI979" s="58"/>
      <c r="AJ979" s="58"/>
      <c r="AK979" s="58"/>
      <c r="AL979" s="58"/>
      <c r="AM979" s="58"/>
      <c r="AN979" s="58"/>
      <c r="AO979" s="58"/>
      <c r="AP979" s="58"/>
      <c r="AQ979" s="58"/>
      <c r="AR979" s="58"/>
      <c r="AS979" s="58"/>
      <c r="AT979" s="58"/>
      <c r="AU979" s="58"/>
      <c r="AV979" s="58"/>
      <c r="AW979" s="58"/>
      <c r="AX979" s="58"/>
      <c r="AY979" s="58"/>
      <c r="AZ979" s="58"/>
    </row>
    <row r="980" spans="1:52" x14ac:dyDescent="0.25">
      <c r="A980" s="58"/>
      <c r="B980" s="58"/>
      <c r="C980" s="58"/>
      <c r="D980" s="58"/>
      <c r="E980" s="58"/>
      <c r="F980" s="58"/>
      <c r="G980" s="58"/>
      <c r="H980" s="58"/>
      <c r="I980" s="58"/>
      <c r="J980" s="58"/>
      <c r="K980" s="58"/>
      <c r="L980" s="58"/>
      <c r="M980" s="58"/>
      <c r="N980" s="58"/>
      <c r="O980" s="58"/>
      <c r="P980" s="58"/>
      <c r="Q980" s="58"/>
      <c r="R980" s="58"/>
      <c r="S980" s="58"/>
      <c r="T980" s="58"/>
      <c r="U980" s="58"/>
      <c r="V980" s="58"/>
      <c r="W980" s="58"/>
      <c r="X980" s="58"/>
      <c r="Y980" s="58"/>
      <c r="Z980" s="58"/>
      <c r="AA980" s="58"/>
      <c r="AB980" s="58"/>
      <c r="AC980" s="58"/>
      <c r="AD980" s="58"/>
      <c r="AE980" s="58"/>
      <c r="AF980" s="58"/>
      <c r="AG980" s="58"/>
      <c r="AH980" s="58"/>
      <c r="AI980" s="58"/>
      <c r="AJ980" s="58"/>
      <c r="AK980" s="58"/>
      <c r="AL980" s="58"/>
      <c r="AM980" s="58"/>
      <c r="AN980" s="58"/>
      <c r="AO980" s="58"/>
      <c r="AP980" s="58"/>
      <c r="AQ980" s="58"/>
      <c r="AR980" s="58"/>
      <c r="AS980" s="58"/>
      <c r="AT980" s="58"/>
      <c r="AU980" s="58"/>
      <c r="AV980" s="58"/>
      <c r="AW980" s="58"/>
      <c r="AX980" s="58"/>
      <c r="AY980" s="58"/>
      <c r="AZ980" s="58"/>
    </row>
    <row r="981" spans="1:52" x14ac:dyDescent="0.25">
      <c r="A981" s="58"/>
      <c r="B981" s="58"/>
      <c r="C981" s="58"/>
      <c r="D981" s="58"/>
      <c r="E981" s="58"/>
      <c r="F981" s="58"/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58"/>
      <c r="X981" s="58"/>
      <c r="Y981" s="58"/>
      <c r="Z981" s="58"/>
      <c r="AA981" s="58"/>
      <c r="AB981" s="58"/>
      <c r="AC981" s="58"/>
      <c r="AD981" s="58"/>
      <c r="AE981" s="58"/>
      <c r="AF981" s="58"/>
      <c r="AG981" s="58"/>
      <c r="AH981" s="58"/>
      <c r="AI981" s="58"/>
      <c r="AJ981" s="58"/>
      <c r="AK981" s="58"/>
      <c r="AL981" s="58"/>
      <c r="AM981" s="58"/>
      <c r="AN981" s="58"/>
      <c r="AO981" s="58"/>
      <c r="AP981" s="58"/>
      <c r="AQ981" s="58"/>
      <c r="AR981" s="58"/>
      <c r="AS981" s="58"/>
      <c r="AT981" s="58"/>
      <c r="AU981" s="58"/>
      <c r="AV981" s="58"/>
      <c r="AW981" s="58"/>
      <c r="AX981" s="58"/>
      <c r="AY981" s="58"/>
      <c r="AZ981" s="58"/>
    </row>
    <row r="982" spans="1:52" x14ac:dyDescent="0.25">
      <c r="A982" s="58"/>
      <c r="B982" s="58"/>
      <c r="C982" s="58"/>
      <c r="D982" s="58"/>
      <c r="E982" s="58"/>
      <c r="F982" s="58"/>
      <c r="G982" s="58"/>
      <c r="H982" s="58"/>
      <c r="I982" s="58"/>
      <c r="J982" s="58"/>
      <c r="K982" s="58"/>
      <c r="L982" s="58"/>
      <c r="M982" s="58"/>
      <c r="N982" s="58"/>
      <c r="O982" s="58"/>
      <c r="P982" s="58"/>
      <c r="Q982" s="58"/>
      <c r="R982" s="58"/>
      <c r="S982" s="58"/>
      <c r="T982" s="58"/>
      <c r="U982" s="58"/>
      <c r="V982" s="58"/>
      <c r="W982" s="58"/>
      <c r="X982" s="58"/>
      <c r="Y982" s="58"/>
      <c r="Z982" s="58"/>
      <c r="AA982" s="58"/>
      <c r="AB982" s="58"/>
      <c r="AC982" s="58"/>
      <c r="AD982" s="58"/>
      <c r="AE982" s="58"/>
      <c r="AF982" s="58"/>
      <c r="AG982" s="58"/>
      <c r="AH982" s="58"/>
      <c r="AI982" s="58"/>
      <c r="AJ982" s="58"/>
      <c r="AK982" s="58"/>
      <c r="AL982" s="58"/>
      <c r="AM982" s="58"/>
      <c r="AN982" s="58"/>
      <c r="AO982" s="58"/>
      <c r="AP982" s="58"/>
      <c r="AQ982" s="58"/>
      <c r="AR982" s="58"/>
      <c r="AS982" s="58"/>
      <c r="AT982" s="58"/>
      <c r="AU982" s="58"/>
      <c r="AV982" s="58"/>
      <c r="AW982" s="58"/>
      <c r="AX982" s="58"/>
      <c r="AY982" s="58"/>
      <c r="AZ982" s="58"/>
    </row>
    <row r="983" spans="1:52" x14ac:dyDescent="0.25">
      <c r="A983" s="58"/>
      <c r="B983" s="58"/>
      <c r="C983" s="58"/>
      <c r="D983" s="58"/>
      <c r="E983" s="58"/>
      <c r="F983" s="58"/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58"/>
      <c r="X983" s="58"/>
      <c r="Y983" s="58"/>
      <c r="Z983" s="58"/>
      <c r="AA983" s="58"/>
      <c r="AB983" s="58"/>
      <c r="AC983" s="58"/>
      <c r="AD983" s="58"/>
      <c r="AE983" s="58"/>
      <c r="AF983" s="58"/>
      <c r="AG983" s="58"/>
      <c r="AH983" s="58"/>
      <c r="AI983" s="58"/>
      <c r="AJ983" s="58"/>
      <c r="AK983" s="58"/>
      <c r="AL983" s="58"/>
      <c r="AM983" s="58"/>
      <c r="AN983" s="58"/>
      <c r="AO983" s="58"/>
      <c r="AP983" s="58"/>
      <c r="AQ983" s="58"/>
      <c r="AR983" s="58"/>
      <c r="AS983" s="58"/>
      <c r="AT983" s="58"/>
      <c r="AU983" s="58"/>
      <c r="AV983" s="58"/>
      <c r="AW983" s="58"/>
      <c r="AX983" s="58"/>
      <c r="AY983" s="58"/>
      <c r="AZ983" s="58"/>
    </row>
    <row r="984" spans="1:52" x14ac:dyDescent="0.25">
      <c r="A984" s="58"/>
      <c r="B984" s="58"/>
      <c r="C984" s="58"/>
      <c r="D984" s="58"/>
      <c r="E984" s="58"/>
      <c r="F984" s="58"/>
      <c r="G984" s="58"/>
      <c r="H984" s="58"/>
      <c r="I984" s="58"/>
      <c r="J984" s="58"/>
      <c r="K984" s="58"/>
      <c r="L984" s="58"/>
      <c r="M984" s="58"/>
      <c r="N984" s="58"/>
      <c r="O984" s="58"/>
      <c r="P984" s="58"/>
      <c r="Q984" s="58"/>
      <c r="R984" s="58"/>
      <c r="S984" s="58"/>
      <c r="T984" s="58"/>
      <c r="U984" s="58"/>
      <c r="V984" s="58"/>
      <c r="W984" s="58"/>
      <c r="X984" s="58"/>
      <c r="Y984" s="58"/>
      <c r="Z984" s="58"/>
      <c r="AA984" s="58"/>
      <c r="AB984" s="58"/>
      <c r="AC984" s="58"/>
      <c r="AD984" s="58"/>
      <c r="AE984" s="58"/>
      <c r="AF984" s="58"/>
      <c r="AG984" s="58"/>
      <c r="AH984" s="58"/>
      <c r="AI984" s="58"/>
      <c r="AJ984" s="58"/>
      <c r="AK984" s="58"/>
      <c r="AL984" s="58"/>
      <c r="AM984" s="58"/>
      <c r="AN984" s="58"/>
      <c r="AO984" s="58"/>
      <c r="AP984" s="58"/>
      <c r="AQ984" s="58"/>
      <c r="AR984" s="58"/>
      <c r="AS984" s="58"/>
      <c r="AT984" s="58"/>
      <c r="AU984" s="58"/>
      <c r="AV984" s="58"/>
      <c r="AW984" s="58"/>
      <c r="AX984" s="58"/>
      <c r="AY984" s="58"/>
      <c r="AZ984" s="58"/>
    </row>
    <row r="985" spans="1:52" x14ac:dyDescent="0.25">
      <c r="A985" s="58"/>
      <c r="B985" s="58"/>
      <c r="C985" s="58"/>
      <c r="D985" s="58"/>
      <c r="E985" s="58"/>
      <c r="F985" s="58"/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58"/>
      <c r="X985" s="58"/>
      <c r="Y985" s="58"/>
      <c r="Z985" s="58"/>
      <c r="AA985" s="58"/>
      <c r="AB985" s="58"/>
      <c r="AC985" s="58"/>
      <c r="AD985" s="58"/>
      <c r="AE985" s="58"/>
      <c r="AF985" s="58"/>
      <c r="AG985" s="58"/>
      <c r="AH985" s="58"/>
      <c r="AI985" s="58"/>
      <c r="AJ985" s="58"/>
      <c r="AK985" s="58"/>
      <c r="AL985" s="58"/>
      <c r="AM985" s="58"/>
      <c r="AN985" s="58"/>
      <c r="AO985" s="58"/>
      <c r="AP985" s="58"/>
      <c r="AQ985" s="58"/>
      <c r="AR985" s="58"/>
      <c r="AS985" s="58"/>
      <c r="AT985" s="58"/>
      <c r="AU985" s="58"/>
      <c r="AV985" s="58"/>
      <c r="AW985" s="58"/>
      <c r="AX985" s="58"/>
      <c r="AY985" s="58"/>
      <c r="AZ985" s="58"/>
    </row>
    <row r="986" spans="1:52" x14ac:dyDescent="0.25">
      <c r="A986" s="58"/>
      <c r="B986" s="58"/>
      <c r="C986" s="58"/>
      <c r="D986" s="58"/>
      <c r="E986" s="58"/>
      <c r="F986" s="58"/>
      <c r="G986" s="58"/>
      <c r="H986" s="58"/>
      <c r="I986" s="58"/>
      <c r="J986" s="58"/>
      <c r="K986" s="58"/>
      <c r="L986" s="58"/>
      <c r="M986" s="58"/>
      <c r="N986" s="58"/>
      <c r="O986" s="58"/>
      <c r="P986" s="58"/>
      <c r="Q986" s="58"/>
      <c r="R986" s="58"/>
      <c r="S986" s="58"/>
      <c r="T986" s="58"/>
      <c r="U986" s="58"/>
      <c r="V986" s="58"/>
      <c r="W986" s="58"/>
      <c r="X986" s="58"/>
      <c r="Y986" s="58"/>
      <c r="Z986" s="58"/>
      <c r="AA986" s="58"/>
      <c r="AB986" s="58"/>
      <c r="AC986" s="58"/>
      <c r="AD986" s="58"/>
      <c r="AE986" s="58"/>
      <c r="AF986" s="58"/>
      <c r="AG986" s="58"/>
      <c r="AH986" s="58"/>
      <c r="AI986" s="58"/>
      <c r="AJ986" s="58"/>
      <c r="AK986" s="58"/>
      <c r="AL986" s="58"/>
      <c r="AM986" s="58"/>
      <c r="AN986" s="58"/>
      <c r="AO986" s="58"/>
      <c r="AP986" s="58"/>
      <c r="AQ986" s="58"/>
      <c r="AR986" s="58"/>
      <c r="AS986" s="58"/>
      <c r="AT986" s="58"/>
      <c r="AU986" s="58"/>
      <c r="AV986" s="58"/>
      <c r="AW986" s="58"/>
      <c r="AX986" s="58"/>
      <c r="AY986" s="58"/>
      <c r="AZ986" s="58"/>
    </row>
    <row r="987" spans="1:52" x14ac:dyDescent="0.25">
      <c r="A987" s="58"/>
      <c r="B987" s="58"/>
      <c r="C987" s="58"/>
      <c r="D987" s="58"/>
      <c r="E987" s="58"/>
      <c r="F987" s="58"/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58"/>
      <c r="X987" s="58"/>
      <c r="Y987" s="58"/>
      <c r="Z987" s="58"/>
      <c r="AA987" s="58"/>
      <c r="AB987" s="58"/>
      <c r="AC987" s="58"/>
      <c r="AD987" s="58"/>
      <c r="AE987" s="58"/>
      <c r="AF987" s="58"/>
      <c r="AG987" s="58"/>
      <c r="AH987" s="58"/>
      <c r="AI987" s="58"/>
      <c r="AJ987" s="58"/>
      <c r="AK987" s="58"/>
      <c r="AL987" s="58"/>
      <c r="AM987" s="58"/>
      <c r="AN987" s="58"/>
      <c r="AO987" s="58"/>
      <c r="AP987" s="58"/>
      <c r="AQ987" s="58"/>
      <c r="AR987" s="58"/>
      <c r="AS987" s="58"/>
      <c r="AT987" s="58"/>
      <c r="AU987" s="58"/>
      <c r="AV987" s="58"/>
      <c r="AW987" s="58"/>
      <c r="AX987" s="58"/>
      <c r="AY987" s="58"/>
      <c r="AZ987" s="58"/>
    </row>
    <row r="988" spans="1:52" x14ac:dyDescent="0.25">
      <c r="A988" s="58"/>
      <c r="B988" s="58"/>
      <c r="C988" s="58"/>
      <c r="D988" s="58"/>
      <c r="E988" s="58"/>
      <c r="F988" s="58"/>
      <c r="G988" s="58"/>
      <c r="H988" s="58"/>
      <c r="I988" s="58"/>
      <c r="J988" s="58"/>
      <c r="K988" s="58"/>
      <c r="L988" s="58"/>
      <c r="M988" s="58"/>
      <c r="N988" s="58"/>
      <c r="O988" s="58"/>
      <c r="P988" s="58"/>
      <c r="Q988" s="58"/>
      <c r="R988" s="58"/>
      <c r="S988" s="58"/>
      <c r="T988" s="58"/>
      <c r="U988" s="58"/>
      <c r="V988" s="58"/>
      <c r="W988" s="58"/>
      <c r="X988" s="58"/>
      <c r="Y988" s="58"/>
      <c r="Z988" s="58"/>
      <c r="AA988" s="58"/>
      <c r="AB988" s="58"/>
      <c r="AC988" s="58"/>
      <c r="AD988" s="58"/>
      <c r="AE988" s="58"/>
      <c r="AF988" s="58"/>
      <c r="AG988" s="58"/>
      <c r="AH988" s="58"/>
      <c r="AI988" s="58"/>
      <c r="AJ988" s="58"/>
      <c r="AK988" s="58"/>
      <c r="AL988" s="58"/>
      <c r="AM988" s="58"/>
      <c r="AN988" s="58"/>
      <c r="AO988" s="58"/>
      <c r="AP988" s="58"/>
      <c r="AQ988" s="58"/>
      <c r="AR988" s="58"/>
      <c r="AS988" s="58"/>
      <c r="AT988" s="58"/>
      <c r="AU988" s="58"/>
      <c r="AV988" s="58"/>
      <c r="AW988" s="58"/>
      <c r="AX988" s="58"/>
      <c r="AY988" s="58"/>
      <c r="AZ988" s="58"/>
    </row>
    <row r="989" spans="1:52" x14ac:dyDescent="0.25">
      <c r="A989" s="58"/>
      <c r="B989" s="58"/>
      <c r="C989" s="58"/>
      <c r="D989" s="58"/>
      <c r="E989" s="58"/>
      <c r="F989" s="58"/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58"/>
      <c r="X989" s="58"/>
      <c r="Y989" s="58"/>
      <c r="Z989" s="58"/>
      <c r="AA989" s="58"/>
      <c r="AB989" s="58"/>
      <c r="AC989" s="58"/>
      <c r="AD989" s="58"/>
      <c r="AE989" s="58"/>
      <c r="AF989" s="58"/>
      <c r="AG989" s="58"/>
      <c r="AH989" s="58"/>
      <c r="AI989" s="58"/>
      <c r="AJ989" s="58"/>
      <c r="AK989" s="58"/>
      <c r="AL989" s="58"/>
      <c r="AM989" s="58"/>
      <c r="AN989" s="58"/>
      <c r="AO989" s="58"/>
      <c r="AP989" s="58"/>
      <c r="AQ989" s="58"/>
      <c r="AR989" s="58"/>
      <c r="AS989" s="58"/>
      <c r="AT989" s="58"/>
      <c r="AU989" s="58"/>
      <c r="AV989" s="58"/>
      <c r="AW989" s="58"/>
      <c r="AX989" s="58"/>
      <c r="AY989" s="58"/>
      <c r="AZ989" s="58"/>
    </row>
    <row r="990" spans="1:52" x14ac:dyDescent="0.25">
      <c r="A990" s="58"/>
      <c r="B990" s="58"/>
      <c r="C990" s="58"/>
      <c r="D990" s="58"/>
      <c r="E990" s="58"/>
      <c r="F990" s="58"/>
      <c r="G990" s="58"/>
      <c r="H990" s="58"/>
      <c r="I990" s="58"/>
      <c r="J990" s="58"/>
      <c r="K990" s="58"/>
      <c r="L990" s="58"/>
      <c r="M990" s="58"/>
      <c r="N990" s="58"/>
      <c r="O990" s="58"/>
      <c r="P990" s="58"/>
      <c r="Q990" s="58"/>
      <c r="R990" s="58"/>
      <c r="S990" s="58"/>
      <c r="T990" s="58"/>
      <c r="U990" s="58"/>
      <c r="V990" s="58"/>
      <c r="W990" s="58"/>
      <c r="X990" s="58"/>
      <c r="Y990" s="58"/>
      <c r="Z990" s="58"/>
      <c r="AA990" s="58"/>
      <c r="AB990" s="58"/>
      <c r="AC990" s="58"/>
      <c r="AD990" s="58"/>
      <c r="AE990" s="58"/>
      <c r="AF990" s="58"/>
      <c r="AG990" s="58"/>
      <c r="AH990" s="58"/>
      <c r="AI990" s="58"/>
      <c r="AJ990" s="58"/>
      <c r="AK990" s="58"/>
      <c r="AL990" s="58"/>
      <c r="AM990" s="58"/>
      <c r="AN990" s="58"/>
      <c r="AO990" s="58"/>
      <c r="AP990" s="58"/>
      <c r="AQ990" s="58"/>
      <c r="AR990" s="58"/>
      <c r="AS990" s="58"/>
      <c r="AT990" s="58"/>
      <c r="AU990" s="58"/>
      <c r="AV990" s="58"/>
      <c r="AW990" s="58"/>
      <c r="AX990" s="58"/>
      <c r="AY990" s="58"/>
      <c r="AZ990" s="58"/>
    </row>
    <row r="991" spans="1:52" x14ac:dyDescent="0.25">
      <c r="A991" s="58"/>
      <c r="B991" s="58"/>
      <c r="C991" s="58"/>
      <c r="D991" s="58"/>
      <c r="E991" s="58"/>
      <c r="F991" s="58"/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58"/>
      <c r="X991" s="58"/>
      <c r="Y991" s="58"/>
      <c r="Z991" s="58"/>
      <c r="AA991" s="58"/>
      <c r="AB991" s="58"/>
      <c r="AC991" s="58"/>
      <c r="AD991" s="58"/>
      <c r="AE991" s="58"/>
      <c r="AF991" s="58"/>
      <c r="AG991" s="58"/>
      <c r="AH991" s="58"/>
      <c r="AI991" s="58"/>
      <c r="AJ991" s="58"/>
      <c r="AK991" s="58"/>
      <c r="AL991" s="58"/>
      <c r="AM991" s="58"/>
      <c r="AN991" s="58"/>
      <c r="AO991" s="58"/>
      <c r="AP991" s="58"/>
      <c r="AQ991" s="58"/>
      <c r="AR991" s="58"/>
      <c r="AS991" s="58"/>
      <c r="AT991" s="58"/>
      <c r="AU991" s="58"/>
      <c r="AV991" s="58"/>
      <c r="AW991" s="58"/>
      <c r="AX991" s="58"/>
      <c r="AY991" s="58"/>
      <c r="AZ991" s="58"/>
    </row>
    <row r="992" spans="1:52" x14ac:dyDescent="0.25">
      <c r="A992" s="58"/>
      <c r="B992" s="58"/>
      <c r="C992" s="58"/>
      <c r="D992" s="58"/>
      <c r="E992" s="58"/>
      <c r="F992" s="58"/>
      <c r="G992" s="58"/>
      <c r="H992" s="58"/>
      <c r="I992" s="58"/>
      <c r="J992" s="58"/>
      <c r="K992" s="58"/>
      <c r="L992" s="58"/>
      <c r="M992" s="58"/>
      <c r="N992" s="58"/>
      <c r="O992" s="58"/>
      <c r="P992" s="58"/>
      <c r="Q992" s="58"/>
      <c r="R992" s="58"/>
      <c r="S992" s="58"/>
      <c r="T992" s="58"/>
      <c r="U992" s="58"/>
      <c r="V992" s="58"/>
      <c r="W992" s="58"/>
      <c r="X992" s="58"/>
      <c r="Y992" s="58"/>
      <c r="Z992" s="58"/>
      <c r="AA992" s="58"/>
      <c r="AB992" s="58"/>
      <c r="AC992" s="58"/>
      <c r="AD992" s="58"/>
      <c r="AE992" s="58"/>
      <c r="AF992" s="58"/>
      <c r="AG992" s="58"/>
      <c r="AH992" s="58"/>
      <c r="AI992" s="58"/>
      <c r="AJ992" s="58"/>
      <c r="AK992" s="58"/>
      <c r="AL992" s="58"/>
      <c r="AM992" s="58"/>
      <c r="AN992" s="58"/>
      <c r="AO992" s="58"/>
      <c r="AP992" s="58"/>
      <c r="AQ992" s="58"/>
      <c r="AR992" s="58"/>
      <c r="AS992" s="58"/>
      <c r="AT992" s="58"/>
      <c r="AU992" s="58"/>
      <c r="AV992" s="58"/>
      <c r="AW992" s="58"/>
      <c r="AX992" s="58"/>
      <c r="AY992" s="58"/>
      <c r="AZ992" s="58"/>
    </row>
    <row r="993" spans="1:52" x14ac:dyDescent="0.25">
      <c r="A993" s="58"/>
      <c r="B993" s="58"/>
      <c r="C993" s="58"/>
      <c r="D993" s="58"/>
      <c r="E993" s="58"/>
      <c r="F993" s="58"/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58"/>
      <c r="X993" s="58"/>
      <c r="Y993" s="58"/>
      <c r="Z993" s="58"/>
      <c r="AA993" s="58"/>
      <c r="AB993" s="58"/>
      <c r="AC993" s="58"/>
      <c r="AD993" s="58"/>
      <c r="AE993" s="58"/>
      <c r="AF993" s="58"/>
      <c r="AG993" s="58"/>
      <c r="AH993" s="58"/>
      <c r="AI993" s="58"/>
      <c r="AJ993" s="58"/>
      <c r="AK993" s="58"/>
      <c r="AL993" s="58"/>
      <c r="AM993" s="58"/>
      <c r="AN993" s="58"/>
      <c r="AO993" s="58"/>
      <c r="AP993" s="58"/>
      <c r="AQ993" s="58"/>
      <c r="AR993" s="58"/>
      <c r="AS993" s="58"/>
      <c r="AT993" s="58"/>
      <c r="AU993" s="58"/>
      <c r="AV993" s="58"/>
      <c r="AW993" s="58"/>
      <c r="AX993" s="58"/>
      <c r="AY993" s="58"/>
      <c r="AZ993" s="58"/>
    </row>
    <row r="994" spans="1:52" x14ac:dyDescent="0.25">
      <c r="A994" s="58"/>
      <c r="B994" s="58"/>
      <c r="C994" s="58"/>
      <c r="D994" s="58"/>
      <c r="E994" s="58"/>
      <c r="F994" s="58"/>
      <c r="G994" s="58"/>
      <c r="H994" s="58"/>
      <c r="I994" s="58"/>
      <c r="J994" s="58"/>
      <c r="K994" s="58"/>
      <c r="L994" s="58"/>
      <c r="M994" s="58"/>
      <c r="N994" s="58"/>
      <c r="O994" s="58"/>
      <c r="P994" s="58"/>
      <c r="Q994" s="58"/>
      <c r="R994" s="58"/>
      <c r="S994" s="58"/>
      <c r="T994" s="58"/>
      <c r="U994" s="58"/>
      <c r="V994" s="58"/>
      <c r="W994" s="58"/>
      <c r="X994" s="58"/>
      <c r="Y994" s="58"/>
      <c r="Z994" s="58"/>
      <c r="AA994" s="58"/>
      <c r="AB994" s="58"/>
      <c r="AC994" s="58"/>
      <c r="AD994" s="58"/>
      <c r="AE994" s="58"/>
      <c r="AF994" s="58"/>
      <c r="AG994" s="58"/>
      <c r="AH994" s="58"/>
      <c r="AI994" s="58"/>
      <c r="AJ994" s="58"/>
      <c r="AK994" s="58"/>
      <c r="AL994" s="58"/>
      <c r="AM994" s="58"/>
      <c r="AN994" s="58"/>
      <c r="AO994" s="58"/>
      <c r="AP994" s="58"/>
      <c r="AQ994" s="58"/>
      <c r="AR994" s="58"/>
      <c r="AS994" s="58"/>
      <c r="AT994" s="58"/>
      <c r="AU994" s="58"/>
      <c r="AV994" s="58"/>
      <c r="AW994" s="58"/>
      <c r="AX994" s="58"/>
      <c r="AY994" s="58"/>
      <c r="AZ994" s="58"/>
    </row>
    <row r="995" spans="1:52" x14ac:dyDescent="0.25">
      <c r="A995" s="58"/>
      <c r="B995" s="58"/>
      <c r="C995" s="58"/>
      <c r="D995" s="58"/>
      <c r="E995" s="58"/>
      <c r="F995" s="58"/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58"/>
      <c r="X995" s="58"/>
      <c r="Y995" s="58"/>
      <c r="Z995" s="58"/>
      <c r="AA995" s="58"/>
      <c r="AB995" s="58"/>
      <c r="AC995" s="58"/>
      <c r="AD995" s="58"/>
      <c r="AE995" s="58"/>
      <c r="AF995" s="58"/>
      <c r="AG995" s="58"/>
      <c r="AH995" s="58"/>
      <c r="AI995" s="58"/>
      <c r="AJ995" s="58"/>
      <c r="AK995" s="58"/>
      <c r="AL995" s="58"/>
      <c r="AM995" s="58"/>
      <c r="AN995" s="58"/>
      <c r="AO995" s="58"/>
      <c r="AP995" s="58"/>
      <c r="AQ995" s="58"/>
      <c r="AR995" s="58"/>
      <c r="AS995" s="58"/>
      <c r="AT995" s="58"/>
      <c r="AU995" s="58"/>
      <c r="AV995" s="58"/>
      <c r="AW995" s="58"/>
      <c r="AX995" s="58"/>
      <c r="AY995" s="58"/>
      <c r="AZ995" s="58"/>
    </row>
    <row r="996" spans="1:52" x14ac:dyDescent="0.25">
      <c r="A996" s="58"/>
      <c r="B996" s="58"/>
      <c r="C996" s="58"/>
      <c r="D996" s="58"/>
      <c r="E996" s="58"/>
      <c r="F996" s="58"/>
      <c r="G996" s="58"/>
      <c r="H996" s="58"/>
      <c r="I996" s="58"/>
      <c r="J996" s="58"/>
      <c r="K996" s="58"/>
      <c r="L996" s="58"/>
      <c r="M996" s="58"/>
      <c r="N996" s="58"/>
      <c r="O996" s="58"/>
      <c r="P996" s="58"/>
      <c r="Q996" s="58"/>
      <c r="R996" s="58"/>
      <c r="S996" s="58"/>
      <c r="T996" s="58"/>
      <c r="U996" s="58"/>
      <c r="V996" s="58"/>
      <c r="W996" s="58"/>
      <c r="X996" s="58"/>
      <c r="Y996" s="58"/>
      <c r="Z996" s="58"/>
      <c r="AA996" s="58"/>
      <c r="AB996" s="58"/>
      <c r="AC996" s="58"/>
      <c r="AD996" s="58"/>
      <c r="AE996" s="58"/>
      <c r="AF996" s="58"/>
      <c r="AG996" s="58"/>
      <c r="AH996" s="58"/>
      <c r="AI996" s="58"/>
      <c r="AJ996" s="58"/>
      <c r="AK996" s="58"/>
      <c r="AL996" s="58"/>
      <c r="AM996" s="58"/>
      <c r="AN996" s="58"/>
      <c r="AO996" s="58"/>
      <c r="AP996" s="58"/>
      <c r="AQ996" s="58"/>
      <c r="AR996" s="58"/>
      <c r="AS996" s="58"/>
      <c r="AT996" s="58"/>
      <c r="AU996" s="58"/>
      <c r="AV996" s="58"/>
      <c r="AW996" s="58"/>
      <c r="AX996" s="58"/>
      <c r="AY996" s="58"/>
      <c r="AZ996" s="58"/>
    </row>
    <row r="997" spans="1:52" x14ac:dyDescent="0.25">
      <c r="A997" s="58"/>
      <c r="B997" s="58"/>
      <c r="C997" s="58"/>
      <c r="D997" s="58"/>
      <c r="E997" s="58"/>
      <c r="F997" s="58"/>
      <c r="G997" s="58"/>
      <c r="H997" s="58"/>
      <c r="I997" s="58"/>
      <c r="J997" s="58"/>
      <c r="K997" s="58"/>
      <c r="L997" s="58"/>
      <c r="M997" s="58"/>
      <c r="N997" s="58"/>
      <c r="O997" s="58"/>
      <c r="P997" s="58"/>
      <c r="Q997" s="58"/>
      <c r="R997" s="58"/>
      <c r="S997" s="58"/>
      <c r="T997" s="58"/>
      <c r="U997" s="58"/>
      <c r="V997" s="58"/>
      <c r="W997" s="58"/>
      <c r="X997" s="58"/>
      <c r="Y997" s="58"/>
      <c r="Z997" s="58"/>
      <c r="AA997" s="58"/>
      <c r="AB997" s="58"/>
      <c r="AC997" s="58"/>
      <c r="AD997" s="58"/>
      <c r="AE997" s="58"/>
      <c r="AF997" s="58"/>
      <c r="AG997" s="58"/>
      <c r="AH997" s="58"/>
      <c r="AI997" s="58"/>
      <c r="AJ997" s="58"/>
      <c r="AK997" s="58"/>
      <c r="AL997" s="58"/>
      <c r="AM997" s="58"/>
      <c r="AN997" s="58"/>
      <c r="AO997" s="58"/>
      <c r="AP997" s="58"/>
      <c r="AQ997" s="58"/>
      <c r="AR997" s="58"/>
      <c r="AS997" s="58"/>
      <c r="AT997" s="58"/>
      <c r="AU997" s="58"/>
      <c r="AV997" s="58"/>
      <c r="AW997" s="58"/>
      <c r="AX997" s="58"/>
      <c r="AY997" s="58"/>
      <c r="AZ997" s="58"/>
    </row>
    <row r="998" spans="1:52" x14ac:dyDescent="0.25">
      <c r="A998" s="58"/>
      <c r="B998" s="58"/>
      <c r="C998" s="58"/>
      <c r="D998" s="58"/>
      <c r="E998" s="58"/>
      <c r="F998" s="58"/>
      <c r="G998" s="58"/>
      <c r="H998" s="58"/>
      <c r="I998" s="58"/>
      <c r="J998" s="58"/>
      <c r="K998" s="58"/>
      <c r="L998" s="58"/>
      <c r="M998" s="58"/>
      <c r="N998" s="58"/>
      <c r="O998" s="58"/>
      <c r="P998" s="58"/>
      <c r="Q998" s="58"/>
      <c r="R998" s="58"/>
      <c r="S998" s="58"/>
      <c r="T998" s="58"/>
      <c r="U998" s="58"/>
      <c r="V998" s="58"/>
      <c r="W998" s="58"/>
      <c r="X998" s="58"/>
      <c r="Y998" s="58"/>
      <c r="Z998" s="58"/>
      <c r="AA998" s="58"/>
      <c r="AB998" s="58"/>
      <c r="AC998" s="58"/>
      <c r="AD998" s="58"/>
      <c r="AE998" s="58"/>
      <c r="AF998" s="58"/>
      <c r="AG998" s="58"/>
      <c r="AH998" s="58"/>
      <c r="AI998" s="58"/>
      <c r="AJ998" s="58"/>
      <c r="AK998" s="58"/>
      <c r="AL998" s="58"/>
      <c r="AM998" s="58"/>
      <c r="AN998" s="58"/>
      <c r="AO998" s="58"/>
      <c r="AP998" s="58"/>
      <c r="AQ998" s="58"/>
      <c r="AR998" s="58"/>
      <c r="AS998" s="58"/>
      <c r="AT998" s="58"/>
      <c r="AU998" s="58"/>
      <c r="AV998" s="58"/>
      <c r="AW998" s="58"/>
      <c r="AX998" s="58"/>
      <c r="AY998" s="58"/>
      <c r="AZ998" s="58"/>
    </row>
  </sheetData>
  <mergeCells count="1">
    <mergeCell ref="A1:Q6"/>
  </mergeCells>
  <pageMargins left="0.75" right="0.75" top="1" bottom="1" header="0.5" footer="0.5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rgb="FF212121"/>
  </sheetPr>
  <dimension ref="A1:AZ983"/>
  <sheetViews>
    <sheetView showGridLines="0" zoomScale="85" zoomScaleNormal="85" workbookViewId="0">
      <selection activeCell="D44" sqref="D44"/>
    </sheetView>
  </sheetViews>
  <sheetFormatPr defaultColWidth="8.88671875" defaultRowHeight="14.4" x14ac:dyDescent="0.3"/>
  <cols>
    <col min="1" max="1" width="5.6640625" customWidth="1"/>
    <col min="2" max="3" width="36.33203125" bestFit="1" customWidth="1"/>
    <col min="4" max="4" width="30.5546875" bestFit="1" customWidth="1"/>
    <col min="5" max="5" width="22.88671875" bestFit="1" customWidth="1"/>
    <col min="6" max="6" width="8.44140625" customWidth="1"/>
  </cols>
  <sheetData>
    <row r="1" spans="1:52" s="63" customFormat="1" ht="16.5" customHeight="1" x14ac:dyDescent="0.25">
      <c r="A1" s="62"/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  <c r="AA1" s="62"/>
      <c r="AB1" s="62"/>
      <c r="AC1" s="62"/>
      <c r="AD1" s="62"/>
      <c r="AE1" s="62"/>
      <c r="AF1" s="62"/>
      <c r="AG1" s="62"/>
      <c r="AH1" s="62"/>
      <c r="AI1" s="62"/>
      <c r="AJ1" s="62"/>
      <c r="AK1" s="62"/>
      <c r="AL1" s="62"/>
      <c r="AM1" s="62"/>
      <c r="AN1" s="62"/>
      <c r="AO1" s="62"/>
      <c r="AP1" s="62"/>
      <c r="AQ1" s="62"/>
      <c r="AR1" s="62"/>
      <c r="AS1" s="62"/>
      <c r="AT1" s="62"/>
      <c r="AU1" s="62"/>
      <c r="AV1" s="62"/>
      <c r="AW1" s="62"/>
      <c r="AX1" s="62"/>
      <c r="AY1" s="62"/>
      <c r="AZ1" s="62"/>
    </row>
    <row r="2" spans="1:52" s="65" customFormat="1" ht="14.25" customHeight="1" x14ac:dyDescent="0.25">
      <c r="A2" s="64"/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  <c r="AP2" s="64"/>
      <c r="AQ2" s="64"/>
      <c r="AR2" s="64"/>
      <c r="AS2" s="64"/>
      <c r="AT2" s="64"/>
      <c r="AU2" s="64"/>
      <c r="AV2" s="64"/>
      <c r="AW2" s="64"/>
      <c r="AX2" s="64"/>
      <c r="AY2" s="64"/>
      <c r="AZ2" s="64"/>
    </row>
    <row r="3" spans="1:52" ht="16.8" x14ac:dyDescent="0.4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</row>
    <row r="4" spans="1:52" ht="17.399999999999999" thickBot="1" x14ac:dyDescent="0.4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</row>
    <row r="5" spans="1:52" ht="16.8" x14ac:dyDescent="0.4">
      <c r="A5" s="2"/>
      <c r="B5" s="220" t="s">
        <v>6</v>
      </c>
      <c r="C5" s="221"/>
      <c r="D5" s="221"/>
      <c r="E5" s="22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</row>
    <row r="6" spans="1:52" ht="16.8" x14ac:dyDescent="0.4">
      <c r="A6" s="2"/>
      <c r="B6" s="25" t="s">
        <v>7</v>
      </c>
      <c r="C6" s="6" t="s">
        <v>18</v>
      </c>
      <c r="D6" s="6" t="s">
        <v>17</v>
      </c>
      <c r="E6" s="8" t="s">
        <v>16</v>
      </c>
      <c r="F6" s="2"/>
      <c r="G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</row>
    <row r="7" spans="1:52" ht="16.8" x14ac:dyDescent="0.4">
      <c r="A7" s="2"/>
      <c r="B7" s="26" t="s">
        <v>8</v>
      </c>
      <c r="C7" s="13">
        <v>2022</v>
      </c>
      <c r="D7" s="13">
        <v>2022</v>
      </c>
      <c r="E7" s="27">
        <v>2022</v>
      </c>
      <c r="F7" s="2"/>
      <c r="G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</row>
    <row r="8" spans="1:52" ht="16.8" x14ac:dyDescent="0.4">
      <c r="A8" s="2"/>
      <c r="B8" s="26" t="s">
        <v>9</v>
      </c>
      <c r="C8" s="13">
        <v>2030</v>
      </c>
      <c r="D8" s="13">
        <v>2030</v>
      </c>
      <c r="E8" s="27">
        <v>2030</v>
      </c>
      <c r="F8" s="2"/>
      <c r="G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</row>
    <row r="9" spans="1:52" ht="16.8" x14ac:dyDescent="0.4">
      <c r="A9" s="2"/>
      <c r="B9" s="26" t="s">
        <v>10</v>
      </c>
      <c r="C9" s="13">
        <f>C8-C7</f>
        <v>8</v>
      </c>
      <c r="D9" s="13">
        <f>D8-D7</f>
        <v>8</v>
      </c>
      <c r="E9" s="27">
        <f>E8-E7</f>
        <v>8</v>
      </c>
      <c r="F9" s="2"/>
      <c r="G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</row>
    <row r="10" spans="1:52" ht="17.399999999999999" thickBot="1" x14ac:dyDescent="0.45">
      <c r="A10" s="2"/>
      <c r="B10" s="28" t="s">
        <v>11</v>
      </c>
      <c r="C10" s="29">
        <v>0.03</v>
      </c>
      <c r="D10" s="29">
        <v>0.03</v>
      </c>
      <c r="E10" s="30">
        <v>0.03</v>
      </c>
      <c r="F10" s="2"/>
      <c r="G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</row>
    <row r="11" spans="1:52" ht="16.8" x14ac:dyDescent="0.4">
      <c r="A11" s="2"/>
      <c r="F11" s="2"/>
      <c r="G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</row>
    <row r="12" spans="1:52" ht="16.8" x14ac:dyDescent="0.4">
      <c r="A12" s="2"/>
      <c r="B12" s="219" t="s">
        <v>15</v>
      </c>
      <c r="C12" s="219"/>
      <c r="D12" s="219"/>
      <c r="E12" s="219"/>
      <c r="F12" s="2"/>
      <c r="G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</row>
    <row r="13" spans="1:52" ht="16.5" customHeight="1" x14ac:dyDescent="0.4">
      <c r="A13" s="2"/>
      <c r="F13" s="2"/>
      <c r="G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</row>
    <row r="14" spans="1:52" ht="16.8" x14ac:dyDescent="0.4">
      <c r="A14" s="2"/>
      <c r="B14" s="2"/>
      <c r="C14" s="2"/>
      <c r="D14" s="2"/>
      <c r="E14" s="2"/>
      <c r="F14" s="2"/>
      <c r="G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</row>
    <row r="15" spans="1:52" ht="16.8" x14ac:dyDescent="0.4">
      <c r="A15" s="2"/>
      <c r="C15" s="1"/>
      <c r="D15" s="1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</row>
    <row r="16" spans="1:52" ht="16.8" x14ac:dyDescent="0.4">
      <c r="A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</row>
    <row r="17" spans="1:38" ht="16.8" x14ac:dyDescent="0.4">
      <c r="A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</row>
    <row r="18" spans="1:38" ht="16.8" x14ac:dyDescent="0.4">
      <c r="A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</row>
    <row r="19" spans="1:38" ht="16.8" x14ac:dyDescent="0.4">
      <c r="A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</row>
    <row r="20" spans="1:38" ht="16.8" x14ac:dyDescent="0.4">
      <c r="A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</row>
    <row r="21" spans="1:38" ht="16.8" x14ac:dyDescent="0.4">
      <c r="A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</row>
    <row r="22" spans="1:38" ht="16.8" x14ac:dyDescent="0.4">
      <c r="A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</row>
    <row r="23" spans="1:38" ht="16.8" x14ac:dyDescent="0.4">
      <c r="A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</row>
    <row r="24" spans="1:38" ht="16.8" x14ac:dyDescent="0.4">
      <c r="A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</row>
    <row r="25" spans="1:38" ht="16.8" x14ac:dyDescent="0.4">
      <c r="A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</row>
    <row r="26" spans="1:38" ht="16.8" x14ac:dyDescent="0.4">
      <c r="A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</row>
    <row r="27" spans="1:38" ht="16.8" x14ac:dyDescent="0.4">
      <c r="A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</row>
    <row r="28" spans="1:38" ht="16.8" x14ac:dyDescent="0.4">
      <c r="A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</row>
    <row r="29" spans="1:38" ht="16.8" x14ac:dyDescent="0.4">
      <c r="A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</row>
    <row r="30" spans="1:38" ht="16.8" x14ac:dyDescent="0.4">
      <c r="A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</row>
    <row r="31" spans="1:38" ht="16.8" x14ac:dyDescent="0.4">
      <c r="A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</row>
    <row r="32" spans="1:38" ht="16.8" x14ac:dyDescent="0.4">
      <c r="A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</row>
    <row r="33" spans="1:38" ht="16.8" x14ac:dyDescent="0.4">
      <c r="A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</row>
    <row r="34" spans="1:38" ht="16.8" x14ac:dyDescent="0.4">
      <c r="A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</row>
    <row r="35" spans="1:38" ht="16.8" x14ac:dyDescent="0.4">
      <c r="A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</row>
    <row r="36" spans="1:38" ht="16.8" x14ac:dyDescent="0.4">
      <c r="A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</row>
    <row r="37" spans="1:38" ht="16.8" x14ac:dyDescent="0.4">
      <c r="A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</row>
    <row r="38" spans="1:38" ht="16.8" x14ac:dyDescent="0.4">
      <c r="A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</row>
    <row r="39" spans="1:38" ht="16.8" x14ac:dyDescent="0.4">
      <c r="A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</row>
    <row r="40" spans="1:38" ht="16.8" x14ac:dyDescent="0.4">
      <c r="A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</row>
    <row r="41" spans="1:38" ht="16.8" x14ac:dyDescent="0.4">
      <c r="A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</row>
    <row r="42" spans="1:38" ht="16.8" x14ac:dyDescent="0.4">
      <c r="A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</row>
    <row r="43" spans="1:38" ht="16.8" x14ac:dyDescent="0.4">
      <c r="A43" s="2"/>
      <c r="C43" s="44"/>
      <c r="D43" s="44"/>
      <c r="E43" s="44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</row>
    <row r="44" spans="1:38" ht="16.8" x14ac:dyDescent="0.4">
      <c r="A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</row>
    <row r="45" spans="1:38" ht="16.8" x14ac:dyDescent="0.4">
      <c r="A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</row>
    <row r="46" spans="1:38" ht="16.8" x14ac:dyDescent="0.4">
      <c r="A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</row>
    <row r="47" spans="1:38" ht="16.8" x14ac:dyDescent="0.4">
      <c r="A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</row>
    <row r="48" spans="1:38" ht="16.8" x14ac:dyDescent="0.4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</row>
    <row r="49" spans="1:38" ht="16.8" x14ac:dyDescent="0.4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</row>
    <row r="50" spans="1:38" ht="16.8" x14ac:dyDescent="0.4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</row>
    <row r="51" spans="1:38" ht="16.8" x14ac:dyDescent="0.4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</row>
    <row r="52" spans="1:38" ht="16.8" x14ac:dyDescent="0.4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</row>
    <row r="53" spans="1:38" ht="16.8" x14ac:dyDescent="0.4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</row>
    <row r="54" spans="1:38" ht="16.8" x14ac:dyDescent="0.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</row>
    <row r="55" spans="1:38" ht="16.8" x14ac:dyDescent="0.4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</row>
    <row r="56" spans="1:38" ht="16.8" x14ac:dyDescent="0.4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</row>
    <row r="57" spans="1:38" ht="16.8" x14ac:dyDescent="0.4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</row>
    <row r="58" spans="1:38" ht="16.8" x14ac:dyDescent="0.4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</row>
    <row r="59" spans="1:38" ht="16.8" x14ac:dyDescent="0.4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</row>
    <row r="60" spans="1:38" ht="16.8" x14ac:dyDescent="0.4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</row>
    <row r="61" spans="1:38" ht="16.8" x14ac:dyDescent="0.4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</row>
    <row r="62" spans="1:38" ht="16.8" x14ac:dyDescent="0.4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</row>
    <row r="63" spans="1:38" ht="16.8" x14ac:dyDescent="0.4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</row>
    <row r="64" spans="1:38" ht="16.8" x14ac:dyDescent="0.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</row>
    <row r="65" spans="1:38" ht="16.8" x14ac:dyDescent="0.4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</row>
    <row r="66" spans="1:38" ht="16.8" x14ac:dyDescent="0.4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</row>
    <row r="67" spans="1:38" ht="16.8" x14ac:dyDescent="0.4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</row>
    <row r="68" spans="1:38" ht="16.8" x14ac:dyDescent="0.4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</row>
    <row r="69" spans="1:38" ht="16.8" x14ac:dyDescent="0.4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</row>
    <row r="70" spans="1:38" ht="16.8" x14ac:dyDescent="0.4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</row>
    <row r="71" spans="1:38" ht="16.8" x14ac:dyDescent="0.4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</row>
    <row r="72" spans="1:38" ht="16.8" x14ac:dyDescent="0.4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</row>
    <row r="73" spans="1:38" ht="16.8" x14ac:dyDescent="0.4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</row>
    <row r="74" spans="1:38" ht="16.8" x14ac:dyDescent="0.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</row>
    <row r="75" spans="1:38" ht="16.8" x14ac:dyDescent="0.4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</row>
    <row r="76" spans="1:38" ht="16.8" x14ac:dyDescent="0.4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</row>
    <row r="77" spans="1:38" ht="16.8" x14ac:dyDescent="0.4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</row>
    <row r="78" spans="1:38" ht="16.8" x14ac:dyDescent="0.4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</row>
    <row r="79" spans="1:38" ht="16.8" x14ac:dyDescent="0.4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</row>
    <row r="80" spans="1:38" ht="16.8" x14ac:dyDescent="0.4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</row>
    <row r="81" spans="1:38" ht="16.8" x14ac:dyDescent="0.4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</row>
    <row r="82" spans="1:38" ht="16.8" x14ac:dyDescent="0.4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</row>
    <row r="83" spans="1:38" ht="16.8" x14ac:dyDescent="0.4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</row>
    <row r="84" spans="1:38" ht="16.8" x14ac:dyDescent="0.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</row>
    <row r="85" spans="1:38" ht="16.8" x14ac:dyDescent="0.4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</row>
    <row r="86" spans="1:38" ht="16.8" x14ac:dyDescent="0.4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</row>
    <row r="87" spans="1:38" ht="16.8" x14ac:dyDescent="0.4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</row>
    <row r="88" spans="1:38" ht="16.8" x14ac:dyDescent="0.4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</row>
    <row r="89" spans="1:38" ht="16.8" x14ac:dyDescent="0.4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</row>
    <row r="90" spans="1:38" ht="16.8" x14ac:dyDescent="0.4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</row>
    <row r="91" spans="1:38" ht="16.8" x14ac:dyDescent="0.4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</row>
    <row r="92" spans="1:38" ht="16.8" x14ac:dyDescent="0.4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</row>
    <row r="93" spans="1:38" ht="16.8" x14ac:dyDescent="0.4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</row>
    <row r="94" spans="1:38" ht="16.8" x14ac:dyDescent="0.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</row>
    <row r="95" spans="1:38" ht="16.8" x14ac:dyDescent="0.4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</row>
    <row r="96" spans="1:38" ht="16.8" x14ac:dyDescent="0.4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</row>
    <row r="97" spans="1:38" ht="16.8" x14ac:dyDescent="0.4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</row>
    <row r="98" spans="1:38" ht="16.8" x14ac:dyDescent="0.4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</row>
    <row r="99" spans="1:38" ht="16.8" x14ac:dyDescent="0.4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</row>
    <row r="100" spans="1:38" ht="16.8" x14ac:dyDescent="0.4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</row>
    <row r="101" spans="1:38" ht="16.8" x14ac:dyDescent="0.4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</row>
    <row r="102" spans="1:38" ht="16.8" x14ac:dyDescent="0.4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</row>
    <row r="103" spans="1:38" ht="16.8" x14ac:dyDescent="0.4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</row>
    <row r="104" spans="1:38" ht="16.8" x14ac:dyDescent="0.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</row>
    <row r="105" spans="1:38" ht="16.8" x14ac:dyDescent="0.4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</row>
    <row r="106" spans="1:38" ht="16.8" x14ac:dyDescent="0.4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</row>
    <row r="107" spans="1:38" ht="16.8" x14ac:dyDescent="0.4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</row>
    <row r="108" spans="1:38" ht="16.8" x14ac:dyDescent="0.4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</row>
    <row r="109" spans="1:38" ht="16.8" x14ac:dyDescent="0.4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</row>
    <row r="110" spans="1:38" ht="16.8" x14ac:dyDescent="0.4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</row>
    <row r="111" spans="1:38" ht="16.8" x14ac:dyDescent="0.4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</row>
    <row r="112" spans="1:38" ht="16.8" x14ac:dyDescent="0.4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</row>
    <row r="113" spans="1:38" ht="16.8" x14ac:dyDescent="0.4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</row>
    <row r="114" spans="1:38" ht="16.8" x14ac:dyDescent="0.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</row>
    <row r="115" spans="1:38" ht="16.8" x14ac:dyDescent="0.4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</row>
    <row r="116" spans="1:38" ht="16.8" x14ac:dyDescent="0.4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</row>
    <row r="117" spans="1:38" ht="16.8" x14ac:dyDescent="0.4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</row>
    <row r="118" spans="1:38" ht="16.8" x14ac:dyDescent="0.4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</row>
    <row r="119" spans="1:38" ht="16.8" x14ac:dyDescent="0.4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</row>
    <row r="120" spans="1:38" ht="16.8" x14ac:dyDescent="0.4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</row>
    <row r="121" spans="1:38" ht="16.8" x14ac:dyDescent="0.4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</row>
    <row r="122" spans="1:38" ht="16.8" x14ac:dyDescent="0.4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</row>
    <row r="123" spans="1:38" ht="16.8" x14ac:dyDescent="0.4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</row>
    <row r="124" spans="1:38" ht="16.8" x14ac:dyDescent="0.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</row>
    <row r="125" spans="1:38" ht="16.8" x14ac:dyDescent="0.4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</row>
    <row r="126" spans="1:38" ht="16.8" x14ac:dyDescent="0.4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</row>
    <row r="127" spans="1:38" ht="16.8" x14ac:dyDescent="0.4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</row>
    <row r="128" spans="1:38" ht="16.8" x14ac:dyDescent="0.4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</row>
    <row r="129" spans="1:38" ht="16.8" x14ac:dyDescent="0.4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</row>
    <row r="130" spans="1:38" ht="16.8" x14ac:dyDescent="0.4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</row>
    <row r="131" spans="1:38" ht="16.8" x14ac:dyDescent="0.4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</row>
    <row r="132" spans="1:38" ht="16.8" x14ac:dyDescent="0.4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</row>
    <row r="133" spans="1:38" ht="16.8" x14ac:dyDescent="0.4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</row>
    <row r="134" spans="1:38" ht="16.8" x14ac:dyDescent="0.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</row>
    <row r="135" spans="1:38" ht="16.8" x14ac:dyDescent="0.4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</row>
    <row r="136" spans="1:38" ht="16.8" x14ac:dyDescent="0.4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</row>
    <row r="137" spans="1:38" ht="16.8" x14ac:dyDescent="0.4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</row>
    <row r="138" spans="1:38" ht="16.8" x14ac:dyDescent="0.4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</row>
    <row r="139" spans="1:38" ht="16.8" x14ac:dyDescent="0.4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</row>
    <row r="140" spans="1:38" ht="16.8" x14ac:dyDescent="0.4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</row>
    <row r="141" spans="1:38" ht="16.8" x14ac:dyDescent="0.4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</row>
    <row r="142" spans="1:38" ht="16.8" x14ac:dyDescent="0.4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</row>
    <row r="143" spans="1:38" ht="16.8" x14ac:dyDescent="0.4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</row>
    <row r="144" spans="1:38" ht="16.8" x14ac:dyDescent="0.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</row>
    <row r="145" spans="1:38" ht="16.8" x14ac:dyDescent="0.4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</row>
    <row r="146" spans="1:38" ht="16.8" x14ac:dyDescent="0.4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</row>
    <row r="147" spans="1:38" ht="16.8" x14ac:dyDescent="0.4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</row>
    <row r="148" spans="1:38" ht="16.8" x14ac:dyDescent="0.4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</row>
    <row r="149" spans="1:38" ht="16.8" x14ac:dyDescent="0.4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</row>
    <row r="150" spans="1:38" ht="16.8" x14ac:dyDescent="0.4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</row>
    <row r="151" spans="1:38" ht="16.8" x14ac:dyDescent="0.4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</row>
    <row r="152" spans="1:38" ht="16.8" x14ac:dyDescent="0.4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</row>
    <row r="153" spans="1:38" ht="16.8" x14ac:dyDescent="0.4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</row>
    <row r="154" spans="1:38" ht="16.8" x14ac:dyDescent="0.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</row>
    <row r="155" spans="1:38" ht="16.8" x14ac:dyDescent="0.4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</row>
    <row r="156" spans="1:38" ht="16.8" x14ac:dyDescent="0.4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</row>
    <row r="157" spans="1:38" ht="16.8" x14ac:dyDescent="0.4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</row>
    <row r="158" spans="1:38" ht="16.8" x14ac:dyDescent="0.4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</row>
    <row r="159" spans="1:38" ht="16.8" x14ac:dyDescent="0.4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</row>
    <row r="160" spans="1:38" ht="16.8" x14ac:dyDescent="0.4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</row>
    <row r="161" spans="1:38" ht="16.8" x14ac:dyDescent="0.4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</row>
    <row r="162" spans="1:38" ht="16.8" x14ac:dyDescent="0.4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</row>
    <row r="163" spans="1:38" ht="16.8" x14ac:dyDescent="0.4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</row>
    <row r="164" spans="1:38" ht="16.8" x14ac:dyDescent="0.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</row>
    <row r="165" spans="1:38" ht="16.8" x14ac:dyDescent="0.4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</row>
    <row r="166" spans="1:38" ht="16.8" x14ac:dyDescent="0.4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</row>
    <row r="167" spans="1:38" ht="16.8" x14ac:dyDescent="0.4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</row>
    <row r="168" spans="1:38" ht="16.8" x14ac:dyDescent="0.4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</row>
    <row r="169" spans="1:38" ht="16.8" x14ac:dyDescent="0.4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</row>
    <row r="170" spans="1:38" ht="16.8" x14ac:dyDescent="0.4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</row>
    <row r="171" spans="1:38" ht="16.8" x14ac:dyDescent="0.4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</row>
    <row r="172" spans="1:38" ht="16.8" x14ac:dyDescent="0.4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</row>
    <row r="173" spans="1:38" ht="16.8" x14ac:dyDescent="0.4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</row>
    <row r="174" spans="1:38" ht="16.8" x14ac:dyDescent="0.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</row>
    <row r="175" spans="1:38" ht="16.8" x14ac:dyDescent="0.4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</row>
    <row r="176" spans="1:38" ht="16.8" x14ac:dyDescent="0.4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</row>
    <row r="177" spans="1:38" ht="16.8" x14ac:dyDescent="0.4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</row>
    <row r="178" spans="1:38" ht="16.8" x14ac:dyDescent="0.4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</row>
    <row r="179" spans="1:38" ht="16.8" x14ac:dyDescent="0.4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</row>
    <row r="180" spans="1:38" ht="16.8" x14ac:dyDescent="0.4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</row>
    <row r="181" spans="1:38" ht="16.8" x14ac:dyDescent="0.4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</row>
    <row r="182" spans="1:38" ht="16.8" x14ac:dyDescent="0.4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</row>
    <row r="183" spans="1:38" ht="16.8" x14ac:dyDescent="0.4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</row>
    <row r="184" spans="1:38" ht="16.8" x14ac:dyDescent="0.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</row>
    <row r="185" spans="1:38" ht="16.8" x14ac:dyDescent="0.4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</row>
    <row r="186" spans="1:38" ht="16.8" x14ac:dyDescent="0.4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</row>
    <row r="187" spans="1:38" ht="16.8" x14ac:dyDescent="0.4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</row>
    <row r="188" spans="1:38" ht="16.8" x14ac:dyDescent="0.4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</row>
    <row r="189" spans="1:38" ht="16.8" x14ac:dyDescent="0.4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</row>
    <row r="190" spans="1:38" ht="16.8" x14ac:dyDescent="0.4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</row>
    <row r="191" spans="1:38" ht="16.8" x14ac:dyDescent="0.4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</row>
    <row r="192" spans="1:38" ht="16.8" x14ac:dyDescent="0.4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</row>
    <row r="193" spans="1:38" ht="16.8" x14ac:dyDescent="0.4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</row>
    <row r="194" spans="1:38" ht="16.8" x14ac:dyDescent="0.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</row>
    <row r="195" spans="1:38" ht="16.8" x14ac:dyDescent="0.4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</row>
    <row r="196" spans="1:38" ht="16.8" x14ac:dyDescent="0.4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</row>
    <row r="197" spans="1:38" ht="16.8" x14ac:dyDescent="0.4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</row>
    <row r="198" spans="1:38" ht="16.8" x14ac:dyDescent="0.4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</row>
    <row r="199" spans="1:38" ht="16.8" x14ac:dyDescent="0.4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</row>
    <row r="200" spans="1:38" ht="16.8" x14ac:dyDescent="0.4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</row>
    <row r="201" spans="1:38" ht="16.8" x14ac:dyDescent="0.4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</row>
    <row r="202" spans="1:38" ht="16.8" x14ac:dyDescent="0.4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</row>
    <row r="203" spans="1:38" ht="16.8" x14ac:dyDescent="0.4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</row>
    <row r="204" spans="1:38" ht="16.8" x14ac:dyDescent="0.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</row>
    <row r="205" spans="1:38" ht="16.8" x14ac:dyDescent="0.4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</row>
    <row r="206" spans="1:38" ht="16.8" x14ac:dyDescent="0.4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</row>
    <row r="207" spans="1:38" ht="16.8" x14ac:dyDescent="0.4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</row>
    <row r="208" spans="1:38" ht="16.8" x14ac:dyDescent="0.4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</row>
    <row r="209" spans="1:38" ht="16.8" x14ac:dyDescent="0.4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</row>
    <row r="210" spans="1:38" ht="16.8" x14ac:dyDescent="0.4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</row>
    <row r="211" spans="1:38" ht="16.8" x14ac:dyDescent="0.4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</row>
    <row r="212" spans="1:38" ht="16.8" x14ac:dyDescent="0.4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</row>
    <row r="213" spans="1:38" ht="16.8" x14ac:dyDescent="0.4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</row>
    <row r="214" spans="1:38" ht="16.8" x14ac:dyDescent="0.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</row>
    <row r="215" spans="1:38" ht="16.8" x14ac:dyDescent="0.4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</row>
    <row r="216" spans="1:38" ht="16.8" x14ac:dyDescent="0.4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</row>
    <row r="217" spans="1:38" ht="16.8" x14ac:dyDescent="0.4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</row>
    <row r="218" spans="1:38" ht="16.8" x14ac:dyDescent="0.4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</row>
    <row r="219" spans="1:38" ht="16.8" x14ac:dyDescent="0.4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</row>
    <row r="220" spans="1:38" ht="16.8" x14ac:dyDescent="0.4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</row>
    <row r="221" spans="1:38" ht="16.8" x14ac:dyDescent="0.4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</row>
    <row r="222" spans="1:38" ht="16.8" x14ac:dyDescent="0.4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</row>
    <row r="223" spans="1:38" ht="16.8" x14ac:dyDescent="0.4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</row>
    <row r="224" spans="1:38" ht="16.8" x14ac:dyDescent="0.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</row>
    <row r="225" spans="1:38" ht="16.8" x14ac:dyDescent="0.4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</row>
    <row r="226" spans="1:38" ht="16.8" x14ac:dyDescent="0.4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</row>
    <row r="227" spans="1:38" ht="16.8" x14ac:dyDescent="0.4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</row>
    <row r="228" spans="1:38" ht="16.8" x14ac:dyDescent="0.4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</row>
    <row r="229" spans="1:38" ht="16.8" x14ac:dyDescent="0.4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</row>
    <row r="230" spans="1:38" ht="16.8" x14ac:dyDescent="0.4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</row>
    <row r="231" spans="1:38" ht="16.8" x14ac:dyDescent="0.4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</row>
    <row r="232" spans="1:38" ht="16.8" x14ac:dyDescent="0.4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</row>
    <row r="233" spans="1:38" ht="16.8" x14ac:dyDescent="0.4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</row>
    <row r="234" spans="1:38" ht="16.8" x14ac:dyDescent="0.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</row>
    <row r="235" spans="1:38" ht="16.8" x14ac:dyDescent="0.4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</row>
    <row r="236" spans="1:38" ht="16.8" x14ac:dyDescent="0.4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</row>
    <row r="237" spans="1:38" ht="16.8" x14ac:dyDescent="0.4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</row>
    <row r="238" spans="1:38" ht="16.8" x14ac:dyDescent="0.4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</row>
    <row r="239" spans="1:38" ht="16.8" x14ac:dyDescent="0.4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</row>
    <row r="240" spans="1:38" ht="16.8" x14ac:dyDescent="0.4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</row>
    <row r="241" spans="1:38" ht="16.8" x14ac:dyDescent="0.4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</row>
    <row r="242" spans="1:38" ht="16.8" x14ac:dyDescent="0.4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</row>
    <row r="243" spans="1:38" ht="16.8" x14ac:dyDescent="0.4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</row>
    <row r="244" spans="1:38" ht="16.8" x14ac:dyDescent="0.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</row>
    <row r="245" spans="1:38" ht="16.8" x14ac:dyDescent="0.4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</row>
    <row r="246" spans="1:38" ht="16.8" x14ac:dyDescent="0.4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</row>
    <row r="247" spans="1:38" ht="16.8" x14ac:dyDescent="0.4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</row>
    <row r="248" spans="1:38" ht="16.8" x14ac:dyDescent="0.4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</row>
    <row r="249" spans="1:38" ht="16.8" x14ac:dyDescent="0.4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</row>
    <row r="250" spans="1:38" ht="16.8" x14ac:dyDescent="0.4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</row>
    <row r="251" spans="1:38" ht="16.8" x14ac:dyDescent="0.4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</row>
    <row r="252" spans="1:38" ht="16.8" x14ac:dyDescent="0.4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</row>
    <row r="253" spans="1:38" ht="16.8" x14ac:dyDescent="0.4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</row>
    <row r="254" spans="1:38" ht="16.8" x14ac:dyDescent="0.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</row>
    <row r="255" spans="1:38" ht="16.8" x14ac:dyDescent="0.4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</row>
    <row r="256" spans="1:38" ht="16.8" x14ac:dyDescent="0.4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</row>
    <row r="257" spans="1:38" ht="16.8" x14ac:dyDescent="0.4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</row>
    <row r="258" spans="1:38" ht="16.8" x14ac:dyDescent="0.4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</row>
    <row r="259" spans="1:38" ht="16.8" x14ac:dyDescent="0.4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</row>
    <row r="260" spans="1:38" ht="16.8" x14ac:dyDescent="0.4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</row>
    <row r="261" spans="1:38" ht="16.8" x14ac:dyDescent="0.4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</row>
    <row r="262" spans="1:38" ht="16.8" x14ac:dyDescent="0.4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</row>
    <row r="263" spans="1:38" ht="16.8" x14ac:dyDescent="0.4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</row>
    <row r="264" spans="1:38" ht="16.8" x14ac:dyDescent="0.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</row>
    <row r="265" spans="1:38" ht="16.8" x14ac:dyDescent="0.4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</row>
    <row r="266" spans="1:38" ht="16.8" x14ac:dyDescent="0.4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</row>
    <row r="267" spans="1:38" ht="16.8" x14ac:dyDescent="0.4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</row>
    <row r="268" spans="1:38" ht="16.8" x14ac:dyDescent="0.4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</row>
    <row r="269" spans="1:38" ht="16.8" x14ac:dyDescent="0.4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</row>
    <row r="270" spans="1:38" ht="16.8" x14ac:dyDescent="0.4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</row>
    <row r="271" spans="1:38" ht="16.8" x14ac:dyDescent="0.4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</row>
    <row r="272" spans="1:38" ht="16.8" x14ac:dyDescent="0.4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</row>
    <row r="273" spans="1:38" ht="16.8" x14ac:dyDescent="0.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</row>
    <row r="274" spans="1:38" ht="16.8" x14ac:dyDescent="0.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</row>
    <row r="275" spans="1:38" ht="16.8" x14ac:dyDescent="0.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</row>
    <row r="276" spans="1:38" ht="16.8" x14ac:dyDescent="0.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</row>
    <row r="277" spans="1:38" ht="16.8" x14ac:dyDescent="0.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</row>
    <row r="278" spans="1:38" ht="16.8" x14ac:dyDescent="0.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</row>
    <row r="279" spans="1:38" ht="16.8" x14ac:dyDescent="0.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</row>
    <row r="280" spans="1:38" ht="16.8" x14ac:dyDescent="0.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</row>
    <row r="281" spans="1:38" ht="16.8" x14ac:dyDescent="0.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</row>
    <row r="282" spans="1:38" ht="16.8" x14ac:dyDescent="0.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</row>
    <row r="283" spans="1:38" ht="16.8" x14ac:dyDescent="0.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</row>
    <row r="284" spans="1:38" ht="16.8" x14ac:dyDescent="0.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</row>
    <row r="285" spans="1:38" ht="16.8" x14ac:dyDescent="0.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</row>
    <row r="286" spans="1:38" ht="16.8" x14ac:dyDescent="0.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</row>
    <row r="287" spans="1:38" ht="16.8" x14ac:dyDescent="0.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</row>
    <row r="288" spans="1:38" ht="16.8" x14ac:dyDescent="0.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</row>
    <row r="289" spans="1:38" ht="16.8" x14ac:dyDescent="0.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</row>
    <row r="290" spans="1:38" ht="16.8" x14ac:dyDescent="0.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</row>
    <row r="291" spans="1:38" ht="16.8" x14ac:dyDescent="0.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</row>
    <row r="292" spans="1:38" ht="16.8" x14ac:dyDescent="0.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</row>
    <row r="293" spans="1:38" ht="16.8" x14ac:dyDescent="0.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</row>
    <row r="294" spans="1:38" ht="16.8" x14ac:dyDescent="0.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</row>
    <row r="295" spans="1:38" ht="16.8" x14ac:dyDescent="0.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</row>
    <row r="296" spans="1:38" ht="16.8" x14ac:dyDescent="0.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</row>
    <row r="297" spans="1:38" ht="16.8" x14ac:dyDescent="0.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</row>
    <row r="298" spans="1:38" ht="16.8" x14ac:dyDescent="0.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</row>
    <row r="299" spans="1:38" ht="16.8" x14ac:dyDescent="0.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</row>
    <row r="300" spans="1:38" ht="16.8" x14ac:dyDescent="0.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</row>
    <row r="301" spans="1:38" ht="16.8" x14ac:dyDescent="0.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</row>
    <row r="302" spans="1:38" ht="16.8" x14ac:dyDescent="0.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</row>
    <row r="303" spans="1:38" ht="16.8" x14ac:dyDescent="0.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</row>
    <row r="304" spans="1:38" ht="16.8" x14ac:dyDescent="0.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</row>
    <row r="305" spans="1:38" ht="16.8" x14ac:dyDescent="0.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</row>
    <row r="306" spans="1:38" ht="16.8" x14ac:dyDescent="0.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</row>
    <row r="307" spans="1:38" ht="16.8" x14ac:dyDescent="0.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</row>
    <row r="308" spans="1:38" ht="16.8" x14ac:dyDescent="0.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</row>
    <row r="309" spans="1:38" ht="16.8" x14ac:dyDescent="0.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</row>
    <row r="310" spans="1:38" ht="16.8" x14ac:dyDescent="0.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</row>
    <row r="311" spans="1:38" ht="16.8" x14ac:dyDescent="0.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</row>
    <row r="312" spans="1:38" ht="16.8" x14ac:dyDescent="0.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</row>
    <row r="313" spans="1:38" ht="16.8" x14ac:dyDescent="0.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</row>
    <row r="314" spans="1:38" ht="16.8" x14ac:dyDescent="0.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</row>
    <row r="315" spans="1:38" ht="16.8" x14ac:dyDescent="0.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</row>
    <row r="316" spans="1:38" ht="16.8" x14ac:dyDescent="0.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</row>
    <row r="317" spans="1:38" ht="16.8" x14ac:dyDescent="0.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</row>
    <row r="318" spans="1:38" ht="16.8" x14ac:dyDescent="0.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</row>
    <row r="319" spans="1:38" ht="16.8" x14ac:dyDescent="0.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</row>
    <row r="320" spans="1:38" ht="16.8" x14ac:dyDescent="0.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</row>
    <row r="321" spans="1:38" ht="16.8" x14ac:dyDescent="0.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</row>
    <row r="322" spans="1:38" ht="16.8" x14ac:dyDescent="0.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</row>
    <row r="323" spans="1:38" ht="16.8" x14ac:dyDescent="0.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</row>
    <row r="324" spans="1:38" ht="16.8" x14ac:dyDescent="0.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</row>
    <row r="325" spans="1:38" ht="16.8" x14ac:dyDescent="0.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</row>
    <row r="326" spans="1:38" ht="16.8" x14ac:dyDescent="0.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</row>
    <row r="327" spans="1:38" ht="16.8" x14ac:dyDescent="0.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</row>
    <row r="328" spans="1:38" ht="16.8" x14ac:dyDescent="0.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</row>
    <row r="329" spans="1:38" ht="16.8" x14ac:dyDescent="0.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</row>
    <row r="330" spans="1:38" ht="16.8" x14ac:dyDescent="0.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</row>
    <row r="331" spans="1:38" ht="16.8" x14ac:dyDescent="0.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</row>
    <row r="332" spans="1:38" ht="16.8" x14ac:dyDescent="0.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</row>
    <row r="333" spans="1:38" ht="16.8" x14ac:dyDescent="0.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</row>
    <row r="334" spans="1:38" ht="16.8" x14ac:dyDescent="0.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</row>
    <row r="335" spans="1:38" ht="16.8" x14ac:dyDescent="0.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</row>
    <row r="336" spans="1:38" ht="16.8" x14ac:dyDescent="0.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</row>
    <row r="337" spans="1:38" ht="16.8" x14ac:dyDescent="0.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</row>
    <row r="338" spans="1:38" ht="16.8" x14ac:dyDescent="0.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</row>
    <row r="339" spans="1:38" ht="16.8" x14ac:dyDescent="0.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</row>
    <row r="340" spans="1:38" ht="16.8" x14ac:dyDescent="0.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</row>
    <row r="341" spans="1:38" ht="16.8" x14ac:dyDescent="0.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</row>
    <row r="342" spans="1:38" ht="16.8" x14ac:dyDescent="0.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</row>
    <row r="343" spans="1:38" ht="16.8" x14ac:dyDescent="0.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</row>
    <row r="344" spans="1:38" ht="16.8" x14ac:dyDescent="0.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</row>
    <row r="345" spans="1:38" ht="16.8" x14ac:dyDescent="0.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</row>
    <row r="346" spans="1:38" ht="16.8" x14ac:dyDescent="0.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</row>
    <row r="347" spans="1:38" ht="16.8" x14ac:dyDescent="0.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</row>
    <row r="348" spans="1:38" ht="16.8" x14ac:dyDescent="0.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</row>
    <row r="349" spans="1:38" ht="16.8" x14ac:dyDescent="0.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</row>
    <row r="350" spans="1:38" ht="16.8" x14ac:dyDescent="0.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</row>
    <row r="351" spans="1:38" ht="16.8" x14ac:dyDescent="0.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</row>
    <row r="352" spans="1:38" ht="16.8" x14ac:dyDescent="0.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</row>
    <row r="353" spans="1:38" ht="16.8" x14ac:dyDescent="0.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</row>
    <row r="354" spans="1:38" ht="16.8" x14ac:dyDescent="0.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</row>
    <row r="355" spans="1:38" ht="16.8" x14ac:dyDescent="0.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</row>
    <row r="356" spans="1:38" ht="16.8" x14ac:dyDescent="0.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</row>
    <row r="357" spans="1:38" ht="16.8" x14ac:dyDescent="0.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</row>
    <row r="358" spans="1:38" ht="16.8" x14ac:dyDescent="0.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</row>
    <row r="359" spans="1:38" ht="16.8" x14ac:dyDescent="0.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</row>
    <row r="360" spans="1:38" ht="16.8" x14ac:dyDescent="0.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</row>
    <row r="361" spans="1:38" ht="16.8" x14ac:dyDescent="0.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</row>
    <row r="362" spans="1:38" ht="16.8" x14ac:dyDescent="0.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</row>
    <row r="363" spans="1:38" ht="16.8" x14ac:dyDescent="0.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</row>
    <row r="364" spans="1:38" ht="16.8" x14ac:dyDescent="0.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</row>
    <row r="365" spans="1:38" ht="16.8" x14ac:dyDescent="0.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</row>
    <row r="366" spans="1:38" ht="16.8" x14ac:dyDescent="0.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</row>
    <row r="367" spans="1:38" ht="16.8" x14ac:dyDescent="0.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</row>
    <row r="368" spans="1:38" ht="16.8" x14ac:dyDescent="0.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</row>
    <row r="369" spans="1:38" ht="16.8" x14ac:dyDescent="0.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</row>
    <row r="370" spans="1:38" ht="16.8" x14ac:dyDescent="0.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</row>
    <row r="371" spans="1:38" ht="16.8" x14ac:dyDescent="0.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</row>
    <row r="372" spans="1:38" ht="16.8" x14ac:dyDescent="0.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</row>
    <row r="373" spans="1:38" ht="16.8" x14ac:dyDescent="0.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</row>
    <row r="374" spans="1:38" ht="16.8" x14ac:dyDescent="0.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</row>
    <row r="375" spans="1:38" ht="16.8" x14ac:dyDescent="0.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</row>
    <row r="376" spans="1:38" ht="16.8" x14ac:dyDescent="0.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</row>
    <row r="377" spans="1:38" ht="16.8" x14ac:dyDescent="0.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</row>
    <row r="378" spans="1:38" ht="16.8" x14ac:dyDescent="0.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</row>
    <row r="379" spans="1:38" ht="16.8" x14ac:dyDescent="0.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</row>
    <row r="380" spans="1:38" ht="16.8" x14ac:dyDescent="0.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</row>
    <row r="381" spans="1:38" ht="16.8" x14ac:dyDescent="0.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</row>
    <row r="382" spans="1:38" ht="16.8" x14ac:dyDescent="0.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</row>
    <row r="383" spans="1:38" ht="16.8" x14ac:dyDescent="0.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</row>
    <row r="384" spans="1:38" ht="16.8" x14ac:dyDescent="0.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</row>
    <row r="385" spans="1:38" ht="16.8" x14ac:dyDescent="0.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</row>
    <row r="386" spans="1:38" ht="16.8" x14ac:dyDescent="0.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</row>
    <row r="387" spans="1:38" ht="16.8" x14ac:dyDescent="0.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</row>
    <row r="388" spans="1:38" ht="16.8" x14ac:dyDescent="0.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</row>
    <row r="389" spans="1:38" ht="16.8" x14ac:dyDescent="0.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</row>
    <row r="390" spans="1:38" ht="16.8" x14ac:dyDescent="0.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</row>
    <row r="391" spans="1:38" ht="16.8" x14ac:dyDescent="0.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</row>
    <row r="392" spans="1:38" ht="16.8" x14ac:dyDescent="0.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</row>
    <row r="393" spans="1:38" ht="16.8" x14ac:dyDescent="0.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</row>
    <row r="394" spans="1:38" ht="16.8" x14ac:dyDescent="0.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</row>
    <row r="395" spans="1:38" ht="16.8" x14ac:dyDescent="0.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</row>
    <row r="396" spans="1:38" ht="16.8" x14ac:dyDescent="0.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</row>
    <row r="397" spans="1:38" ht="16.8" x14ac:dyDescent="0.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</row>
    <row r="398" spans="1:38" ht="16.8" x14ac:dyDescent="0.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</row>
    <row r="399" spans="1:38" ht="16.8" x14ac:dyDescent="0.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</row>
    <row r="400" spans="1:38" ht="16.8" x14ac:dyDescent="0.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</row>
    <row r="401" spans="1:38" ht="16.8" x14ac:dyDescent="0.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</row>
    <row r="402" spans="1:38" ht="16.8" x14ac:dyDescent="0.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</row>
    <row r="403" spans="1:38" ht="16.8" x14ac:dyDescent="0.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</row>
    <row r="404" spans="1:38" ht="16.8" x14ac:dyDescent="0.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</row>
    <row r="405" spans="1:38" ht="16.8" x14ac:dyDescent="0.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</row>
    <row r="406" spans="1:38" ht="16.8" x14ac:dyDescent="0.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</row>
    <row r="407" spans="1:38" ht="16.8" x14ac:dyDescent="0.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</row>
    <row r="408" spans="1:38" ht="16.8" x14ac:dyDescent="0.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</row>
    <row r="409" spans="1:38" ht="16.8" x14ac:dyDescent="0.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</row>
    <row r="410" spans="1:38" ht="16.8" x14ac:dyDescent="0.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</row>
    <row r="411" spans="1:38" ht="16.8" x14ac:dyDescent="0.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</row>
    <row r="412" spans="1:38" ht="16.8" x14ac:dyDescent="0.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</row>
    <row r="413" spans="1:38" ht="16.8" x14ac:dyDescent="0.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</row>
    <row r="414" spans="1:38" ht="16.8" x14ac:dyDescent="0.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</row>
    <row r="415" spans="1:38" ht="16.8" x14ac:dyDescent="0.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</row>
    <row r="416" spans="1:38" ht="16.8" x14ac:dyDescent="0.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</row>
    <row r="417" spans="1:38" ht="16.8" x14ac:dyDescent="0.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</row>
    <row r="418" spans="1:38" ht="16.8" x14ac:dyDescent="0.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</row>
    <row r="419" spans="1:38" ht="16.8" x14ac:dyDescent="0.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</row>
    <row r="420" spans="1:38" ht="16.8" x14ac:dyDescent="0.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</row>
    <row r="421" spans="1:38" ht="16.8" x14ac:dyDescent="0.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</row>
    <row r="422" spans="1:38" ht="16.8" x14ac:dyDescent="0.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</row>
    <row r="423" spans="1:38" ht="16.8" x14ac:dyDescent="0.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</row>
    <row r="424" spans="1:38" ht="16.8" x14ac:dyDescent="0.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</row>
    <row r="425" spans="1:38" ht="16.8" x14ac:dyDescent="0.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</row>
    <row r="426" spans="1:38" ht="16.8" x14ac:dyDescent="0.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</row>
    <row r="427" spans="1:38" ht="16.8" x14ac:dyDescent="0.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</row>
    <row r="428" spans="1:38" ht="16.8" x14ac:dyDescent="0.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</row>
    <row r="429" spans="1:38" ht="16.8" x14ac:dyDescent="0.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</row>
    <row r="430" spans="1:38" ht="16.8" x14ac:dyDescent="0.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</row>
    <row r="431" spans="1:38" ht="16.8" x14ac:dyDescent="0.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</row>
    <row r="432" spans="1:38" ht="16.8" x14ac:dyDescent="0.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</row>
    <row r="433" spans="1:38" ht="16.8" x14ac:dyDescent="0.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</row>
    <row r="434" spans="1:38" ht="16.8" x14ac:dyDescent="0.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</row>
    <row r="435" spans="1:38" ht="16.8" x14ac:dyDescent="0.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</row>
    <row r="436" spans="1:38" ht="16.8" x14ac:dyDescent="0.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</row>
    <row r="437" spans="1:38" ht="16.8" x14ac:dyDescent="0.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</row>
    <row r="438" spans="1:38" ht="16.8" x14ac:dyDescent="0.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</row>
    <row r="439" spans="1:38" ht="16.8" x14ac:dyDescent="0.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</row>
    <row r="440" spans="1:38" ht="16.8" x14ac:dyDescent="0.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</row>
    <row r="441" spans="1:38" ht="16.8" x14ac:dyDescent="0.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</row>
    <row r="442" spans="1:38" ht="16.8" x14ac:dyDescent="0.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</row>
    <row r="443" spans="1:38" ht="16.8" x14ac:dyDescent="0.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</row>
    <row r="444" spans="1:38" ht="16.8" x14ac:dyDescent="0.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</row>
    <row r="445" spans="1:38" ht="16.8" x14ac:dyDescent="0.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</row>
    <row r="446" spans="1:38" ht="16.8" x14ac:dyDescent="0.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</row>
    <row r="447" spans="1:38" ht="16.8" x14ac:dyDescent="0.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</row>
    <row r="448" spans="1:38" ht="16.8" x14ac:dyDescent="0.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</row>
    <row r="449" spans="1:38" ht="16.8" x14ac:dyDescent="0.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</row>
    <row r="450" spans="1:38" ht="16.8" x14ac:dyDescent="0.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</row>
    <row r="451" spans="1:38" ht="16.8" x14ac:dyDescent="0.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</row>
    <row r="452" spans="1:38" ht="16.8" x14ac:dyDescent="0.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</row>
    <row r="453" spans="1:38" ht="16.8" x14ac:dyDescent="0.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</row>
    <row r="454" spans="1:38" ht="16.8" x14ac:dyDescent="0.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</row>
    <row r="455" spans="1:38" ht="16.8" x14ac:dyDescent="0.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</row>
    <row r="456" spans="1:38" ht="16.8" x14ac:dyDescent="0.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</row>
    <row r="457" spans="1:38" ht="16.8" x14ac:dyDescent="0.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</row>
    <row r="458" spans="1:38" ht="16.8" x14ac:dyDescent="0.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</row>
    <row r="459" spans="1:38" ht="16.8" x14ac:dyDescent="0.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</row>
    <row r="460" spans="1:38" ht="16.8" x14ac:dyDescent="0.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</row>
    <row r="461" spans="1:38" ht="16.8" x14ac:dyDescent="0.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</row>
    <row r="462" spans="1:38" ht="16.8" x14ac:dyDescent="0.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</row>
    <row r="463" spans="1:38" ht="16.8" x14ac:dyDescent="0.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</row>
    <row r="464" spans="1:38" ht="16.8" x14ac:dyDescent="0.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</row>
    <row r="465" spans="1:38" ht="16.8" x14ac:dyDescent="0.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</row>
    <row r="466" spans="1:38" ht="16.8" x14ac:dyDescent="0.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</row>
    <row r="467" spans="1:38" ht="16.8" x14ac:dyDescent="0.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</row>
    <row r="468" spans="1:38" ht="16.8" x14ac:dyDescent="0.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</row>
    <row r="469" spans="1:38" ht="16.8" x14ac:dyDescent="0.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</row>
    <row r="470" spans="1:38" ht="16.8" x14ac:dyDescent="0.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</row>
    <row r="471" spans="1:38" ht="16.8" x14ac:dyDescent="0.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</row>
    <row r="472" spans="1:38" ht="16.8" x14ac:dyDescent="0.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</row>
    <row r="473" spans="1:38" ht="16.8" x14ac:dyDescent="0.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</row>
    <row r="474" spans="1:38" ht="16.8" x14ac:dyDescent="0.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</row>
    <row r="475" spans="1:38" ht="16.8" x14ac:dyDescent="0.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</row>
    <row r="476" spans="1:38" ht="16.8" x14ac:dyDescent="0.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</row>
    <row r="477" spans="1:38" ht="16.8" x14ac:dyDescent="0.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</row>
    <row r="478" spans="1:38" ht="16.8" x14ac:dyDescent="0.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</row>
    <row r="479" spans="1:38" ht="16.8" x14ac:dyDescent="0.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</row>
    <row r="480" spans="1:38" ht="16.8" x14ac:dyDescent="0.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</row>
    <row r="481" spans="1:38" ht="16.8" x14ac:dyDescent="0.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</row>
    <row r="482" spans="1:38" ht="16.8" x14ac:dyDescent="0.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</row>
    <row r="483" spans="1:38" ht="16.8" x14ac:dyDescent="0.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</row>
    <row r="484" spans="1:38" ht="16.8" x14ac:dyDescent="0.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</row>
    <row r="485" spans="1:38" ht="16.8" x14ac:dyDescent="0.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</row>
    <row r="486" spans="1:38" ht="16.8" x14ac:dyDescent="0.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</row>
    <row r="487" spans="1:38" ht="16.8" x14ac:dyDescent="0.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</row>
    <row r="488" spans="1:38" ht="16.8" x14ac:dyDescent="0.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</row>
    <row r="489" spans="1:38" ht="16.8" x14ac:dyDescent="0.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</row>
    <row r="490" spans="1:38" ht="16.8" x14ac:dyDescent="0.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</row>
    <row r="491" spans="1:38" ht="16.8" x14ac:dyDescent="0.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</row>
    <row r="492" spans="1:38" ht="16.8" x14ac:dyDescent="0.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</row>
    <row r="493" spans="1:38" ht="16.8" x14ac:dyDescent="0.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</row>
    <row r="494" spans="1:38" ht="16.8" x14ac:dyDescent="0.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</row>
    <row r="495" spans="1:38" ht="16.8" x14ac:dyDescent="0.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</row>
    <row r="496" spans="1:38" ht="16.8" x14ac:dyDescent="0.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</row>
    <row r="497" spans="1:38" ht="16.8" x14ac:dyDescent="0.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</row>
    <row r="498" spans="1:38" ht="16.8" x14ac:dyDescent="0.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</row>
    <row r="499" spans="1:38" ht="16.8" x14ac:dyDescent="0.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</row>
    <row r="500" spans="1:38" ht="16.8" x14ac:dyDescent="0.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</row>
    <row r="501" spans="1:38" ht="16.8" x14ac:dyDescent="0.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</row>
    <row r="502" spans="1:38" ht="16.8" x14ac:dyDescent="0.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</row>
    <row r="503" spans="1:38" ht="16.8" x14ac:dyDescent="0.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</row>
    <row r="504" spans="1:38" ht="16.8" x14ac:dyDescent="0.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</row>
    <row r="505" spans="1:38" ht="16.8" x14ac:dyDescent="0.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</row>
    <row r="506" spans="1:38" ht="16.8" x14ac:dyDescent="0.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</row>
    <row r="507" spans="1:38" ht="16.8" x14ac:dyDescent="0.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</row>
    <row r="508" spans="1:38" ht="16.8" x14ac:dyDescent="0.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</row>
    <row r="509" spans="1:38" ht="16.8" x14ac:dyDescent="0.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</row>
    <row r="510" spans="1:38" ht="16.8" x14ac:dyDescent="0.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</row>
    <row r="511" spans="1:38" ht="16.8" x14ac:dyDescent="0.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</row>
    <row r="512" spans="1:38" ht="16.8" x14ac:dyDescent="0.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</row>
    <row r="513" spans="1:38" ht="16.8" x14ac:dyDescent="0.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</row>
    <row r="514" spans="1:38" ht="16.8" x14ac:dyDescent="0.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</row>
    <row r="515" spans="1:38" ht="16.8" x14ac:dyDescent="0.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</row>
    <row r="516" spans="1:38" ht="16.8" x14ac:dyDescent="0.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</row>
    <row r="517" spans="1:38" ht="16.8" x14ac:dyDescent="0.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</row>
    <row r="518" spans="1:38" ht="16.8" x14ac:dyDescent="0.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</row>
    <row r="519" spans="1:38" ht="16.8" x14ac:dyDescent="0.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</row>
    <row r="520" spans="1:38" ht="16.8" x14ac:dyDescent="0.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</row>
    <row r="521" spans="1:38" ht="16.8" x14ac:dyDescent="0.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</row>
    <row r="522" spans="1:38" ht="16.8" x14ac:dyDescent="0.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</row>
    <row r="523" spans="1:38" ht="16.8" x14ac:dyDescent="0.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</row>
    <row r="524" spans="1:38" ht="16.8" x14ac:dyDescent="0.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</row>
    <row r="525" spans="1:38" ht="16.8" x14ac:dyDescent="0.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</row>
    <row r="526" spans="1:38" ht="16.8" x14ac:dyDescent="0.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</row>
    <row r="527" spans="1:38" ht="16.8" x14ac:dyDescent="0.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</row>
    <row r="528" spans="1:38" ht="16.8" x14ac:dyDescent="0.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</row>
    <row r="529" spans="1:38" ht="16.8" x14ac:dyDescent="0.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</row>
    <row r="530" spans="1:38" ht="16.8" x14ac:dyDescent="0.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</row>
    <row r="531" spans="1:38" ht="16.8" x14ac:dyDescent="0.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</row>
    <row r="532" spans="1:38" ht="16.8" x14ac:dyDescent="0.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</row>
    <row r="533" spans="1:38" ht="16.8" x14ac:dyDescent="0.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</row>
    <row r="534" spans="1:38" ht="16.8" x14ac:dyDescent="0.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</row>
    <row r="535" spans="1:38" ht="16.8" x14ac:dyDescent="0.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</row>
    <row r="536" spans="1:38" ht="16.8" x14ac:dyDescent="0.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</row>
    <row r="537" spans="1:38" ht="16.8" x14ac:dyDescent="0.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</row>
    <row r="538" spans="1:38" ht="16.8" x14ac:dyDescent="0.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</row>
    <row r="539" spans="1:38" ht="16.8" x14ac:dyDescent="0.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</row>
    <row r="540" spans="1:38" ht="16.8" x14ac:dyDescent="0.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</row>
    <row r="541" spans="1:38" ht="16.8" x14ac:dyDescent="0.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</row>
    <row r="542" spans="1:38" ht="16.8" x14ac:dyDescent="0.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</row>
    <row r="543" spans="1:38" ht="16.8" x14ac:dyDescent="0.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</row>
    <row r="544" spans="1:38" ht="16.8" x14ac:dyDescent="0.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</row>
    <row r="545" spans="1:38" ht="16.8" x14ac:dyDescent="0.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</row>
    <row r="546" spans="1:38" ht="16.8" x14ac:dyDescent="0.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</row>
    <row r="547" spans="1:38" ht="16.8" x14ac:dyDescent="0.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</row>
    <row r="548" spans="1:38" ht="16.8" x14ac:dyDescent="0.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</row>
    <row r="549" spans="1:38" ht="16.8" x14ac:dyDescent="0.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</row>
    <row r="550" spans="1:38" ht="16.8" x14ac:dyDescent="0.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</row>
    <row r="551" spans="1:38" ht="16.8" x14ac:dyDescent="0.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</row>
    <row r="552" spans="1:38" ht="16.8" x14ac:dyDescent="0.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</row>
    <row r="553" spans="1:38" ht="16.8" x14ac:dyDescent="0.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</row>
    <row r="554" spans="1:38" ht="16.8" x14ac:dyDescent="0.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</row>
    <row r="555" spans="1:38" ht="16.8" x14ac:dyDescent="0.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</row>
    <row r="556" spans="1:38" ht="16.8" x14ac:dyDescent="0.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</row>
    <row r="557" spans="1:38" ht="16.8" x14ac:dyDescent="0.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</row>
    <row r="558" spans="1:38" ht="16.8" x14ac:dyDescent="0.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</row>
    <row r="559" spans="1:38" ht="16.8" x14ac:dyDescent="0.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</row>
    <row r="560" spans="1:38" ht="16.8" x14ac:dyDescent="0.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</row>
    <row r="561" spans="1:38" ht="16.8" x14ac:dyDescent="0.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</row>
    <row r="562" spans="1:38" ht="16.8" x14ac:dyDescent="0.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</row>
    <row r="563" spans="1:38" ht="16.8" x14ac:dyDescent="0.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</row>
    <row r="564" spans="1:38" ht="16.8" x14ac:dyDescent="0.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</row>
    <row r="565" spans="1:38" ht="16.8" x14ac:dyDescent="0.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</row>
    <row r="566" spans="1:38" ht="16.8" x14ac:dyDescent="0.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</row>
    <row r="567" spans="1:38" ht="16.8" x14ac:dyDescent="0.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</row>
    <row r="568" spans="1:38" ht="16.8" x14ac:dyDescent="0.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</row>
    <row r="569" spans="1:38" ht="16.8" x14ac:dyDescent="0.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</row>
    <row r="570" spans="1:38" ht="16.8" x14ac:dyDescent="0.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</row>
    <row r="571" spans="1:38" ht="16.8" x14ac:dyDescent="0.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</row>
    <row r="572" spans="1:38" ht="16.8" x14ac:dyDescent="0.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</row>
    <row r="573" spans="1:38" ht="16.8" x14ac:dyDescent="0.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</row>
    <row r="574" spans="1:38" ht="16.8" x14ac:dyDescent="0.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</row>
    <row r="575" spans="1:38" ht="16.8" x14ac:dyDescent="0.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</row>
    <row r="576" spans="1:38" ht="16.8" x14ac:dyDescent="0.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</row>
    <row r="577" spans="1:38" ht="16.8" x14ac:dyDescent="0.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</row>
    <row r="578" spans="1:38" ht="16.8" x14ac:dyDescent="0.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</row>
    <row r="579" spans="1:38" ht="16.8" x14ac:dyDescent="0.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</row>
    <row r="580" spans="1:38" ht="16.8" x14ac:dyDescent="0.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</row>
    <row r="581" spans="1:38" ht="16.8" x14ac:dyDescent="0.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</row>
    <row r="582" spans="1:38" ht="16.8" x14ac:dyDescent="0.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</row>
    <row r="583" spans="1:38" ht="16.8" x14ac:dyDescent="0.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</row>
    <row r="584" spans="1:38" ht="16.8" x14ac:dyDescent="0.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</row>
    <row r="585" spans="1:38" ht="16.8" x14ac:dyDescent="0.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</row>
    <row r="586" spans="1:38" ht="16.8" x14ac:dyDescent="0.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</row>
    <row r="587" spans="1:38" ht="16.8" x14ac:dyDescent="0.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</row>
    <row r="588" spans="1:38" ht="16.8" x14ac:dyDescent="0.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</row>
    <row r="589" spans="1:38" ht="16.8" x14ac:dyDescent="0.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</row>
    <row r="590" spans="1:38" ht="16.8" x14ac:dyDescent="0.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</row>
    <row r="591" spans="1:38" ht="16.8" x14ac:dyDescent="0.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</row>
    <row r="592" spans="1:38" ht="16.8" x14ac:dyDescent="0.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</row>
    <row r="593" spans="1:38" ht="16.8" x14ac:dyDescent="0.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</row>
    <row r="594" spans="1:38" ht="16.8" x14ac:dyDescent="0.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</row>
    <row r="595" spans="1:38" ht="16.8" x14ac:dyDescent="0.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</row>
    <row r="596" spans="1:38" ht="16.8" x14ac:dyDescent="0.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</row>
    <row r="597" spans="1:38" ht="16.8" x14ac:dyDescent="0.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</row>
    <row r="598" spans="1:38" ht="16.8" x14ac:dyDescent="0.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</row>
    <row r="599" spans="1:38" ht="16.8" x14ac:dyDescent="0.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</row>
    <row r="600" spans="1:38" ht="16.8" x14ac:dyDescent="0.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</row>
    <row r="601" spans="1:38" ht="16.8" x14ac:dyDescent="0.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</row>
    <row r="602" spans="1:38" ht="16.8" x14ac:dyDescent="0.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</row>
    <row r="603" spans="1:38" ht="16.8" x14ac:dyDescent="0.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</row>
    <row r="604" spans="1:38" ht="16.8" x14ac:dyDescent="0.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</row>
    <row r="605" spans="1:38" ht="16.8" x14ac:dyDescent="0.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</row>
    <row r="606" spans="1:38" ht="16.8" x14ac:dyDescent="0.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</row>
    <row r="607" spans="1:38" ht="16.8" x14ac:dyDescent="0.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</row>
    <row r="608" spans="1:38" ht="16.8" x14ac:dyDescent="0.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</row>
    <row r="609" spans="1:38" ht="16.8" x14ac:dyDescent="0.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</row>
    <row r="610" spans="1:38" ht="16.8" x14ac:dyDescent="0.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</row>
    <row r="611" spans="1:38" ht="16.8" x14ac:dyDescent="0.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</row>
    <row r="612" spans="1:38" ht="16.8" x14ac:dyDescent="0.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</row>
    <row r="613" spans="1:38" ht="16.8" x14ac:dyDescent="0.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</row>
    <row r="614" spans="1:38" ht="16.8" x14ac:dyDescent="0.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</row>
    <row r="615" spans="1:38" ht="16.8" x14ac:dyDescent="0.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</row>
    <row r="616" spans="1:38" ht="16.8" x14ac:dyDescent="0.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</row>
    <row r="617" spans="1:38" ht="16.8" x14ac:dyDescent="0.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</row>
    <row r="618" spans="1:38" ht="16.8" x14ac:dyDescent="0.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</row>
    <row r="619" spans="1:38" ht="16.8" x14ac:dyDescent="0.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</row>
    <row r="620" spans="1:38" ht="16.8" x14ac:dyDescent="0.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</row>
    <row r="621" spans="1:38" ht="16.8" x14ac:dyDescent="0.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</row>
    <row r="622" spans="1:38" ht="16.8" x14ac:dyDescent="0.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</row>
    <row r="623" spans="1:38" ht="16.8" x14ac:dyDescent="0.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</row>
    <row r="624" spans="1:38" ht="16.8" x14ac:dyDescent="0.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</row>
    <row r="625" spans="1:38" ht="16.8" x14ac:dyDescent="0.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</row>
    <row r="626" spans="1:38" ht="16.8" x14ac:dyDescent="0.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</row>
    <row r="627" spans="1:38" ht="16.8" x14ac:dyDescent="0.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</row>
    <row r="628" spans="1:38" ht="16.8" x14ac:dyDescent="0.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</row>
    <row r="629" spans="1:38" ht="16.8" x14ac:dyDescent="0.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</row>
    <row r="630" spans="1:38" ht="16.8" x14ac:dyDescent="0.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</row>
    <row r="631" spans="1:38" ht="16.8" x14ac:dyDescent="0.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</row>
    <row r="632" spans="1:38" ht="16.8" x14ac:dyDescent="0.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</row>
    <row r="633" spans="1:38" ht="16.8" x14ac:dyDescent="0.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</row>
    <row r="634" spans="1:38" ht="16.8" x14ac:dyDescent="0.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</row>
    <row r="635" spans="1:38" ht="16.8" x14ac:dyDescent="0.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</row>
    <row r="636" spans="1:38" ht="16.8" x14ac:dyDescent="0.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</row>
    <row r="637" spans="1:38" ht="16.8" x14ac:dyDescent="0.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</row>
    <row r="638" spans="1:38" ht="16.8" x14ac:dyDescent="0.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</row>
    <row r="639" spans="1:38" ht="16.8" x14ac:dyDescent="0.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</row>
    <row r="640" spans="1:38" ht="16.8" x14ac:dyDescent="0.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</row>
    <row r="641" spans="1:38" ht="16.8" x14ac:dyDescent="0.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</row>
    <row r="642" spans="1:38" ht="16.8" x14ac:dyDescent="0.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</row>
    <row r="643" spans="1:38" ht="16.8" x14ac:dyDescent="0.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</row>
    <row r="644" spans="1:38" ht="16.8" x14ac:dyDescent="0.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</row>
    <row r="645" spans="1:38" ht="16.8" x14ac:dyDescent="0.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</row>
    <row r="646" spans="1:38" ht="16.8" x14ac:dyDescent="0.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</row>
    <row r="647" spans="1:38" ht="16.8" x14ac:dyDescent="0.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</row>
    <row r="648" spans="1:38" ht="16.8" x14ac:dyDescent="0.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</row>
    <row r="649" spans="1:38" ht="16.8" x14ac:dyDescent="0.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</row>
    <row r="650" spans="1:38" ht="16.8" x14ac:dyDescent="0.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</row>
    <row r="651" spans="1:38" ht="16.8" x14ac:dyDescent="0.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</row>
    <row r="652" spans="1:38" ht="16.8" x14ac:dyDescent="0.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</row>
    <row r="653" spans="1:38" ht="16.8" x14ac:dyDescent="0.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</row>
    <row r="654" spans="1:38" ht="16.8" x14ac:dyDescent="0.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</row>
    <row r="655" spans="1:38" ht="16.8" x14ac:dyDescent="0.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</row>
    <row r="656" spans="1:38" ht="16.8" x14ac:dyDescent="0.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</row>
    <row r="657" spans="1:38" ht="16.8" x14ac:dyDescent="0.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</row>
    <row r="658" spans="1:38" ht="16.8" x14ac:dyDescent="0.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</row>
    <row r="659" spans="1:38" ht="16.8" x14ac:dyDescent="0.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</row>
    <row r="660" spans="1:38" ht="16.8" x14ac:dyDescent="0.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</row>
    <row r="661" spans="1:38" ht="16.8" x14ac:dyDescent="0.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</row>
    <row r="662" spans="1:38" ht="16.8" x14ac:dyDescent="0.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</row>
    <row r="663" spans="1:38" ht="16.8" x14ac:dyDescent="0.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</row>
    <row r="664" spans="1:38" ht="16.8" x14ac:dyDescent="0.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</row>
    <row r="665" spans="1:38" ht="16.8" x14ac:dyDescent="0.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</row>
    <row r="666" spans="1:38" ht="16.8" x14ac:dyDescent="0.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</row>
    <row r="667" spans="1:38" ht="16.8" x14ac:dyDescent="0.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</row>
    <row r="668" spans="1:38" ht="16.8" x14ac:dyDescent="0.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</row>
    <row r="669" spans="1:38" ht="16.8" x14ac:dyDescent="0.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</row>
    <row r="670" spans="1:38" ht="16.8" x14ac:dyDescent="0.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</row>
    <row r="671" spans="1:38" ht="16.8" x14ac:dyDescent="0.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</row>
    <row r="672" spans="1:38" ht="16.8" x14ac:dyDescent="0.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</row>
    <row r="673" spans="1:38" ht="16.8" x14ac:dyDescent="0.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</row>
    <row r="674" spans="1:38" ht="16.8" x14ac:dyDescent="0.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</row>
    <row r="675" spans="1:38" ht="16.8" x14ac:dyDescent="0.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</row>
    <row r="676" spans="1:38" ht="16.8" x14ac:dyDescent="0.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</row>
    <row r="677" spans="1:38" ht="16.8" x14ac:dyDescent="0.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</row>
    <row r="678" spans="1:38" ht="16.8" x14ac:dyDescent="0.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</row>
    <row r="679" spans="1:38" ht="16.8" x14ac:dyDescent="0.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</row>
    <row r="680" spans="1:38" ht="16.8" x14ac:dyDescent="0.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</row>
    <row r="681" spans="1:38" ht="16.8" x14ac:dyDescent="0.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</row>
    <row r="682" spans="1:38" ht="16.8" x14ac:dyDescent="0.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</row>
    <row r="683" spans="1:38" ht="16.8" x14ac:dyDescent="0.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</row>
    <row r="684" spans="1:38" ht="16.8" x14ac:dyDescent="0.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</row>
    <row r="685" spans="1:38" ht="16.8" x14ac:dyDescent="0.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</row>
    <row r="686" spans="1:38" ht="16.8" x14ac:dyDescent="0.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</row>
    <row r="687" spans="1:38" ht="16.8" x14ac:dyDescent="0.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</row>
    <row r="688" spans="1:38" ht="16.8" x14ac:dyDescent="0.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</row>
    <row r="689" spans="1:38" ht="16.8" x14ac:dyDescent="0.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</row>
    <row r="690" spans="1:38" ht="16.8" x14ac:dyDescent="0.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</row>
    <row r="691" spans="1:38" ht="16.8" x14ac:dyDescent="0.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</row>
    <row r="692" spans="1:38" ht="16.8" x14ac:dyDescent="0.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</row>
    <row r="693" spans="1:38" ht="16.8" x14ac:dyDescent="0.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</row>
    <row r="694" spans="1:38" ht="16.8" x14ac:dyDescent="0.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</row>
    <row r="695" spans="1:38" ht="16.8" x14ac:dyDescent="0.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</row>
    <row r="696" spans="1:38" ht="16.8" x14ac:dyDescent="0.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</row>
    <row r="697" spans="1:38" ht="16.8" x14ac:dyDescent="0.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</row>
    <row r="698" spans="1:38" ht="16.8" x14ac:dyDescent="0.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</row>
    <row r="699" spans="1:38" ht="16.8" x14ac:dyDescent="0.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</row>
    <row r="700" spans="1:38" ht="16.8" x14ac:dyDescent="0.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</row>
    <row r="701" spans="1:38" ht="16.8" x14ac:dyDescent="0.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</row>
    <row r="702" spans="1:38" ht="16.8" x14ac:dyDescent="0.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</row>
    <row r="703" spans="1:38" ht="16.8" x14ac:dyDescent="0.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</row>
    <row r="704" spans="1:38" ht="16.8" x14ac:dyDescent="0.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</row>
    <row r="705" spans="1:38" ht="16.8" x14ac:dyDescent="0.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</row>
    <row r="706" spans="1:38" ht="16.8" x14ac:dyDescent="0.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</row>
    <row r="707" spans="1:38" ht="16.8" x14ac:dyDescent="0.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</row>
    <row r="708" spans="1:38" ht="16.8" x14ac:dyDescent="0.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</row>
    <row r="709" spans="1:38" ht="16.8" x14ac:dyDescent="0.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</row>
    <row r="710" spans="1:38" ht="16.8" x14ac:dyDescent="0.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</row>
    <row r="711" spans="1:38" ht="16.8" x14ac:dyDescent="0.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</row>
    <row r="712" spans="1:38" ht="16.8" x14ac:dyDescent="0.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</row>
    <row r="713" spans="1:38" ht="16.8" x14ac:dyDescent="0.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</row>
    <row r="714" spans="1:38" ht="16.8" x14ac:dyDescent="0.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</row>
    <row r="715" spans="1:38" ht="16.8" x14ac:dyDescent="0.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</row>
    <row r="716" spans="1:38" ht="16.8" x14ac:dyDescent="0.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</row>
    <row r="717" spans="1:38" ht="16.8" x14ac:dyDescent="0.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</row>
    <row r="718" spans="1:38" ht="16.8" x14ac:dyDescent="0.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</row>
    <row r="719" spans="1:38" ht="16.8" x14ac:dyDescent="0.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</row>
    <row r="720" spans="1:38" ht="16.8" x14ac:dyDescent="0.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</row>
    <row r="721" spans="1:38" ht="16.8" x14ac:dyDescent="0.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</row>
    <row r="722" spans="1:38" ht="16.8" x14ac:dyDescent="0.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</row>
    <row r="723" spans="1:38" ht="16.8" x14ac:dyDescent="0.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</row>
    <row r="724" spans="1:38" ht="16.8" x14ac:dyDescent="0.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</row>
    <row r="725" spans="1:38" ht="16.8" x14ac:dyDescent="0.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</row>
    <row r="726" spans="1:38" ht="16.8" x14ac:dyDescent="0.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</row>
    <row r="727" spans="1:38" ht="16.8" x14ac:dyDescent="0.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</row>
    <row r="728" spans="1:38" ht="16.8" x14ac:dyDescent="0.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</row>
    <row r="729" spans="1:38" ht="16.8" x14ac:dyDescent="0.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</row>
    <row r="730" spans="1:38" ht="16.8" x14ac:dyDescent="0.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</row>
    <row r="731" spans="1:38" ht="16.8" x14ac:dyDescent="0.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</row>
    <row r="732" spans="1:38" ht="16.8" x14ac:dyDescent="0.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</row>
    <row r="733" spans="1:38" ht="16.8" x14ac:dyDescent="0.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</row>
    <row r="734" spans="1:38" ht="16.8" x14ac:dyDescent="0.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</row>
    <row r="735" spans="1:38" ht="16.8" x14ac:dyDescent="0.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</row>
    <row r="736" spans="1:38" ht="16.8" x14ac:dyDescent="0.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</row>
    <row r="737" spans="1:38" ht="16.8" x14ac:dyDescent="0.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</row>
    <row r="738" spans="1:38" ht="16.8" x14ac:dyDescent="0.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</row>
    <row r="739" spans="1:38" ht="16.8" x14ac:dyDescent="0.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</row>
    <row r="740" spans="1:38" ht="16.8" x14ac:dyDescent="0.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</row>
    <row r="741" spans="1:38" ht="16.8" x14ac:dyDescent="0.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</row>
    <row r="742" spans="1:38" ht="16.8" x14ac:dyDescent="0.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</row>
    <row r="743" spans="1:38" ht="16.8" x14ac:dyDescent="0.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</row>
    <row r="744" spans="1:38" ht="16.8" x14ac:dyDescent="0.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</row>
    <row r="745" spans="1:38" ht="16.8" x14ac:dyDescent="0.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</row>
    <row r="746" spans="1:38" ht="16.8" x14ac:dyDescent="0.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</row>
    <row r="747" spans="1:38" ht="16.8" x14ac:dyDescent="0.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</row>
    <row r="748" spans="1:38" ht="16.8" x14ac:dyDescent="0.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</row>
    <row r="749" spans="1:38" ht="16.8" x14ac:dyDescent="0.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</row>
    <row r="750" spans="1:38" ht="16.8" x14ac:dyDescent="0.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</row>
    <row r="751" spans="1:38" ht="16.8" x14ac:dyDescent="0.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</row>
    <row r="752" spans="1:38" ht="16.8" x14ac:dyDescent="0.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</row>
    <row r="753" spans="1:38" ht="16.8" x14ac:dyDescent="0.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</row>
    <row r="754" spans="1:38" ht="16.8" x14ac:dyDescent="0.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</row>
    <row r="755" spans="1:38" ht="16.8" x14ac:dyDescent="0.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</row>
    <row r="756" spans="1:38" ht="16.8" x14ac:dyDescent="0.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</row>
    <row r="757" spans="1:38" ht="16.8" x14ac:dyDescent="0.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</row>
    <row r="758" spans="1:38" ht="16.8" x14ac:dyDescent="0.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</row>
    <row r="759" spans="1:38" ht="16.8" x14ac:dyDescent="0.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</row>
    <row r="760" spans="1:38" ht="16.8" x14ac:dyDescent="0.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</row>
    <row r="761" spans="1:38" ht="16.8" x14ac:dyDescent="0.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</row>
    <row r="762" spans="1:38" ht="16.8" x14ac:dyDescent="0.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</row>
    <row r="763" spans="1:38" ht="16.8" x14ac:dyDescent="0.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</row>
    <row r="764" spans="1:38" ht="16.8" x14ac:dyDescent="0.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</row>
    <row r="765" spans="1:38" ht="16.8" x14ac:dyDescent="0.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</row>
    <row r="766" spans="1:38" ht="16.8" x14ac:dyDescent="0.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</row>
    <row r="767" spans="1:38" ht="16.8" x14ac:dyDescent="0.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</row>
    <row r="768" spans="1:38" ht="16.8" x14ac:dyDescent="0.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</row>
    <row r="769" spans="1:38" ht="16.8" x14ac:dyDescent="0.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</row>
    <row r="770" spans="1:38" ht="16.8" x14ac:dyDescent="0.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</row>
    <row r="771" spans="1:38" ht="16.8" x14ac:dyDescent="0.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</row>
    <row r="772" spans="1:38" ht="16.8" x14ac:dyDescent="0.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</row>
    <row r="773" spans="1:38" ht="16.8" x14ac:dyDescent="0.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</row>
    <row r="774" spans="1:38" ht="16.8" x14ac:dyDescent="0.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</row>
    <row r="775" spans="1:38" ht="16.8" x14ac:dyDescent="0.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</row>
    <row r="776" spans="1:38" ht="16.8" x14ac:dyDescent="0.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</row>
    <row r="777" spans="1:38" ht="16.8" x14ac:dyDescent="0.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</row>
    <row r="778" spans="1:38" ht="16.8" x14ac:dyDescent="0.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</row>
    <row r="779" spans="1:38" ht="16.8" x14ac:dyDescent="0.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</row>
    <row r="780" spans="1:38" ht="16.8" x14ac:dyDescent="0.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</row>
    <row r="781" spans="1:38" ht="16.8" x14ac:dyDescent="0.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</row>
    <row r="782" spans="1:38" ht="16.8" x14ac:dyDescent="0.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</row>
    <row r="783" spans="1:38" ht="16.8" x14ac:dyDescent="0.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</row>
    <row r="784" spans="1:38" ht="16.8" x14ac:dyDescent="0.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</row>
    <row r="785" spans="1:38" ht="16.8" x14ac:dyDescent="0.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</row>
    <row r="786" spans="1:38" ht="16.8" x14ac:dyDescent="0.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</row>
    <row r="787" spans="1:38" ht="16.8" x14ac:dyDescent="0.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</row>
    <row r="788" spans="1:38" ht="16.8" x14ac:dyDescent="0.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</row>
    <row r="789" spans="1:38" ht="16.8" x14ac:dyDescent="0.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</row>
    <row r="790" spans="1:38" ht="16.8" x14ac:dyDescent="0.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</row>
    <row r="791" spans="1:38" ht="16.8" x14ac:dyDescent="0.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</row>
    <row r="792" spans="1:38" ht="16.8" x14ac:dyDescent="0.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</row>
    <row r="793" spans="1:38" ht="16.8" x14ac:dyDescent="0.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</row>
    <row r="794" spans="1:38" ht="16.8" x14ac:dyDescent="0.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</row>
    <row r="795" spans="1:38" ht="16.8" x14ac:dyDescent="0.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</row>
    <row r="796" spans="1:38" ht="16.8" x14ac:dyDescent="0.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</row>
    <row r="797" spans="1:38" ht="16.8" x14ac:dyDescent="0.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</row>
    <row r="798" spans="1:38" ht="16.8" x14ac:dyDescent="0.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</row>
    <row r="799" spans="1:38" ht="16.8" x14ac:dyDescent="0.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</row>
    <row r="800" spans="1:38" ht="16.8" x14ac:dyDescent="0.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</row>
    <row r="801" spans="1:38" ht="16.8" x14ac:dyDescent="0.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</row>
    <row r="802" spans="1:38" ht="16.8" x14ac:dyDescent="0.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</row>
    <row r="803" spans="1:38" ht="16.8" x14ac:dyDescent="0.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</row>
    <row r="804" spans="1:38" ht="16.8" x14ac:dyDescent="0.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</row>
    <row r="805" spans="1:38" ht="16.8" x14ac:dyDescent="0.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</row>
    <row r="806" spans="1:38" ht="16.8" x14ac:dyDescent="0.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</row>
    <row r="807" spans="1:38" ht="16.8" x14ac:dyDescent="0.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</row>
    <row r="808" spans="1:38" ht="16.8" x14ac:dyDescent="0.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</row>
    <row r="809" spans="1:38" ht="16.8" x14ac:dyDescent="0.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</row>
    <row r="810" spans="1:38" ht="16.8" x14ac:dyDescent="0.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</row>
    <row r="811" spans="1:38" ht="16.8" x14ac:dyDescent="0.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</row>
    <row r="812" spans="1:38" ht="16.8" x14ac:dyDescent="0.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</row>
    <row r="813" spans="1:38" ht="16.8" x14ac:dyDescent="0.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</row>
    <row r="814" spans="1:38" ht="16.8" x14ac:dyDescent="0.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</row>
    <row r="815" spans="1:38" ht="16.8" x14ac:dyDescent="0.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</row>
    <row r="816" spans="1:38" ht="16.8" x14ac:dyDescent="0.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</row>
    <row r="817" spans="1:38" ht="16.8" x14ac:dyDescent="0.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</row>
    <row r="818" spans="1:38" ht="16.8" x14ac:dyDescent="0.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</row>
    <row r="819" spans="1:38" ht="16.8" x14ac:dyDescent="0.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</row>
    <row r="820" spans="1:38" ht="16.8" x14ac:dyDescent="0.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</row>
    <row r="821" spans="1:38" ht="16.8" x14ac:dyDescent="0.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</row>
    <row r="822" spans="1:38" ht="16.8" x14ac:dyDescent="0.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</row>
    <row r="823" spans="1:38" ht="16.8" x14ac:dyDescent="0.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</row>
    <row r="824" spans="1:38" ht="16.8" x14ac:dyDescent="0.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</row>
    <row r="825" spans="1:38" ht="16.8" x14ac:dyDescent="0.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</row>
    <row r="826" spans="1:38" ht="16.8" x14ac:dyDescent="0.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</row>
    <row r="827" spans="1:38" ht="16.8" x14ac:dyDescent="0.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</row>
    <row r="828" spans="1:38" ht="16.8" x14ac:dyDescent="0.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</row>
    <row r="829" spans="1:38" ht="16.8" x14ac:dyDescent="0.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</row>
    <row r="830" spans="1:38" ht="16.8" x14ac:dyDescent="0.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</row>
    <row r="831" spans="1:38" ht="16.8" x14ac:dyDescent="0.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</row>
    <row r="832" spans="1:38" ht="16.8" x14ac:dyDescent="0.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</row>
    <row r="833" spans="1:38" ht="16.8" x14ac:dyDescent="0.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</row>
    <row r="834" spans="1:38" ht="16.8" x14ac:dyDescent="0.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</row>
    <row r="835" spans="1:38" ht="16.8" x14ac:dyDescent="0.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</row>
    <row r="836" spans="1:38" ht="16.8" x14ac:dyDescent="0.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</row>
    <row r="837" spans="1:38" ht="16.8" x14ac:dyDescent="0.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</row>
    <row r="838" spans="1:38" ht="16.8" x14ac:dyDescent="0.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</row>
    <row r="839" spans="1:38" ht="16.8" x14ac:dyDescent="0.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</row>
    <row r="840" spans="1:38" ht="16.8" x14ac:dyDescent="0.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</row>
    <row r="841" spans="1:38" ht="16.8" x14ac:dyDescent="0.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</row>
    <row r="842" spans="1:38" ht="16.8" x14ac:dyDescent="0.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</row>
    <row r="843" spans="1:38" ht="16.8" x14ac:dyDescent="0.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</row>
    <row r="844" spans="1:38" ht="16.8" x14ac:dyDescent="0.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</row>
    <row r="845" spans="1:38" ht="16.8" x14ac:dyDescent="0.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</row>
    <row r="846" spans="1:38" ht="16.8" x14ac:dyDescent="0.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</row>
    <row r="847" spans="1:38" ht="16.8" x14ac:dyDescent="0.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</row>
    <row r="848" spans="1:38" ht="16.8" x14ac:dyDescent="0.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</row>
    <row r="849" spans="1:38" ht="16.8" x14ac:dyDescent="0.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</row>
    <row r="850" spans="1:38" ht="16.8" x14ac:dyDescent="0.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</row>
    <row r="851" spans="1:38" ht="16.8" x14ac:dyDescent="0.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</row>
    <row r="852" spans="1:38" ht="16.8" x14ac:dyDescent="0.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</row>
    <row r="853" spans="1:38" ht="16.8" x14ac:dyDescent="0.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</row>
    <row r="854" spans="1:38" ht="16.8" x14ac:dyDescent="0.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</row>
    <row r="855" spans="1:38" ht="16.8" x14ac:dyDescent="0.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</row>
    <row r="856" spans="1:38" ht="16.8" x14ac:dyDescent="0.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</row>
    <row r="857" spans="1:38" ht="16.8" x14ac:dyDescent="0.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</row>
    <row r="858" spans="1:38" ht="16.8" x14ac:dyDescent="0.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</row>
    <row r="859" spans="1:38" ht="16.8" x14ac:dyDescent="0.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</row>
    <row r="860" spans="1:38" ht="16.8" x14ac:dyDescent="0.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</row>
    <row r="861" spans="1:38" ht="16.8" x14ac:dyDescent="0.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</row>
    <row r="862" spans="1:38" ht="16.8" x14ac:dyDescent="0.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</row>
    <row r="863" spans="1:38" ht="16.8" x14ac:dyDescent="0.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</row>
    <row r="864" spans="1:38" ht="16.8" x14ac:dyDescent="0.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</row>
    <row r="865" spans="1:38" ht="16.8" x14ac:dyDescent="0.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</row>
    <row r="866" spans="1:38" ht="16.8" x14ac:dyDescent="0.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</row>
    <row r="867" spans="1:38" ht="16.8" x14ac:dyDescent="0.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</row>
    <row r="868" spans="1:38" ht="16.8" x14ac:dyDescent="0.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</row>
    <row r="869" spans="1:38" ht="16.8" x14ac:dyDescent="0.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</row>
    <row r="870" spans="1:38" ht="16.8" x14ac:dyDescent="0.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</row>
    <row r="871" spans="1:38" ht="16.8" x14ac:dyDescent="0.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</row>
    <row r="872" spans="1:38" ht="16.8" x14ac:dyDescent="0.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</row>
    <row r="873" spans="1:38" ht="16.8" x14ac:dyDescent="0.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</row>
    <row r="874" spans="1:38" ht="16.8" x14ac:dyDescent="0.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</row>
    <row r="875" spans="1:38" ht="16.8" x14ac:dyDescent="0.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</row>
    <row r="876" spans="1:38" ht="16.8" x14ac:dyDescent="0.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</row>
    <row r="877" spans="1:38" ht="16.8" x14ac:dyDescent="0.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</row>
    <row r="878" spans="1:38" ht="16.8" x14ac:dyDescent="0.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</row>
    <row r="879" spans="1:38" ht="16.8" x14ac:dyDescent="0.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</row>
    <row r="880" spans="1:38" ht="16.8" x14ac:dyDescent="0.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</row>
    <row r="881" spans="1:38" ht="16.8" x14ac:dyDescent="0.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</row>
    <row r="882" spans="1:38" ht="16.8" x14ac:dyDescent="0.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</row>
    <row r="883" spans="1:38" ht="16.8" x14ac:dyDescent="0.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</row>
    <row r="884" spans="1:38" ht="16.8" x14ac:dyDescent="0.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</row>
    <row r="885" spans="1:38" ht="16.8" x14ac:dyDescent="0.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</row>
    <row r="886" spans="1:38" ht="16.8" x14ac:dyDescent="0.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</row>
    <row r="887" spans="1:38" ht="16.8" x14ac:dyDescent="0.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</row>
    <row r="888" spans="1:38" ht="16.8" x14ac:dyDescent="0.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</row>
    <row r="889" spans="1:38" ht="16.8" x14ac:dyDescent="0.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</row>
    <row r="890" spans="1:38" ht="16.8" x14ac:dyDescent="0.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</row>
    <row r="891" spans="1:38" ht="16.8" x14ac:dyDescent="0.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</row>
    <row r="892" spans="1:38" ht="16.8" x14ac:dyDescent="0.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</row>
    <row r="893" spans="1:38" ht="16.8" x14ac:dyDescent="0.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</row>
    <row r="894" spans="1:38" ht="16.8" x14ac:dyDescent="0.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</row>
    <row r="895" spans="1:38" ht="16.8" x14ac:dyDescent="0.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</row>
    <row r="896" spans="1:38" ht="16.8" x14ac:dyDescent="0.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</row>
    <row r="897" spans="1:38" ht="16.8" x14ac:dyDescent="0.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</row>
    <row r="898" spans="1:38" ht="16.8" x14ac:dyDescent="0.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</row>
    <row r="899" spans="1:38" ht="16.8" x14ac:dyDescent="0.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</row>
    <row r="900" spans="1:38" ht="16.8" x14ac:dyDescent="0.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</row>
    <row r="901" spans="1:38" ht="16.8" x14ac:dyDescent="0.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</row>
    <row r="902" spans="1:38" ht="16.8" x14ac:dyDescent="0.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</row>
    <row r="903" spans="1:38" ht="16.8" x14ac:dyDescent="0.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</row>
    <row r="904" spans="1:38" ht="16.8" x14ac:dyDescent="0.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</row>
    <row r="905" spans="1:38" ht="16.8" x14ac:dyDescent="0.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</row>
    <row r="906" spans="1:38" ht="16.8" x14ac:dyDescent="0.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</row>
    <row r="907" spans="1:38" ht="16.8" x14ac:dyDescent="0.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</row>
    <row r="908" spans="1:38" ht="16.8" x14ac:dyDescent="0.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</row>
    <row r="909" spans="1:38" ht="16.8" x14ac:dyDescent="0.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</row>
    <row r="910" spans="1:38" ht="16.8" x14ac:dyDescent="0.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</row>
    <row r="911" spans="1:38" ht="16.8" x14ac:dyDescent="0.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</row>
    <row r="912" spans="1:38" ht="16.8" x14ac:dyDescent="0.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</row>
    <row r="913" spans="1:38" ht="16.8" x14ac:dyDescent="0.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</row>
    <row r="914" spans="1:38" ht="16.8" x14ac:dyDescent="0.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</row>
    <row r="915" spans="1:38" ht="16.8" x14ac:dyDescent="0.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</row>
    <row r="916" spans="1:38" ht="16.8" x14ac:dyDescent="0.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</row>
    <row r="917" spans="1:38" ht="16.8" x14ac:dyDescent="0.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</row>
    <row r="918" spans="1:38" ht="16.8" x14ac:dyDescent="0.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</row>
    <row r="919" spans="1:38" ht="16.8" x14ac:dyDescent="0.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</row>
    <row r="920" spans="1:38" ht="16.8" x14ac:dyDescent="0.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</row>
    <row r="921" spans="1:38" ht="16.8" x14ac:dyDescent="0.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</row>
    <row r="922" spans="1:38" ht="16.8" x14ac:dyDescent="0.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</row>
    <row r="923" spans="1:38" ht="16.8" x14ac:dyDescent="0.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</row>
    <row r="924" spans="1:38" ht="16.8" x14ac:dyDescent="0.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</row>
    <row r="925" spans="1:38" ht="16.8" x14ac:dyDescent="0.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</row>
    <row r="926" spans="1:38" ht="16.8" x14ac:dyDescent="0.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</row>
    <row r="927" spans="1:38" ht="16.8" x14ac:dyDescent="0.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</row>
    <row r="928" spans="1:38" ht="16.8" x14ac:dyDescent="0.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</row>
    <row r="929" spans="1:38" ht="16.8" x14ac:dyDescent="0.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</row>
    <row r="930" spans="1:38" ht="16.8" x14ac:dyDescent="0.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</row>
    <row r="931" spans="1:38" ht="16.8" x14ac:dyDescent="0.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</row>
    <row r="932" spans="1:38" ht="16.8" x14ac:dyDescent="0.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</row>
    <row r="933" spans="1:38" ht="16.8" x14ac:dyDescent="0.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</row>
    <row r="934" spans="1:38" ht="16.8" x14ac:dyDescent="0.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</row>
    <row r="935" spans="1:38" ht="16.8" x14ac:dyDescent="0.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</row>
    <row r="936" spans="1:38" ht="16.8" x14ac:dyDescent="0.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</row>
    <row r="937" spans="1:38" ht="16.8" x14ac:dyDescent="0.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</row>
    <row r="938" spans="1:38" ht="16.8" x14ac:dyDescent="0.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</row>
    <row r="939" spans="1:38" ht="16.8" x14ac:dyDescent="0.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</row>
    <row r="940" spans="1:38" ht="16.8" x14ac:dyDescent="0.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</row>
    <row r="941" spans="1:38" ht="16.8" x14ac:dyDescent="0.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</row>
    <row r="942" spans="1:38" ht="16.8" x14ac:dyDescent="0.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</row>
    <row r="943" spans="1:38" ht="16.8" x14ac:dyDescent="0.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</row>
    <row r="944" spans="1:38" ht="16.8" x14ac:dyDescent="0.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</row>
    <row r="945" spans="1:38" ht="16.8" x14ac:dyDescent="0.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</row>
    <row r="946" spans="1:38" ht="16.8" x14ac:dyDescent="0.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</row>
    <row r="947" spans="1:38" ht="16.8" x14ac:dyDescent="0.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</row>
    <row r="948" spans="1:38" ht="16.8" x14ac:dyDescent="0.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</row>
    <row r="949" spans="1:38" ht="16.8" x14ac:dyDescent="0.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</row>
    <row r="950" spans="1:38" ht="16.8" x14ac:dyDescent="0.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</row>
    <row r="951" spans="1:38" ht="16.8" x14ac:dyDescent="0.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</row>
    <row r="952" spans="1:38" ht="16.8" x14ac:dyDescent="0.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</row>
    <row r="953" spans="1:38" ht="16.8" x14ac:dyDescent="0.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</row>
    <row r="954" spans="1:38" ht="16.8" x14ac:dyDescent="0.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</row>
    <row r="955" spans="1:38" ht="16.8" x14ac:dyDescent="0.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</row>
    <row r="956" spans="1:38" ht="16.8" x14ac:dyDescent="0.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</row>
    <row r="957" spans="1:38" ht="16.8" x14ac:dyDescent="0.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</row>
    <row r="958" spans="1:38" ht="16.8" x14ac:dyDescent="0.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</row>
    <row r="959" spans="1:38" ht="16.8" x14ac:dyDescent="0.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</row>
    <row r="960" spans="1:38" ht="16.8" x14ac:dyDescent="0.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</row>
    <row r="961" spans="1:38" ht="16.8" x14ac:dyDescent="0.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</row>
    <row r="962" spans="1:38" ht="16.8" x14ac:dyDescent="0.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</row>
    <row r="963" spans="1:38" ht="16.8" x14ac:dyDescent="0.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</row>
    <row r="964" spans="1:38" ht="16.8" x14ac:dyDescent="0.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</row>
    <row r="965" spans="1:38" ht="16.8" x14ac:dyDescent="0.4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</row>
    <row r="966" spans="1:38" ht="16.8" x14ac:dyDescent="0.4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</row>
    <row r="967" spans="1:38" ht="16.8" x14ac:dyDescent="0.4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</row>
    <row r="968" spans="1:38" ht="16.8" x14ac:dyDescent="0.4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</row>
    <row r="969" spans="1:38" ht="16.8" x14ac:dyDescent="0.4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</row>
    <row r="970" spans="1:38" ht="16.8" x14ac:dyDescent="0.4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</row>
    <row r="971" spans="1:38" ht="16.8" x14ac:dyDescent="0.4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</row>
    <row r="972" spans="1:38" ht="16.8" x14ac:dyDescent="0.4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</row>
    <row r="973" spans="1:38" ht="16.8" x14ac:dyDescent="0.4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</row>
    <row r="974" spans="1:38" ht="16.8" x14ac:dyDescent="0.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</row>
    <row r="975" spans="1:38" ht="16.8" x14ac:dyDescent="0.4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</row>
    <row r="976" spans="1:38" ht="16.8" x14ac:dyDescent="0.4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</row>
    <row r="977" spans="1:38" ht="16.8" x14ac:dyDescent="0.4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</row>
    <row r="978" spans="1:38" ht="16.8" x14ac:dyDescent="0.4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</row>
    <row r="979" spans="1:38" ht="16.8" x14ac:dyDescent="0.4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</row>
    <row r="980" spans="1:38" ht="16.8" x14ac:dyDescent="0.4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</row>
    <row r="981" spans="1:38" ht="16.8" x14ac:dyDescent="0.4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</row>
    <row r="982" spans="1:38" ht="16.8" x14ac:dyDescent="0.4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</row>
    <row r="983" spans="1:38" ht="16.8" x14ac:dyDescent="0.4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</row>
  </sheetData>
  <mergeCells count="2">
    <mergeCell ref="B12:E12"/>
    <mergeCell ref="B5:E5"/>
  </mergeCells>
  <pageMargins left="0.75" right="0.75" top="1" bottom="1" header="0.5" footer="0.5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A90C1-FA82-4BEF-9A76-47396F05ACE3}">
  <sheetPr codeName="Sheet6">
    <tabColor rgb="FF212121"/>
  </sheetPr>
  <dimension ref="A1:AD83"/>
  <sheetViews>
    <sheetView showGridLines="0" topLeftCell="A11" zoomScale="130" zoomScaleNormal="130" workbookViewId="0">
      <selection activeCell="G36" sqref="G36"/>
    </sheetView>
  </sheetViews>
  <sheetFormatPr defaultColWidth="8.88671875" defaultRowHeight="13.8" x14ac:dyDescent="0.25"/>
  <cols>
    <col min="1" max="1" width="10.21875" style="127" customWidth="1"/>
    <col min="2" max="2" width="12.77734375" style="127" customWidth="1"/>
    <col min="3" max="3" width="17.88671875" style="127" bestFit="1" customWidth="1"/>
    <col min="4" max="4" width="8.33203125" style="127" bestFit="1" customWidth="1"/>
    <col min="5" max="5" width="12.6640625" style="127" customWidth="1"/>
    <col min="6" max="6" width="10.6640625" style="127" customWidth="1"/>
    <col min="7" max="7" width="11" style="127" customWidth="1"/>
    <col min="8" max="8" width="11.88671875" style="127" customWidth="1"/>
    <col min="9" max="9" width="11.77734375" style="127" bestFit="1" customWidth="1"/>
    <col min="10" max="10" width="12.44140625" style="127" customWidth="1"/>
    <col min="11" max="11" width="12" style="127" customWidth="1"/>
    <col min="12" max="12" width="11.21875" style="127" bestFit="1" customWidth="1"/>
    <col min="13" max="13" width="8.88671875" style="127"/>
    <col min="14" max="14" width="52.6640625" style="127" bestFit="1" customWidth="1"/>
    <col min="15" max="15" width="6.77734375" style="127" bestFit="1" customWidth="1"/>
    <col min="16" max="16" width="6.6640625" style="127" bestFit="1" customWidth="1"/>
    <col min="17" max="17" width="6.5546875" style="127" bestFit="1" customWidth="1"/>
    <col min="18" max="18" width="9.77734375" style="127" bestFit="1" customWidth="1"/>
    <col min="19" max="19" width="5.88671875" style="127" bestFit="1" customWidth="1"/>
    <col min="20" max="20" width="6.6640625" style="127" customWidth="1"/>
    <col min="21" max="21" width="8.88671875" style="127"/>
    <col min="22" max="22" width="17.109375" style="127" customWidth="1"/>
    <col min="23" max="23" width="39" style="127" customWidth="1"/>
    <col min="24" max="24" width="14.33203125" style="127" bestFit="1" customWidth="1"/>
    <col min="25" max="25" width="28.33203125" style="127" customWidth="1"/>
    <col min="26" max="26" width="25.109375" style="127" customWidth="1"/>
    <col min="27" max="27" width="28.44140625" style="127" bestFit="1" customWidth="1"/>
    <col min="28" max="28" width="28.33203125" style="127" bestFit="1" customWidth="1"/>
    <col min="29" max="29" width="8.88671875" style="127"/>
    <col min="30" max="30" width="30" style="127" customWidth="1"/>
    <col min="31" max="16384" width="8.88671875" style="127"/>
  </cols>
  <sheetData>
    <row r="1" spans="1:28" ht="16.5" customHeight="1" x14ac:dyDescent="0.25"/>
    <row r="2" spans="1:28" ht="14.25" customHeight="1" x14ac:dyDescent="0.25"/>
    <row r="4" spans="1:28" ht="14.4" thickBot="1" x14ac:dyDescent="0.3"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N4" s="128"/>
      <c r="O4" s="128"/>
      <c r="P4" s="128"/>
      <c r="Q4" s="128"/>
      <c r="R4" s="128"/>
      <c r="S4" s="128"/>
      <c r="T4" s="179"/>
      <c r="W4" s="59"/>
      <c r="X4" s="59"/>
      <c r="Y4" s="59"/>
      <c r="Z4" s="59"/>
      <c r="AA4" s="59"/>
      <c r="AB4" s="59"/>
    </row>
    <row r="5" spans="1:28" ht="13.8" customHeight="1" x14ac:dyDescent="0.25">
      <c r="A5" s="129"/>
      <c r="B5" s="269" t="s">
        <v>145</v>
      </c>
      <c r="C5" s="270"/>
      <c r="D5" s="270"/>
      <c r="E5" s="270"/>
      <c r="F5" s="270"/>
      <c r="G5" s="270"/>
      <c r="H5" s="270"/>
      <c r="I5" s="270"/>
      <c r="J5" s="270"/>
      <c r="K5" s="270"/>
      <c r="L5" s="271"/>
      <c r="M5" s="172"/>
      <c r="N5" s="267" t="s">
        <v>205</v>
      </c>
      <c r="O5" s="268"/>
      <c r="P5" s="268"/>
      <c r="Q5" s="268" t="s">
        <v>207</v>
      </c>
      <c r="R5" s="268"/>
      <c r="S5" s="272"/>
      <c r="T5" s="180"/>
      <c r="U5" s="130"/>
      <c r="V5" s="240" t="s">
        <v>199</v>
      </c>
      <c r="W5" s="241"/>
      <c r="X5" s="241"/>
      <c r="Y5" s="241"/>
      <c r="Z5" s="273"/>
      <c r="AA5" s="131"/>
      <c r="AB5" s="132"/>
    </row>
    <row r="6" spans="1:28" x14ac:dyDescent="0.25">
      <c r="A6" s="129"/>
      <c r="B6" s="133"/>
      <c r="C6" s="134"/>
      <c r="D6" s="229" t="s">
        <v>146</v>
      </c>
      <c r="E6" s="229"/>
      <c r="F6" s="229"/>
      <c r="G6" s="229" t="s">
        <v>147</v>
      </c>
      <c r="H6" s="229"/>
      <c r="I6" s="229"/>
      <c r="J6" s="229" t="s">
        <v>147</v>
      </c>
      <c r="K6" s="229"/>
      <c r="L6" s="234"/>
      <c r="M6" s="172"/>
      <c r="N6" s="133" t="str">
        <f>Current!F3</f>
        <v>Use Case</v>
      </c>
      <c r="O6" s="134" t="str">
        <f>Current!G3</f>
        <v>Count</v>
      </c>
      <c r="P6" s="134" t="str">
        <f>Current!H3</f>
        <v>Share</v>
      </c>
      <c r="Q6" s="134" t="s">
        <v>20</v>
      </c>
      <c r="R6" s="134" t="s">
        <v>150</v>
      </c>
      <c r="S6" s="135" t="s">
        <v>19</v>
      </c>
      <c r="T6" s="181"/>
      <c r="U6" s="130"/>
      <c r="V6" s="136" t="s">
        <v>157</v>
      </c>
      <c r="W6" s="134" t="s">
        <v>196</v>
      </c>
      <c r="X6" s="137" t="s">
        <v>200</v>
      </c>
      <c r="Y6" s="138" t="s">
        <v>197</v>
      </c>
      <c r="Z6" s="138" t="s">
        <v>195</v>
      </c>
      <c r="AA6" s="138" t="s">
        <v>202</v>
      </c>
      <c r="AB6" s="139" t="s">
        <v>203</v>
      </c>
    </row>
    <row r="7" spans="1:28" x14ac:dyDescent="0.25">
      <c r="A7" s="129"/>
      <c r="B7" s="140"/>
      <c r="C7" s="141"/>
      <c r="D7" s="134" t="s">
        <v>20</v>
      </c>
      <c r="E7" s="134" t="s">
        <v>150</v>
      </c>
      <c r="F7" s="134" t="s">
        <v>19</v>
      </c>
      <c r="G7" s="134" t="s">
        <v>20</v>
      </c>
      <c r="H7" s="134" t="s">
        <v>150</v>
      </c>
      <c r="I7" s="134" t="s">
        <v>19</v>
      </c>
      <c r="J7" s="134" t="s">
        <v>20</v>
      </c>
      <c r="K7" s="134" t="s">
        <v>150</v>
      </c>
      <c r="L7" s="135" t="s">
        <v>19</v>
      </c>
      <c r="M7" s="172"/>
      <c r="N7" s="133" t="str">
        <f>Current!F4</f>
        <v>Human Space Flight</v>
      </c>
      <c r="O7" s="142">
        <f>Current!G4</f>
        <v>6</v>
      </c>
      <c r="P7" s="176">
        <f>Current!H4</f>
        <v>0.14634146341463414</v>
      </c>
      <c r="Q7" s="177">
        <f>ROUND($O7*(1+J$8),0)</f>
        <v>7</v>
      </c>
      <c r="R7" s="177">
        <f t="shared" ref="R7:S14" si="0">ROUND($O7*(1+K$8),0)</f>
        <v>10</v>
      </c>
      <c r="S7" s="185">
        <f t="shared" si="0"/>
        <v>12</v>
      </c>
      <c r="T7" s="202">
        <v>6</v>
      </c>
      <c r="U7" s="130"/>
      <c r="V7" s="256" t="s">
        <v>109</v>
      </c>
      <c r="W7" s="143" t="s">
        <v>171</v>
      </c>
      <c r="X7" s="144">
        <f>X34/10</f>
        <v>181184.73951599226</v>
      </c>
      <c r="Y7" s="145">
        <f t="shared" ref="Y7:Y29" si="1">X7/SUM($X$7:$X$29)*100</f>
        <v>0.36729239648882622</v>
      </c>
      <c r="Z7" s="253">
        <f>SUM(Y7:Y10)</f>
        <v>14.113957722752847</v>
      </c>
      <c r="AA7" s="263">
        <f>SUM(X7:X10)</f>
        <v>6962392.3010192188</v>
      </c>
      <c r="AB7" s="244">
        <f>IFERROR(AA7/INDEX(Current!$G$4:$G$11,MATCH(V7,Current!$F$4:$F$11,0)),"-")</f>
        <v>870299.03762740234</v>
      </c>
    </row>
    <row r="8" spans="1:28" x14ac:dyDescent="0.25">
      <c r="A8" s="129"/>
      <c r="B8" s="230" t="s">
        <v>148</v>
      </c>
      <c r="C8" s="134" t="s">
        <v>149</v>
      </c>
      <c r="D8" s="142">
        <v>22</v>
      </c>
      <c r="E8" s="142">
        <v>24</v>
      </c>
      <c r="F8" s="142">
        <v>26</v>
      </c>
      <c r="G8" s="142">
        <v>49</v>
      </c>
      <c r="H8" s="142">
        <v>67</v>
      </c>
      <c r="I8" s="142">
        <v>85</v>
      </c>
      <c r="J8" s="174">
        <f>(G8-$O$16)/$O$16</f>
        <v>0.1951219512195122</v>
      </c>
      <c r="K8" s="174">
        <f t="shared" ref="K8:L8" si="2">(H8-$O$16)/$O$16</f>
        <v>0.63414634146341464</v>
      </c>
      <c r="L8" s="175">
        <f t="shared" si="2"/>
        <v>1.0731707317073171</v>
      </c>
      <c r="M8" s="172"/>
      <c r="N8" s="133" t="str">
        <f>Current!F5</f>
        <v>Near Earth Robotic - LEO Science</v>
      </c>
      <c r="O8" s="142">
        <f>Current!G5</f>
        <v>19</v>
      </c>
      <c r="P8" s="176">
        <f>Current!H5</f>
        <v>0.46341463414634149</v>
      </c>
      <c r="Q8" s="177">
        <f t="shared" ref="Q8:Q14" si="3">ROUND($O8*(1+J$8),0)</f>
        <v>23</v>
      </c>
      <c r="R8" s="177">
        <f t="shared" si="0"/>
        <v>31</v>
      </c>
      <c r="S8" s="185">
        <f t="shared" si="0"/>
        <v>39</v>
      </c>
      <c r="T8" s="202">
        <v>17</v>
      </c>
      <c r="U8" s="130"/>
      <c r="V8" s="257"/>
      <c r="W8" s="147" t="s">
        <v>172</v>
      </c>
      <c r="X8" s="144">
        <f t="shared" ref="X8:X29" si="4">X35/10</f>
        <v>3096516.4980844115</v>
      </c>
      <c r="Y8" s="145">
        <f t="shared" si="1"/>
        <v>6.2771675384296106</v>
      </c>
      <c r="Z8" s="254"/>
      <c r="AA8" s="264"/>
      <c r="AB8" s="245"/>
    </row>
    <row r="9" spans="1:28" x14ac:dyDescent="0.25">
      <c r="A9" s="129"/>
      <c r="B9" s="230"/>
      <c r="C9" s="148" t="s">
        <v>151</v>
      </c>
      <c r="D9" s="141">
        <v>19</v>
      </c>
      <c r="E9" s="141">
        <v>21</v>
      </c>
      <c r="F9" s="141">
        <v>23</v>
      </c>
      <c r="G9" s="141">
        <v>49</v>
      </c>
      <c r="H9" s="141">
        <v>67</v>
      </c>
      <c r="I9" s="141">
        <v>85</v>
      </c>
      <c r="J9" s="141"/>
      <c r="K9" s="141"/>
      <c r="L9" s="149"/>
      <c r="M9" s="172"/>
      <c r="N9" s="133" t="str">
        <f>Current!F6</f>
        <v>Near Earth Robotic - GEO and Near Earth</v>
      </c>
      <c r="O9" s="142">
        <f>Current!G6</f>
        <v>8</v>
      </c>
      <c r="P9" s="176">
        <f>Current!H6</f>
        <v>0.1951219512195122</v>
      </c>
      <c r="Q9" s="177">
        <f t="shared" si="3"/>
        <v>10</v>
      </c>
      <c r="R9" s="177">
        <f t="shared" si="0"/>
        <v>13</v>
      </c>
      <c r="S9" s="185">
        <f t="shared" si="0"/>
        <v>17</v>
      </c>
      <c r="T9" s="202">
        <v>8</v>
      </c>
      <c r="U9" s="130"/>
      <c r="V9" s="257"/>
      <c r="W9" s="143" t="s">
        <v>173</v>
      </c>
      <c r="X9" s="144">
        <f t="shared" si="4"/>
        <v>303639.03787356644</v>
      </c>
      <c r="Y9" s="145">
        <f t="shared" si="1"/>
        <v>0.61552816305646985</v>
      </c>
      <c r="Z9" s="254"/>
      <c r="AA9" s="264"/>
      <c r="AB9" s="245"/>
    </row>
    <row r="10" spans="1:28" x14ac:dyDescent="0.25">
      <c r="A10" s="129"/>
      <c r="B10" s="230"/>
      <c r="C10" s="148" t="s">
        <v>111</v>
      </c>
      <c r="D10" s="141">
        <v>33</v>
      </c>
      <c r="E10" s="141">
        <v>39</v>
      </c>
      <c r="F10" s="141">
        <v>45</v>
      </c>
      <c r="G10" s="141">
        <v>20</v>
      </c>
      <c r="H10" s="141">
        <v>32</v>
      </c>
      <c r="I10" s="141">
        <v>45</v>
      </c>
      <c r="J10" s="141"/>
      <c r="K10" s="141"/>
      <c r="L10" s="149"/>
      <c r="M10" s="172"/>
      <c r="N10" s="133" t="str">
        <f>Current!F7</f>
        <v>Deep Space Robotic</v>
      </c>
      <c r="O10" s="142">
        <f>Current!G7</f>
        <v>0</v>
      </c>
      <c r="P10" s="176">
        <f>Current!H7</f>
        <v>0</v>
      </c>
      <c r="Q10" s="177">
        <f t="shared" si="3"/>
        <v>0</v>
      </c>
      <c r="R10" s="177">
        <f t="shared" si="0"/>
        <v>0</v>
      </c>
      <c r="S10" s="185">
        <f t="shared" si="0"/>
        <v>0</v>
      </c>
      <c r="T10" s="202">
        <v>0</v>
      </c>
      <c r="U10" s="130"/>
      <c r="V10" s="260"/>
      <c r="W10" s="147" t="s">
        <v>174</v>
      </c>
      <c r="X10" s="144">
        <f t="shared" si="4"/>
        <v>3381052.0255452483</v>
      </c>
      <c r="Y10" s="145">
        <f t="shared" si="1"/>
        <v>6.8539696247779407</v>
      </c>
      <c r="Z10" s="259"/>
      <c r="AA10" s="265"/>
      <c r="AB10" s="246"/>
    </row>
    <row r="11" spans="1:28" x14ac:dyDescent="0.25">
      <c r="A11" s="129"/>
      <c r="B11" s="223" t="s">
        <v>152</v>
      </c>
      <c r="C11" s="224"/>
      <c r="D11" s="141">
        <v>1</v>
      </c>
      <c r="E11" s="141">
        <v>8</v>
      </c>
      <c r="F11" s="141">
        <v>16</v>
      </c>
      <c r="G11" s="141">
        <v>1</v>
      </c>
      <c r="H11" s="141">
        <v>8</v>
      </c>
      <c r="I11" s="141">
        <v>16</v>
      </c>
      <c r="J11" s="141"/>
      <c r="K11" s="141"/>
      <c r="L11" s="149"/>
      <c r="M11" s="172"/>
      <c r="N11" s="133" t="str">
        <f>Current!F8</f>
        <v>Near Earth Robotic - Low Latency &amp; Complex Needs</v>
      </c>
      <c r="O11" s="142">
        <f>Current!G8</f>
        <v>1</v>
      </c>
      <c r="P11" s="176">
        <f>Current!H8</f>
        <v>2.4390243902439025E-2</v>
      </c>
      <c r="Q11" s="177">
        <f t="shared" si="3"/>
        <v>1</v>
      </c>
      <c r="R11" s="177">
        <f t="shared" si="0"/>
        <v>2</v>
      </c>
      <c r="S11" s="185">
        <f>ROUNDUP($O11*(1+L$8),0)</f>
        <v>3</v>
      </c>
      <c r="T11" s="202">
        <v>1</v>
      </c>
      <c r="U11" s="130"/>
      <c r="V11" s="256" t="s">
        <v>110</v>
      </c>
      <c r="W11" s="143" t="s">
        <v>175</v>
      </c>
      <c r="X11" s="144">
        <f t="shared" si="4"/>
        <v>8641402.7493260782</v>
      </c>
      <c r="Y11" s="145">
        <f t="shared" si="1"/>
        <v>17.517598520183103</v>
      </c>
      <c r="Z11" s="253">
        <f>SUM(Y11:Y13)</f>
        <v>64.077281206599835</v>
      </c>
      <c r="AA11" s="263">
        <f>SUM(X11:X13)</f>
        <v>31609218.201346487</v>
      </c>
      <c r="AB11" s="244">
        <f>AA11/INDEX(Current!$G$4:$G$11,MATCH(V11,Current!$F$4:$F$11,0))</f>
        <v>1663643.0632287625</v>
      </c>
    </row>
    <row r="12" spans="1:28" ht="14.4" thickBot="1" x14ac:dyDescent="0.3">
      <c r="A12" s="129"/>
      <c r="B12" s="225" t="s">
        <v>153</v>
      </c>
      <c r="C12" s="226"/>
      <c r="D12" s="150">
        <v>702</v>
      </c>
      <c r="E12" s="150">
        <v>250000</v>
      </c>
      <c r="F12" s="150">
        <v>525600</v>
      </c>
      <c r="G12" s="150">
        <v>525600</v>
      </c>
      <c r="H12" s="150">
        <v>750000</v>
      </c>
      <c r="I12" s="150">
        <v>1000000</v>
      </c>
      <c r="J12" s="150"/>
      <c r="K12" s="150"/>
      <c r="L12" s="151"/>
      <c r="M12" s="172"/>
      <c r="N12" s="133" t="str">
        <f>Current!F9</f>
        <v>Mission Operations</v>
      </c>
      <c r="O12" s="142">
        <f>Current!G9</f>
        <v>0</v>
      </c>
      <c r="P12" s="176">
        <f>Current!H9</f>
        <v>0</v>
      </c>
      <c r="Q12" s="177">
        <f t="shared" si="3"/>
        <v>0</v>
      </c>
      <c r="R12" s="177">
        <f t="shared" si="0"/>
        <v>0</v>
      </c>
      <c r="S12" s="185">
        <f t="shared" si="0"/>
        <v>0</v>
      </c>
      <c r="T12" s="202">
        <v>0</v>
      </c>
      <c r="U12" s="130"/>
      <c r="V12" s="257"/>
      <c r="W12" s="147" t="s">
        <v>176</v>
      </c>
      <c r="X12" s="144">
        <f t="shared" si="4"/>
        <v>1744706.919544226</v>
      </c>
      <c r="Y12" s="145">
        <f t="shared" si="1"/>
        <v>3.5368187594710472</v>
      </c>
      <c r="Z12" s="254"/>
      <c r="AA12" s="264"/>
      <c r="AB12" s="245"/>
    </row>
    <row r="13" spans="1:28" x14ac:dyDescent="0.25">
      <c r="B13" s="152"/>
      <c r="C13" s="152"/>
      <c r="D13" s="152"/>
      <c r="E13" s="152"/>
      <c r="F13" s="152"/>
      <c r="G13" s="152"/>
      <c r="H13" s="152"/>
      <c r="I13" s="152"/>
      <c r="J13" s="152"/>
      <c r="K13" s="173"/>
      <c r="L13" s="173"/>
      <c r="M13" s="129"/>
      <c r="N13" s="133" t="str">
        <f>Current!F10</f>
        <v>Launch Events</v>
      </c>
      <c r="O13" s="142">
        <f>Current!G10</f>
        <v>4</v>
      </c>
      <c r="P13" s="176">
        <f>Current!H10</f>
        <v>9.7560975609756101E-2</v>
      </c>
      <c r="Q13" s="177">
        <f t="shared" si="3"/>
        <v>5</v>
      </c>
      <c r="R13" s="177">
        <f t="shared" si="0"/>
        <v>7</v>
      </c>
      <c r="S13" s="185">
        <f t="shared" si="0"/>
        <v>8</v>
      </c>
      <c r="T13" s="202">
        <v>3</v>
      </c>
      <c r="U13" s="130"/>
      <c r="V13" s="260"/>
      <c r="W13" s="143" t="s">
        <v>177</v>
      </c>
      <c r="X13" s="144">
        <f t="shared" si="4"/>
        <v>21223108.532476183</v>
      </c>
      <c r="Y13" s="145">
        <f t="shared" si="1"/>
        <v>43.022863926945682</v>
      </c>
      <c r="Z13" s="259"/>
      <c r="AA13" s="265"/>
      <c r="AB13" s="246"/>
    </row>
    <row r="14" spans="1:28" ht="14.4" thickBot="1" x14ac:dyDescent="0.3">
      <c r="K14" s="129"/>
      <c r="L14" s="129"/>
      <c r="M14" s="129"/>
      <c r="N14" s="153" t="str">
        <f>Current!F11</f>
        <v>Terrestrial &amp; Aerial</v>
      </c>
      <c r="O14" s="154">
        <f>Current!G11</f>
        <v>3</v>
      </c>
      <c r="P14" s="186">
        <f>Current!H11</f>
        <v>7.3170731707317069E-2</v>
      </c>
      <c r="Q14" s="187">
        <f t="shared" si="3"/>
        <v>4</v>
      </c>
      <c r="R14" s="187">
        <f t="shared" si="0"/>
        <v>5</v>
      </c>
      <c r="S14" s="188">
        <f t="shared" si="0"/>
        <v>6</v>
      </c>
      <c r="T14" s="202">
        <v>3</v>
      </c>
      <c r="U14" s="130"/>
      <c r="V14" s="256" t="s">
        <v>113</v>
      </c>
      <c r="W14" s="143" t="s">
        <v>178</v>
      </c>
      <c r="X14" s="144">
        <f t="shared" si="4"/>
        <v>15172.901055158474</v>
      </c>
      <c r="Y14" s="145">
        <f t="shared" si="1"/>
        <v>3.0758060558102939E-2</v>
      </c>
      <c r="Z14" s="253">
        <f>SUM(Y14:Y17)</f>
        <v>5.7356812865753488</v>
      </c>
      <c r="AA14" s="263">
        <f>SUM(X14:X17)</f>
        <v>2829402.2141199457</v>
      </c>
      <c r="AB14" s="244">
        <f>AA14/INDEX(Current!$G$4:$G$11,MATCH(V14,Current!$F$4:$F$11,0))</f>
        <v>2829402.2141199457</v>
      </c>
    </row>
    <row r="15" spans="1:28" x14ac:dyDescent="0.25">
      <c r="K15" s="129"/>
      <c r="L15" s="129"/>
      <c r="M15" s="129"/>
      <c r="N15" s="182"/>
      <c r="O15" s="183"/>
      <c r="P15" s="184"/>
      <c r="Q15" s="184"/>
      <c r="R15" s="184"/>
      <c r="S15" s="184"/>
      <c r="T15" s="176"/>
      <c r="U15" s="130"/>
      <c r="V15" s="257"/>
      <c r="W15" s="147" t="s">
        <v>179</v>
      </c>
      <c r="X15" s="144">
        <f t="shared" si="4"/>
        <v>58925.191213274535</v>
      </c>
      <c r="Y15" s="145">
        <f t="shared" si="1"/>
        <v>0.1194514215275599</v>
      </c>
      <c r="Z15" s="254"/>
      <c r="AA15" s="264"/>
      <c r="AB15" s="245"/>
    </row>
    <row r="16" spans="1:28" x14ac:dyDescent="0.25">
      <c r="M16" s="129"/>
      <c r="N16" s="134" t="str">
        <f>Current!F13</f>
        <v>Total</v>
      </c>
      <c r="O16" s="142">
        <f>Current!G13</f>
        <v>41</v>
      </c>
      <c r="P16" s="176">
        <f>Current!H13</f>
        <v>1</v>
      </c>
      <c r="Q16" s="178">
        <f>SUM(Q7:Q14)</f>
        <v>50</v>
      </c>
      <c r="R16" s="178">
        <f t="shared" ref="R16:S16" si="5">SUM(R7:R14)</f>
        <v>68</v>
      </c>
      <c r="S16" s="178">
        <f t="shared" si="5"/>
        <v>85</v>
      </c>
      <c r="T16" s="176"/>
      <c r="U16" s="130"/>
      <c r="V16" s="257"/>
      <c r="W16" s="143" t="s">
        <v>180</v>
      </c>
      <c r="X16" s="144">
        <f t="shared" si="4"/>
        <v>750143.05364706193</v>
      </c>
      <c r="Y16" s="145">
        <f t="shared" si="1"/>
        <v>1.5206680243572974</v>
      </c>
      <c r="Z16" s="254"/>
      <c r="AA16" s="264"/>
      <c r="AB16" s="245"/>
    </row>
    <row r="17" spans="1:30" ht="14.4" thickBot="1" x14ac:dyDescent="0.3">
      <c r="M17" s="129"/>
      <c r="U17" s="130"/>
      <c r="V17" s="260"/>
      <c r="W17" s="147" t="s">
        <v>181</v>
      </c>
      <c r="X17" s="144">
        <f t="shared" si="4"/>
        <v>2005161.0682044509</v>
      </c>
      <c r="Y17" s="145">
        <f t="shared" si="1"/>
        <v>4.0648037801323884</v>
      </c>
      <c r="Z17" s="259"/>
      <c r="AA17" s="265"/>
      <c r="AB17" s="246"/>
    </row>
    <row r="18" spans="1:30" x14ac:dyDescent="0.25">
      <c r="B18" s="231" t="s">
        <v>154</v>
      </c>
      <c r="C18" s="232"/>
      <c r="D18" s="232"/>
      <c r="E18" s="232"/>
      <c r="F18" s="232"/>
      <c r="G18" s="232"/>
      <c r="H18" s="232"/>
      <c r="I18" s="233"/>
      <c r="J18" s="130"/>
      <c r="K18" s="130"/>
      <c r="L18" s="130"/>
      <c r="V18" s="256" t="s">
        <v>155</v>
      </c>
      <c r="W18" s="143" t="s">
        <v>182</v>
      </c>
      <c r="X18" s="144">
        <f t="shared" si="4"/>
        <v>427.63963707536732</v>
      </c>
      <c r="Y18" s="145">
        <f t="shared" si="1"/>
        <v>8.6689854539962461E-4</v>
      </c>
      <c r="Z18" s="253">
        <f>SUM(Y18:Y21)</f>
        <v>0.89202562939121677</v>
      </c>
      <c r="AA18" s="263">
        <f>SUM(X18:X21)</f>
        <v>440034.78658386413</v>
      </c>
      <c r="AB18" s="247" t="str">
        <f>IFERROR(AA18/INDEX(Current!$G$4:$G$11,MATCH(V18,Current!$F$4:$F$11,0)),"-")</f>
        <v>-</v>
      </c>
    </row>
    <row r="19" spans="1:30" x14ac:dyDescent="0.25">
      <c r="B19" s="133"/>
      <c r="C19" s="134"/>
      <c r="D19" s="229" t="s">
        <v>146</v>
      </c>
      <c r="E19" s="229"/>
      <c r="F19" s="229"/>
      <c r="G19" s="229" t="s">
        <v>147</v>
      </c>
      <c r="H19" s="229"/>
      <c r="I19" s="234"/>
      <c r="J19" s="130"/>
      <c r="K19" s="130"/>
      <c r="L19" s="130"/>
      <c r="V19" s="257"/>
      <c r="W19" s="147" t="s">
        <v>183</v>
      </c>
      <c r="X19" s="144">
        <f t="shared" si="4"/>
        <v>68569.014870651925</v>
      </c>
      <c r="Y19" s="145">
        <f t="shared" si="1"/>
        <v>0.13900109834855473</v>
      </c>
      <c r="Z19" s="254"/>
      <c r="AA19" s="264"/>
      <c r="AB19" s="248"/>
    </row>
    <row r="20" spans="1:30" x14ac:dyDescent="0.25">
      <c r="B20" s="140"/>
      <c r="C20" s="141"/>
      <c r="D20" s="134" t="s">
        <v>20</v>
      </c>
      <c r="E20" s="134" t="s">
        <v>150</v>
      </c>
      <c r="F20" s="134" t="s">
        <v>19</v>
      </c>
      <c r="G20" s="134" t="s">
        <v>20</v>
      </c>
      <c r="H20" s="134" t="s">
        <v>150</v>
      </c>
      <c r="I20" s="135" t="s">
        <v>19</v>
      </c>
      <c r="J20" s="130"/>
      <c r="K20" s="130"/>
      <c r="L20" s="130"/>
      <c r="V20" s="257"/>
      <c r="W20" s="143" t="s">
        <v>184</v>
      </c>
      <c r="X20" s="144">
        <f t="shared" si="4"/>
        <v>296144.62034017162</v>
      </c>
      <c r="Y20" s="145">
        <f t="shared" si="1"/>
        <v>0.60033569936729969</v>
      </c>
      <c r="Z20" s="254"/>
      <c r="AA20" s="264"/>
      <c r="AB20" s="248"/>
    </row>
    <row r="21" spans="1:30" ht="14.4" customHeight="1" x14ac:dyDescent="0.25">
      <c r="B21" s="227" t="s">
        <v>148</v>
      </c>
      <c r="C21" s="134" t="s">
        <v>149</v>
      </c>
      <c r="D21" s="142">
        <v>20</v>
      </c>
      <c r="E21" s="142">
        <v>22</v>
      </c>
      <c r="F21" s="142">
        <v>24</v>
      </c>
      <c r="G21" s="142">
        <v>40</v>
      </c>
      <c r="H21" s="142">
        <v>58</v>
      </c>
      <c r="I21" s="146">
        <v>76</v>
      </c>
      <c r="J21" s="130"/>
      <c r="K21" s="130"/>
      <c r="L21" s="130"/>
      <c r="V21" s="260"/>
      <c r="W21" s="147" t="s">
        <v>185</v>
      </c>
      <c r="X21" s="144">
        <f t="shared" si="4"/>
        <v>74893.511735965192</v>
      </c>
      <c r="Y21" s="145">
        <f t="shared" si="1"/>
        <v>0.15182193312996273</v>
      </c>
      <c r="Z21" s="259"/>
      <c r="AA21" s="265"/>
      <c r="AB21" s="249"/>
    </row>
    <row r="22" spans="1:30" x14ac:dyDescent="0.25">
      <c r="B22" s="228"/>
      <c r="C22" s="148" t="s">
        <v>151</v>
      </c>
      <c r="D22" s="141">
        <v>12</v>
      </c>
      <c r="E22" s="141">
        <v>14</v>
      </c>
      <c r="F22" s="141">
        <v>16</v>
      </c>
      <c r="G22" s="142">
        <v>40</v>
      </c>
      <c r="H22" s="142">
        <v>58</v>
      </c>
      <c r="I22" s="146">
        <v>76</v>
      </c>
      <c r="J22" s="130"/>
      <c r="K22" s="130"/>
      <c r="L22" s="130"/>
      <c r="V22" s="256" t="s">
        <v>112</v>
      </c>
      <c r="W22" s="143" t="s">
        <v>186</v>
      </c>
      <c r="X22" s="144">
        <f t="shared" si="4"/>
        <v>1428817.0320629911</v>
      </c>
      <c r="Y22" s="145">
        <f t="shared" si="1"/>
        <v>2.8964560329549567</v>
      </c>
      <c r="Z22" s="253">
        <f>SUM(Y22:Y25)</f>
        <v>14.653925376128525</v>
      </c>
      <c r="AA22" s="263">
        <f>SUM(X22:X25)</f>
        <v>7228757.4628335871</v>
      </c>
      <c r="AB22" s="244">
        <f>AA22/INDEX(Current!$G$4:$G$11,MATCH(V22,Current!$F$4:$F$11,0))</f>
        <v>1204792.9104722645</v>
      </c>
    </row>
    <row r="23" spans="1:30" x14ac:dyDescent="0.25">
      <c r="B23" s="223" t="s">
        <v>152</v>
      </c>
      <c r="C23" s="224"/>
      <c r="D23" s="141">
        <v>1</v>
      </c>
      <c r="E23" s="141">
        <v>12</v>
      </c>
      <c r="F23" s="141">
        <v>25</v>
      </c>
      <c r="G23" s="141">
        <v>1</v>
      </c>
      <c r="H23" s="141">
        <v>12</v>
      </c>
      <c r="I23" s="149">
        <v>25</v>
      </c>
      <c r="J23" s="130"/>
      <c r="K23" s="130"/>
      <c r="L23" s="130"/>
      <c r="V23" s="257"/>
      <c r="W23" s="147" t="s">
        <v>187</v>
      </c>
      <c r="X23" s="144">
        <f t="shared" si="4"/>
        <v>2703549.9269315414</v>
      </c>
      <c r="Y23" s="145">
        <f t="shared" si="1"/>
        <v>5.4805572165873846</v>
      </c>
      <c r="Z23" s="254"/>
      <c r="AA23" s="264"/>
      <c r="AB23" s="245"/>
    </row>
    <row r="24" spans="1:30" ht="14.4" thickBot="1" x14ac:dyDescent="0.3">
      <c r="B24" s="225" t="s">
        <v>153</v>
      </c>
      <c r="C24" s="226"/>
      <c r="D24" s="150">
        <v>89840</v>
      </c>
      <c r="E24" s="150">
        <v>250000</v>
      </c>
      <c r="F24" s="150">
        <v>525600</v>
      </c>
      <c r="G24" s="150">
        <v>525600</v>
      </c>
      <c r="H24" s="150">
        <v>750000</v>
      </c>
      <c r="I24" s="151">
        <v>1000000</v>
      </c>
      <c r="J24" s="130"/>
      <c r="K24" s="130"/>
      <c r="L24" s="130"/>
      <c r="V24" s="257"/>
      <c r="W24" s="143" t="s">
        <v>188</v>
      </c>
      <c r="X24" s="144">
        <f t="shared" si="4"/>
        <v>3091757.8170657549</v>
      </c>
      <c r="Y24" s="145">
        <f t="shared" si="1"/>
        <v>6.2675208796649855</v>
      </c>
      <c r="Z24" s="254"/>
      <c r="AA24" s="264"/>
      <c r="AB24" s="245"/>
    </row>
    <row r="25" spans="1:30" x14ac:dyDescent="0.25">
      <c r="B25" s="155"/>
      <c r="C25" s="156"/>
      <c r="D25" s="157"/>
      <c r="E25" s="157"/>
      <c r="F25" s="157"/>
      <c r="G25" s="157"/>
      <c r="H25" s="157"/>
      <c r="I25" s="158"/>
      <c r="J25" s="130"/>
      <c r="K25" s="130"/>
      <c r="L25" s="130"/>
      <c r="V25" s="260"/>
      <c r="W25" s="147" t="s">
        <v>189</v>
      </c>
      <c r="X25" s="144">
        <f t="shared" si="4"/>
        <v>4632.6867733005811</v>
      </c>
      <c r="Y25" s="145">
        <f t="shared" si="1"/>
        <v>9.3912469211981878E-3</v>
      </c>
      <c r="Z25" s="259"/>
      <c r="AA25" s="265"/>
      <c r="AB25" s="246"/>
    </row>
    <row r="26" spans="1:30" x14ac:dyDescent="0.25">
      <c r="B26" s="155"/>
      <c r="C26" s="156"/>
      <c r="D26" s="157"/>
      <c r="E26" s="157"/>
      <c r="F26" s="157"/>
      <c r="G26" s="157"/>
      <c r="H26" s="157"/>
      <c r="I26" s="158"/>
      <c r="J26" s="130"/>
      <c r="K26" s="130"/>
      <c r="L26" s="130"/>
      <c r="V26" s="159" t="s">
        <v>111</v>
      </c>
      <c r="W26" s="143" t="s">
        <v>190</v>
      </c>
      <c r="X26" s="144">
        <v>5000</v>
      </c>
      <c r="Y26" s="145">
        <f t="shared" si="1"/>
        <v>1.0135853534629697E-2</v>
      </c>
      <c r="Z26" s="160">
        <f>SUM(Y26)</f>
        <v>1.0135853534629697E-2</v>
      </c>
      <c r="AA26" s="144">
        <f>SUM(X26)</f>
        <v>5000</v>
      </c>
      <c r="AB26" s="161">
        <f>AA26/INDEX(Current!$G$4:$G$11,MATCH(V26,Current!$F$4:$F$11,0))</f>
        <v>1250</v>
      </c>
    </row>
    <row r="27" spans="1:30" x14ac:dyDescent="0.25">
      <c r="V27" s="256" t="s">
        <v>156</v>
      </c>
      <c r="W27" s="143" t="s">
        <v>191</v>
      </c>
      <c r="X27" s="144">
        <f t="shared" si="4"/>
        <v>130910.4516400443</v>
      </c>
      <c r="Y27" s="145">
        <f t="shared" si="1"/>
        <v>0.26537783279514265</v>
      </c>
      <c r="Z27" s="253">
        <f>SUM(Y27:Y29)</f>
        <v>0.5169929250176043</v>
      </c>
      <c r="AA27" s="263">
        <f>SUM(X27:X29)</f>
        <v>255031.76582577362</v>
      </c>
      <c r="AB27" s="247" t="str">
        <f>IFERROR(AA27/INDEX(Current!$G$4:$G$11,MATCH(V27,Current!$F$4:$F$11,0)),"-")</f>
        <v>-</v>
      </c>
    </row>
    <row r="28" spans="1:30" x14ac:dyDescent="0.25">
      <c r="V28" s="257"/>
      <c r="W28" s="147" t="s">
        <v>192</v>
      </c>
      <c r="X28" s="144">
        <f t="shared" si="4"/>
        <v>123164.91264492797</v>
      </c>
      <c r="Y28" s="145">
        <f t="shared" si="1"/>
        <v>0.24967630303489022</v>
      </c>
      <c r="Z28" s="254"/>
      <c r="AA28" s="264"/>
      <c r="AB28" s="248"/>
    </row>
    <row r="29" spans="1:30" ht="14.4" thickBot="1" x14ac:dyDescent="0.3">
      <c r="B29" s="128"/>
      <c r="C29" s="128"/>
      <c r="D29" s="128"/>
      <c r="E29" s="128"/>
      <c r="F29" s="128"/>
      <c r="V29" s="258"/>
      <c r="W29" s="162" t="s">
        <v>193</v>
      </c>
      <c r="X29" s="163">
        <f t="shared" si="4"/>
        <v>956.40154080136801</v>
      </c>
      <c r="Y29" s="164">
        <f t="shared" si="1"/>
        <v>1.9387891875713669E-3</v>
      </c>
      <c r="Z29" s="255"/>
      <c r="AA29" s="266"/>
      <c r="AB29" s="261"/>
    </row>
    <row r="30" spans="1:30" x14ac:dyDescent="0.25">
      <c r="A30" s="129"/>
      <c r="B30" s="224" t="s">
        <v>170</v>
      </c>
      <c r="C30" s="224"/>
      <c r="D30" s="224"/>
      <c r="E30" s="224"/>
      <c r="G30" s="130"/>
      <c r="Q30" s="129"/>
      <c r="R30" s="129"/>
      <c r="S30" s="129"/>
      <c r="T30" s="129"/>
      <c r="U30" s="129"/>
      <c r="V30" s="165"/>
      <c r="W30" s="165"/>
      <c r="X30" s="165"/>
      <c r="Y30" s="165"/>
      <c r="Z30" s="165"/>
      <c r="AA30" s="165"/>
      <c r="AB30" s="165"/>
      <c r="AC30" s="130"/>
    </row>
    <row r="31" spans="1:30" ht="14.4" thickBot="1" x14ac:dyDescent="0.3">
      <c r="A31" s="129"/>
      <c r="B31" s="166" t="s">
        <v>7</v>
      </c>
      <c r="C31" s="166"/>
      <c r="D31" s="166" t="s">
        <v>23</v>
      </c>
      <c r="E31" s="166" t="s">
        <v>36</v>
      </c>
      <c r="F31" s="290" t="s">
        <v>212</v>
      </c>
      <c r="G31" s="130"/>
      <c r="Q31" s="129"/>
      <c r="R31" s="129"/>
      <c r="S31" s="129"/>
      <c r="T31" s="129"/>
      <c r="U31" s="129"/>
      <c r="V31" s="167"/>
      <c r="W31" s="167"/>
      <c r="X31" s="167"/>
      <c r="Y31" s="167"/>
      <c r="Z31" s="167"/>
      <c r="AA31" s="167"/>
      <c r="AB31" s="167"/>
      <c r="AC31" s="130"/>
      <c r="AD31" s="130"/>
    </row>
    <row r="32" spans="1:30" ht="15" customHeight="1" x14ac:dyDescent="0.25">
      <c r="A32" s="129"/>
      <c r="B32" s="127" t="s">
        <v>168</v>
      </c>
      <c r="D32" s="127" t="s">
        <v>169</v>
      </c>
      <c r="E32" s="127">
        <v>2</v>
      </c>
      <c r="F32" s="127" t="s">
        <v>213</v>
      </c>
      <c r="G32" s="130"/>
      <c r="Q32" s="129"/>
      <c r="R32" s="129"/>
      <c r="S32" s="129"/>
      <c r="T32" s="129"/>
      <c r="U32" s="129"/>
      <c r="V32" s="238" t="s">
        <v>198</v>
      </c>
      <c r="W32" s="239"/>
      <c r="X32" s="239"/>
      <c r="Y32" s="239"/>
      <c r="Z32" s="239"/>
      <c r="AA32" s="131"/>
      <c r="AB32" s="132"/>
      <c r="AC32" s="130"/>
      <c r="AD32" s="130"/>
    </row>
    <row r="33" spans="1:30" x14ac:dyDescent="0.25">
      <c r="A33" s="129"/>
      <c r="B33" s="127" t="s">
        <v>211</v>
      </c>
      <c r="D33" s="127" t="s">
        <v>169</v>
      </c>
      <c r="E33" s="127">
        <v>63.7</v>
      </c>
      <c r="F33" s="127" t="s">
        <v>214</v>
      </c>
      <c r="G33" s="130"/>
      <c r="Q33" s="129"/>
      <c r="R33" s="129"/>
      <c r="S33" s="129"/>
      <c r="T33" s="129"/>
      <c r="U33" s="129"/>
      <c r="V33" s="136" t="s">
        <v>157</v>
      </c>
      <c r="W33" s="134" t="s">
        <v>196</v>
      </c>
      <c r="X33" s="137" t="s">
        <v>194</v>
      </c>
      <c r="Y33" s="138" t="s">
        <v>197</v>
      </c>
      <c r="Z33" s="138" t="s">
        <v>195</v>
      </c>
      <c r="AA33" s="138" t="s">
        <v>201</v>
      </c>
      <c r="AB33" s="139" t="s">
        <v>204</v>
      </c>
      <c r="AC33" s="130"/>
      <c r="AD33" s="130"/>
    </row>
    <row r="34" spans="1:30" x14ac:dyDescent="0.25">
      <c r="A34" s="129"/>
      <c r="B34" s="127" t="s">
        <v>216</v>
      </c>
      <c r="D34" s="127" t="s">
        <v>215</v>
      </c>
      <c r="E34" s="127">
        <v>500</v>
      </c>
      <c r="F34" s="127" t="s">
        <v>213</v>
      </c>
      <c r="G34" s="130"/>
      <c r="Q34" s="129"/>
      <c r="R34" s="129"/>
      <c r="S34" s="129"/>
      <c r="T34" s="129"/>
      <c r="U34" s="129"/>
      <c r="V34" s="242" t="s">
        <v>109</v>
      </c>
      <c r="W34" s="143" t="s">
        <v>171</v>
      </c>
      <c r="X34" s="144">
        <v>1811847.3951599225</v>
      </c>
      <c r="Y34" s="160">
        <v>0.36732930432549166</v>
      </c>
      <c r="Z34" s="236">
        <f>SUM(Y34:Y37)</f>
        <v>14.115375981478902</v>
      </c>
      <c r="AA34" s="235">
        <f>SUM(X34:X37)</f>
        <v>69623923.010192186</v>
      </c>
      <c r="AB34" s="250">
        <f>IFERROR(AA34/INDEX(Current!$G$4:$G$11,MATCH(V34,Current!$F$4:$F$11,0)),"-")</f>
        <v>8702990.3762740232</v>
      </c>
      <c r="AC34" s="130"/>
      <c r="AD34" s="130"/>
    </row>
    <row r="35" spans="1:30" x14ac:dyDescent="0.25">
      <c r="Q35" s="129"/>
      <c r="R35" s="129"/>
      <c r="S35" s="129"/>
      <c r="T35" s="129"/>
      <c r="U35" s="129"/>
      <c r="V35" s="242"/>
      <c r="W35" s="147" t="s">
        <v>172</v>
      </c>
      <c r="X35" s="144">
        <v>30965164.980844114</v>
      </c>
      <c r="Y35" s="160">
        <v>6.2777983074747761</v>
      </c>
      <c r="Z35" s="236"/>
      <c r="AA35" s="235"/>
      <c r="AB35" s="250"/>
      <c r="AC35" s="130"/>
      <c r="AD35" s="130"/>
    </row>
    <row r="36" spans="1:30" ht="14.4" customHeight="1" x14ac:dyDescent="0.25">
      <c r="Q36" s="129"/>
      <c r="R36" s="129"/>
      <c r="S36" s="129"/>
      <c r="T36" s="129"/>
      <c r="U36" s="129"/>
      <c r="V36" s="242"/>
      <c r="W36" s="143" t="s">
        <v>173</v>
      </c>
      <c r="X36" s="144">
        <v>3036390.3787356643</v>
      </c>
      <c r="Y36" s="160">
        <v>0.6155900151751692</v>
      </c>
      <c r="Z36" s="236"/>
      <c r="AA36" s="235"/>
      <c r="AB36" s="250"/>
      <c r="AC36" s="130"/>
      <c r="AD36" s="130"/>
    </row>
    <row r="37" spans="1:30" x14ac:dyDescent="0.25">
      <c r="Q37" s="129"/>
      <c r="R37" s="129"/>
      <c r="S37" s="129"/>
      <c r="T37" s="129"/>
      <c r="U37" s="129"/>
      <c r="V37" s="242"/>
      <c r="W37" s="147" t="s">
        <v>174</v>
      </c>
      <c r="X37" s="144">
        <v>33810520.255452484</v>
      </c>
      <c r="Y37" s="160">
        <v>6.8546583545034654</v>
      </c>
      <c r="Z37" s="236"/>
      <c r="AA37" s="235"/>
      <c r="AB37" s="250"/>
      <c r="AC37" s="130"/>
      <c r="AD37" s="130"/>
    </row>
    <row r="38" spans="1:30" x14ac:dyDescent="0.25">
      <c r="Q38" s="129"/>
      <c r="R38" s="129"/>
      <c r="S38" s="129"/>
      <c r="T38" s="129"/>
      <c r="U38" s="129"/>
      <c r="V38" s="242" t="s">
        <v>110</v>
      </c>
      <c r="W38" s="143" t="s">
        <v>175</v>
      </c>
      <c r="X38" s="144">
        <v>86414027.493260786</v>
      </c>
      <c r="Y38" s="160">
        <v>17.519358798019326</v>
      </c>
      <c r="Z38" s="236">
        <f>SUM(Y38:Y40)</f>
        <v>64.08372009248842</v>
      </c>
      <c r="AA38" s="235">
        <f>SUM(X38:X40)</f>
        <v>316092182.01346487</v>
      </c>
      <c r="AB38" s="250">
        <f>AA38/INDEX(Current!$G$4:$G$11,MATCH(V38,Current!$F$4:$F$11,0))</f>
        <v>16636430.632287625</v>
      </c>
      <c r="AC38" s="130"/>
      <c r="AD38" s="130"/>
    </row>
    <row r="39" spans="1:30" ht="14.4" customHeight="1" x14ac:dyDescent="0.25">
      <c r="Q39" s="129"/>
      <c r="R39" s="129"/>
      <c r="S39" s="129"/>
      <c r="T39" s="129"/>
      <c r="U39" s="129"/>
      <c r="V39" s="242"/>
      <c r="W39" s="147" t="s">
        <v>176</v>
      </c>
      <c r="X39" s="144">
        <v>17447069.195442259</v>
      </c>
      <c r="Y39" s="160">
        <v>3.5371741611355993</v>
      </c>
      <c r="Z39" s="236"/>
      <c r="AA39" s="235"/>
      <c r="AB39" s="250"/>
      <c r="AC39" s="130"/>
    </row>
    <row r="40" spans="1:30" x14ac:dyDescent="0.25">
      <c r="Q40" s="129"/>
      <c r="R40" s="129"/>
      <c r="S40" s="129"/>
      <c r="T40" s="129"/>
      <c r="U40" s="129"/>
      <c r="V40" s="242"/>
      <c r="W40" s="143" t="s">
        <v>177</v>
      </c>
      <c r="X40" s="144">
        <v>212231085.32476184</v>
      </c>
      <c r="Y40" s="160">
        <v>43.027187133333491</v>
      </c>
      <c r="Z40" s="236"/>
      <c r="AA40" s="235"/>
      <c r="AB40" s="250"/>
      <c r="AC40" s="130"/>
    </row>
    <row r="41" spans="1:30" x14ac:dyDescent="0.25">
      <c r="Q41" s="129"/>
      <c r="R41" s="129"/>
      <c r="S41" s="129"/>
      <c r="T41" s="129"/>
      <c r="U41" s="129"/>
      <c r="V41" s="242" t="s">
        <v>113</v>
      </c>
      <c r="W41" s="143" t="s">
        <v>178</v>
      </c>
      <c r="X41" s="144">
        <v>151729.01055158474</v>
      </c>
      <c r="Y41" s="160">
        <v>3.0761151320356867E-2</v>
      </c>
      <c r="Z41" s="236">
        <f>SUM(Y41:Y44)</f>
        <v>5.7362576436960335</v>
      </c>
      <c r="AA41" s="235">
        <f>SUM(X41:X44)</f>
        <v>28294022.141199458</v>
      </c>
      <c r="AB41" s="250">
        <f>AA41/INDEX(Current!$G$4:$G$11,MATCH(V41,Current!$F$4:$F$11,0))</f>
        <v>28294022.141199458</v>
      </c>
      <c r="AC41" s="130"/>
    </row>
    <row r="42" spans="1:30" x14ac:dyDescent="0.25">
      <c r="Q42" s="129"/>
      <c r="R42" s="129"/>
      <c r="S42" s="129"/>
      <c r="T42" s="129"/>
      <c r="U42" s="129"/>
      <c r="V42" s="242"/>
      <c r="W42" s="147" t="s">
        <v>179</v>
      </c>
      <c r="X42" s="144">
        <v>589251.91213274538</v>
      </c>
      <c r="Y42" s="160">
        <v>0.11946342475332046</v>
      </c>
      <c r="Z42" s="236"/>
      <c r="AA42" s="235"/>
      <c r="AB42" s="250"/>
      <c r="AC42" s="130"/>
    </row>
    <row r="43" spans="1:30" ht="14.4" customHeight="1" x14ac:dyDescent="0.25">
      <c r="Q43" s="129"/>
      <c r="R43" s="129"/>
      <c r="S43" s="129"/>
      <c r="T43" s="129"/>
      <c r="U43" s="129"/>
      <c r="V43" s="242"/>
      <c r="W43" s="143" t="s">
        <v>180</v>
      </c>
      <c r="X43" s="144">
        <v>7501430.536470619</v>
      </c>
      <c r="Y43" s="160">
        <v>1.5208208305890676</v>
      </c>
      <c r="Z43" s="236"/>
      <c r="AA43" s="235"/>
      <c r="AB43" s="250"/>
      <c r="AC43" s="130"/>
    </row>
    <row r="44" spans="1:30" x14ac:dyDescent="0.25">
      <c r="Q44" s="129"/>
      <c r="R44" s="129"/>
      <c r="S44" s="129"/>
      <c r="T44" s="129"/>
      <c r="U44" s="129"/>
      <c r="V44" s="242"/>
      <c r="W44" s="147" t="s">
        <v>181</v>
      </c>
      <c r="X44" s="144">
        <v>20051610.68204451</v>
      </c>
      <c r="Y44" s="160">
        <v>4.0652122370332888</v>
      </c>
      <c r="Z44" s="236"/>
      <c r="AA44" s="235"/>
      <c r="AB44" s="250"/>
      <c r="AC44" s="130"/>
    </row>
    <row r="45" spans="1:30" x14ac:dyDescent="0.25">
      <c r="Q45" s="129"/>
      <c r="R45" s="129"/>
      <c r="S45" s="129"/>
      <c r="T45" s="129"/>
      <c r="U45" s="129"/>
      <c r="V45" s="242" t="s">
        <v>155</v>
      </c>
      <c r="W45" s="143" t="s">
        <v>182</v>
      </c>
      <c r="X45" s="144">
        <v>4276.3963707536732</v>
      </c>
      <c r="Y45" s="160">
        <v>8.6698565678615196E-4</v>
      </c>
      <c r="Z45" s="236">
        <f>SUM(Y45:Y48)</f>
        <v>0.89211526570426225</v>
      </c>
      <c r="AA45" s="235">
        <f>SUM(X45:X48)</f>
        <v>4400347.8658386413</v>
      </c>
      <c r="AB45" s="251" t="str">
        <f>IFERROR(AA45/INDEX(Current!$G$4:$G$11,MATCH(V45,Current!$F$4:$F$11,0)),"-")</f>
        <v>-</v>
      </c>
      <c r="AC45" s="130"/>
    </row>
    <row r="46" spans="1:30" x14ac:dyDescent="0.25">
      <c r="Q46" s="129"/>
      <c r="R46" s="129"/>
      <c r="S46" s="129"/>
      <c r="T46" s="129"/>
      <c r="U46" s="129"/>
      <c r="V46" s="242"/>
      <c r="W46" s="147" t="s">
        <v>183</v>
      </c>
      <c r="X46" s="144">
        <v>685690.14870651928</v>
      </c>
      <c r="Y46" s="160">
        <v>0.13901506604808567</v>
      </c>
      <c r="Z46" s="236"/>
      <c r="AA46" s="235"/>
      <c r="AB46" s="250"/>
      <c r="AC46" s="130"/>
    </row>
    <row r="47" spans="1:30" ht="14.4" customHeight="1" x14ac:dyDescent="0.25">
      <c r="Q47" s="129"/>
      <c r="R47" s="129"/>
      <c r="S47" s="129"/>
      <c r="T47" s="129"/>
      <c r="U47" s="129"/>
      <c r="V47" s="242"/>
      <c r="W47" s="143" t="s">
        <v>184</v>
      </c>
      <c r="X47" s="144">
        <v>2961446.2034017164</v>
      </c>
      <c r="Y47" s="160">
        <v>0.60039602485224974</v>
      </c>
      <c r="Z47" s="236"/>
      <c r="AA47" s="235"/>
      <c r="AB47" s="250"/>
      <c r="AC47" s="130"/>
    </row>
    <row r="48" spans="1:30" x14ac:dyDescent="0.25">
      <c r="Q48" s="129"/>
      <c r="R48" s="129"/>
      <c r="S48" s="129"/>
      <c r="T48" s="129"/>
      <c r="U48" s="129"/>
      <c r="V48" s="242"/>
      <c r="W48" s="147" t="s">
        <v>185</v>
      </c>
      <c r="X48" s="144">
        <v>748935.11735965195</v>
      </c>
      <c r="Y48" s="160">
        <v>0.15183718914714073</v>
      </c>
      <c r="Z48" s="236"/>
      <c r="AA48" s="235"/>
      <c r="AB48" s="250"/>
      <c r="AC48" s="130"/>
    </row>
    <row r="49" spans="17:29" x14ac:dyDescent="0.25">
      <c r="Q49" s="129"/>
      <c r="R49" s="129"/>
      <c r="S49" s="129"/>
      <c r="T49" s="129"/>
      <c r="U49" s="129"/>
      <c r="V49" s="242" t="s">
        <v>112</v>
      </c>
      <c r="W49" s="143" t="s">
        <v>186</v>
      </c>
      <c r="X49" s="144">
        <v>14288170.32062991</v>
      </c>
      <c r="Y49" s="160">
        <v>2.8967470869685834</v>
      </c>
      <c r="Z49" s="236">
        <f>SUM(Y49:Y52)</f>
        <v>14.655397894180789</v>
      </c>
      <c r="AA49" s="235">
        <f>SUM(X49:X52)</f>
        <v>72287574.628335878</v>
      </c>
      <c r="AB49" s="250">
        <f>AA49/INDEX(Current!$G$4:$G$11,MATCH(V49,Current!$F$4:$F$11,0))</f>
        <v>12047929.104722647</v>
      </c>
      <c r="AC49" s="130"/>
    </row>
    <row r="50" spans="17:29" x14ac:dyDescent="0.25">
      <c r="Q50" s="129"/>
      <c r="R50" s="129"/>
      <c r="S50" s="129"/>
      <c r="T50" s="129"/>
      <c r="U50" s="129"/>
      <c r="V50" s="242"/>
      <c r="W50" s="147" t="s">
        <v>187</v>
      </c>
      <c r="X50" s="144">
        <v>27035499.269315414</v>
      </c>
      <c r="Y50" s="160">
        <v>5.4811079372462359</v>
      </c>
      <c r="Z50" s="236"/>
      <c r="AA50" s="235"/>
      <c r="AB50" s="250"/>
      <c r="AC50" s="130"/>
    </row>
    <row r="51" spans="17:29" x14ac:dyDescent="0.25">
      <c r="Q51" s="129"/>
      <c r="R51" s="129"/>
      <c r="S51" s="129"/>
      <c r="T51" s="129"/>
      <c r="U51" s="129"/>
      <c r="V51" s="242"/>
      <c r="W51" s="143" t="s">
        <v>188</v>
      </c>
      <c r="X51" s="144">
        <v>30917578.170657549</v>
      </c>
      <c r="Y51" s="160">
        <v>6.2681506793535586</v>
      </c>
      <c r="Z51" s="236"/>
      <c r="AA51" s="235"/>
      <c r="AB51" s="250"/>
      <c r="AC51" s="130"/>
    </row>
    <row r="52" spans="17:29" ht="14.4" customHeight="1" x14ac:dyDescent="0.25">
      <c r="Q52" s="129"/>
      <c r="R52" s="129"/>
      <c r="S52" s="129"/>
      <c r="T52" s="129"/>
      <c r="U52" s="129"/>
      <c r="V52" s="242"/>
      <c r="W52" s="147" t="s">
        <v>189</v>
      </c>
      <c r="X52" s="144">
        <v>46326.867733005813</v>
      </c>
      <c r="Y52" s="160">
        <v>9.3921906124119631E-3</v>
      </c>
      <c r="Z52" s="236"/>
      <c r="AA52" s="235"/>
      <c r="AB52" s="250"/>
      <c r="AC52" s="130"/>
    </row>
    <row r="53" spans="17:29" x14ac:dyDescent="0.25">
      <c r="Q53" s="129"/>
      <c r="R53" s="129"/>
      <c r="S53" s="129"/>
      <c r="T53" s="129"/>
      <c r="U53" s="129"/>
      <c r="V53" s="159" t="s">
        <v>167</v>
      </c>
      <c r="W53" s="143" t="s">
        <v>190</v>
      </c>
      <c r="X53" s="144">
        <v>435.27604826122365</v>
      </c>
      <c r="Y53" s="160">
        <v>8.8246752140641377E-5</v>
      </c>
      <c r="Z53" s="160">
        <f>SUM(Y53)</f>
        <v>8.8246752140641377E-5</v>
      </c>
      <c r="AA53" s="144">
        <f>SUM(X53)</f>
        <v>435.27604826122365</v>
      </c>
      <c r="AB53" s="161">
        <f>AA53/INDEX(Current!$G$4:$G$11,MATCH(V53,Current!$F$4:$F$11,0))</f>
        <v>108.81901206530591</v>
      </c>
      <c r="AC53" s="130"/>
    </row>
    <row r="54" spans="17:29" x14ac:dyDescent="0.25">
      <c r="Q54" s="129"/>
      <c r="R54" s="129"/>
      <c r="S54" s="129"/>
      <c r="T54" s="129"/>
      <c r="U54" s="129"/>
      <c r="V54" s="242" t="s">
        <v>156</v>
      </c>
      <c r="W54" s="143" t="s">
        <v>191</v>
      </c>
      <c r="X54" s="144">
        <v>1309104.5164004429</v>
      </c>
      <c r="Y54" s="160">
        <v>0.26540449961917995</v>
      </c>
      <c r="Z54" s="236">
        <f>SUM(Y54:Y56)</f>
        <v>0.51704487569944813</v>
      </c>
      <c r="AA54" s="235">
        <f>SUM(X54:X56)</f>
        <v>2550317.6582577364</v>
      </c>
      <c r="AB54" s="251" t="str">
        <f>IFERROR(AA54/INDEX(Current!$G$4:$G$11,MATCH(V54,Current!$F$4:$F$11,0)),"-")</f>
        <v>-</v>
      </c>
      <c r="AC54" s="130"/>
    </row>
    <row r="55" spans="17:29" x14ac:dyDescent="0.25">
      <c r="V55" s="242"/>
      <c r="W55" s="147" t="s">
        <v>192</v>
      </c>
      <c r="X55" s="144">
        <v>1231649.1264492797</v>
      </c>
      <c r="Y55" s="160">
        <v>0.24970139207103614</v>
      </c>
      <c r="Z55" s="236"/>
      <c r="AA55" s="235"/>
      <c r="AB55" s="250"/>
    </row>
    <row r="56" spans="17:29" ht="14.4" thickBot="1" x14ac:dyDescent="0.3">
      <c r="V56" s="243"/>
      <c r="W56" s="162" t="s">
        <v>193</v>
      </c>
      <c r="X56" s="163">
        <v>9564.0154080136799</v>
      </c>
      <c r="Y56" s="168">
        <v>1.9389840092321135E-3</v>
      </c>
      <c r="Z56" s="237"/>
      <c r="AA56" s="262"/>
      <c r="AB56" s="252"/>
    </row>
    <row r="57" spans="17:29" x14ac:dyDescent="0.25">
      <c r="Q57" s="129"/>
      <c r="R57" s="129"/>
      <c r="S57" s="129"/>
      <c r="T57" s="129"/>
      <c r="U57" s="129"/>
      <c r="AC57" s="130"/>
    </row>
    <row r="58" spans="17:29" x14ac:dyDescent="0.25">
      <c r="Q58" s="129"/>
      <c r="R58" s="129"/>
      <c r="S58" s="129"/>
      <c r="T58" s="129"/>
      <c r="U58" s="129"/>
      <c r="AC58" s="130"/>
    </row>
    <row r="59" spans="17:29" ht="14.4" customHeight="1" x14ac:dyDescent="0.25">
      <c r="Q59" s="129"/>
      <c r="R59" s="129"/>
      <c r="S59" s="129"/>
      <c r="T59" s="129"/>
      <c r="U59" s="129"/>
      <c r="AC59" s="130"/>
    </row>
    <row r="60" spans="17:29" x14ac:dyDescent="0.25">
      <c r="Q60" s="129"/>
      <c r="R60" s="129"/>
      <c r="S60" s="129"/>
      <c r="T60" s="129"/>
      <c r="U60" s="129"/>
      <c r="AC60" s="130"/>
    </row>
    <row r="61" spans="17:29" x14ac:dyDescent="0.25">
      <c r="Q61" s="129"/>
      <c r="R61" s="129"/>
      <c r="S61" s="129"/>
      <c r="T61" s="129"/>
      <c r="U61" s="129"/>
      <c r="AC61" s="130"/>
    </row>
    <row r="62" spans="17:29" x14ac:dyDescent="0.25">
      <c r="Q62" s="129"/>
      <c r="R62" s="129"/>
      <c r="S62" s="129"/>
      <c r="T62" s="129"/>
      <c r="U62" s="129"/>
      <c r="AC62" s="130"/>
    </row>
    <row r="63" spans="17:29" x14ac:dyDescent="0.25">
      <c r="Q63" s="129"/>
      <c r="R63" s="129"/>
      <c r="S63" s="129"/>
      <c r="T63" s="129"/>
      <c r="U63" s="129"/>
      <c r="AC63" s="130"/>
    </row>
    <row r="64" spans="17:29" x14ac:dyDescent="0.25">
      <c r="Q64" s="129"/>
      <c r="R64" s="129"/>
      <c r="S64" s="129"/>
      <c r="T64" s="129"/>
      <c r="U64" s="129"/>
      <c r="AC64" s="130"/>
    </row>
    <row r="65" spans="17:29" x14ac:dyDescent="0.25">
      <c r="Q65" s="129"/>
      <c r="R65" s="129"/>
      <c r="S65" s="129"/>
      <c r="T65" s="129"/>
      <c r="U65" s="129"/>
      <c r="AC65" s="130"/>
    </row>
    <row r="66" spans="17:29" x14ac:dyDescent="0.25">
      <c r="Q66" s="129"/>
      <c r="R66" s="129"/>
      <c r="S66" s="129"/>
      <c r="T66" s="129"/>
      <c r="U66" s="129"/>
      <c r="AC66" s="130"/>
    </row>
    <row r="67" spans="17:29" x14ac:dyDescent="0.25">
      <c r="Q67" s="129"/>
      <c r="R67" s="129"/>
      <c r="S67" s="129"/>
      <c r="T67" s="129"/>
      <c r="U67" s="129"/>
      <c r="AC67" s="130"/>
    </row>
    <row r="68" spans="17:29" x14ac:dyDescent="0.25">
      <c r="Q68" s="129"/>
      <c r="R68" s="129"/>
      <c r="S68" s="129"/>
      <c r="T68" s="129"/>
      <c r="U68" s="129"/>
      <c r="AC68" s="130"/>
    </row>
    <row r="69" spans="17:29" x14ac:dyDescent="0.25">
      <c r="Q69" s="129"/>
      <c r="R69" s="129"/>
      <c r="S69" s="129"/>
      <c r="T69" s="129"/>
      <c r="U69" s="129"/>
      <c r="AC69" s="130"/>
    </row>
    <row r="70" spans="17:29" x14ac:dyDescent="0.25">
      <c r="Q70" s="129"/>
      <c r="R70" s="129"/>
      <c r="S70" s="129"/>
      <c r="T70" s="129"/>
      <c r="U70" s="129"/>
      <c r="AC70" s="130"/>
    </row>
    <row r="71" spans="17:29" x14ac:dyDescent="0.25">
      <c r="Q71" s="129"/>
      <c r="R71" s="129"/>
      <c r="S71" s="129"/>
      <c r="T71" s="129"/>
      <c r="U71" s="129"/>
      <c r="AC71" s="130"/>
    </row>
    <row r="72" spans="17:29" x14ac:dyDescent="0.25">
      <c r="Q72" s="129"/>
      <c r="R72" s="129"/>
      <c r="S72" s="129"/>
      <c r="T72" s="129"/>
      <c r="U72" s="129"/>
      <c r="AC72" s="130"/>
    </row>
    <row r="73" spans="17:29" x14ac:dyDescent="0.25">
      <c r="Q73" s="129"/>
      <c r="R73" s="129"/>
      <c r="S73" s="129"/>
      <c r="T73" s="129"/>
      <c r="U73" s="129"/>
      <c r="AC73" s="130"/>
    </row>
    <row r="74" spans="17:29" ht="14.4" customHeight="1" x14ac:dyDescent="0.25">
      <c r="Q74" s="129"/>
      <c r="R74" s="129"/>
      <c r="S74" s="129"/>
      <c r="T74" s="129"/>
      <c r="U74" s="129"/>
      <c r="AC74" s="130"/>
    </row>
    <row r="75" spans="17:29" x14ac:dyDescent="0.25">
      <c r="Q75" s="129"/>
      <c r="R75" s="129"/>
      <c r="S75" s="129"/>
      <c r="T75" s="129"/>
      <c r="U75" s="129"/>
      <c r="AC75" s="130"/>
    </row>
    <row r="76" spans="17:29" x14ac:dyDescent="0.25">
      <c r="Q76" s="129"/>
      <c r="R76" s="129"/>
      <c r="S76" s="129"/>
      <c r="T76" s="129"/>
      <c r="U76" s="129"/>
      <c r="AC76" s="130"/>
    </row>
    <row r="77" spans="17:29" x14ac:dyDescent="0.25">
      <c r="Q77" s="129"/>
      <c r="R77" s="129"/>
      <c r="S77" s="129"/>
      <c r="T77" s="129"/>
      <c r="U77" s="129"/>
      <c r="AC77" s="130"/>
    </row>
    <row r="78" spans="17:29" x14ac:dyDescent="0.25">
      <c r="Q78" s="129"/>
      <c r="R78" s="129"/>
      <c r="S78" s="129"/>
      <c r="T78" s="129"/>
      <c r="U78" s="129"/>
      <c r="AC78" s="130"/>
    </row>
    <row r="79" spans="17:29" x14ac:dyDescent="0.25">
      <c r="Q79" s="129"/>
      <c r="R79" s="129"/>
      <c r="S79" s="129"/>
      <c r="T79" s="129"/>
      <c r="U79" s="129"/>
      <c r="AC79" s="130"/>
    </row>
    <row r="80" spans="17:29" x14ac:dyDescent="0.25">
      <c r="Q80" s="129"/>
      <c r="R80" s="129"/>
      <c r="S80" s="129"/>
      <c r="T80" s="129"/>
      <c r="U80" s="129"/>
      <c r="AC80" s="130"/>
    </row>
    <row r="81" spans="17:29" x14ac:dyDescent="0.25">
      <c r="Q81" s="129"/>
      <c r="R81" s="129"/>
      <c r="S81" s="129"/>
      <c r="T81" s="129"/>
      <c r="U81" s="129"/>
      <c r="AC81" s="130"/>
    </row>
    <row r="82" spans="17:29" x14ac:dyDescent="0.25">
      <c r="V82" s="169"/>
      <c r="W82" s="152"/>
      <c r="X82" s="170"/>
      <c r="Y82" s="170"/>
      <c r="Z82" s="170"/>
      <c r="AA82" s="170"/>
      <c r="AB82" s="152"/>
    </row>
    <row r="83" spans="17:29" x14ac:dyDescent="0.25">
      <c r="V83" s="171"/>
    </row>
  </sheetData>
  <mergeCells count="66">
    <mergeCell ref="N5:P5"/>
    <mergeCell ref="J6:L6"/>
    <mergeCell ref="B5:L5"/>
    <mergeCell ref="Q5:S5"/>
    <mergeCell ref="Z7:Z10"/>
    <mergeCell ref="V7:V10"/>
    <mergeCell ref="V5:Z5"/>
    <mergeCell ref="AA27:AA29"/>
    <mergeCell ref="AA22:AA25"/>
    <mergeCell ref="AA18:AA21"/>
    <mergeCell ref="AA14:AA17"/>
    <mergeCell ref="AA11:AA13"/>
    <mergeCell ref="AA7:AA10"/>
    <mergeCell ref="Z18:Z21"/>
    <mergeCell ref="V18:V21"/>
    <mergeCell ref="Z14:Z17"/>
    <mergeCell ref="V14:V17"/>
    <mergeCell ref="Z11:Z13"/>
    <mergeCell ref="V11:V13"/>
    <mergeCell ref="AB49:AB52"/>
    <mergeCell ref="AB54:AB56"/>
    <mergeCell ref="Z27:Z29"/>
    <mergeCell ref="V27:V29"/>
    <mergeCell ref="Z22:Z25"/>
    <mergeCell ref="V22:V25"/>
    <mergeCell ref="AB27:AB29"/>
    <mergeCell ref="AB34:AB37"/>
    <mergeCell ref="AB38:AB40"/>
    <mergeCell ref="AB41:AB44"/>
    <mergeCell ref="AB45:AB48"/>
    <mergeCell ref="AA54:AA56"/>
    <mergeCell ref="AA34:AA37"/>
    <mergeCell ref="AA38:AA40"/>
    <mergeCell ref="AA41:AA44"/>
    <mergeCell ref="AA45:AA48"/>
    <mergeCell ref="AB7:AB10"/>
    <mergeCell ref="AB11:AB13"/>
    <mergeCell ref="AB14:AB17"/>
    <mergeCell ref="AB18:AB21"/>
    <mergeCell ref="AB22:AB25"/>
    <mergeCell ref="AA49:AA52"/>
    <mergeCell ref="Z49:Z52"/>
    <mergeCell ref="Z54:Z56"/>
    <mergeCell ref="V32:Z32"/>
    <mergeCell ref="B30:E30"/>
    <mergeCell ref="V34:V37"/>
    <mergeCell ref="V38:V40"/>
    <mergeCell ref="V41:V44"/>
    <mergeCell ref="V45:V48"/>
    <mergeCell ref="V49:V52"/>
    <mergeCell ref="V54:V56"/>
    <mergeCell ref="Z34:Z37"/>
    <mergeCell ref="Z38:Z40"/>
    <mergeCell ref="Z41:Z44"/>
    <mergeCell ref="Z45:Z48"/>
    <mergeCell ref="B23:C23"/>
    <mergeCell ref="B24:C24"/>
    <mergeCell ref="B21:B22"/>
    <mergeCell ref="G6:I6"/>
    <mergeCell ref="B8:B10"/>
    <mergeCell ref="B11:C11"/>
    <mergeCell ref="B12:C12"/>
    <mergeCell ref="D6:F6"/>
    <mergeCell ref="B18:I18"/>
    <mergeCell ref="D19:F19"/>
    <mergeCell ref="G19:I19"/>
  </mergeCells>
  <pageMargins left="0.75" right="0.75" top="1" bottom="1" header="0.5" footer="0.5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15972-868E-44D8-921D-65E0A37D18D5}">
  <sheetPr codeName="Sheet5">
    <tabColor rgb="FF212121"/>
  </sheetPr>
  <dimension ref="A1:AT992"/>
  <sheetViews>
    <sheetView showGridLines="0" zoomScale="115" zoomScaleNormal="115" workbookViewId="0">
      <selection activeCell="D44" sqref="D44"/>
    </sheetView>
  </sheetViews>
  <sheetFormatPr defaultColWidth="8.88671875" defaultRowHeight="14.4" x14ac:dyDescent="0.3"/>
  <cols>
    <col min="1" max="1" width="4" customWidth="1"/>
    <col min="2" max="2" width="31.6640625" bestFit="1" customWidth="1"/>
    <col min="3" max="3" width="25.33203125" bestFit="1" customWidth="1"/>
    <col min="4" max="4" width="36.33203125" bestFit="1" customWidth="1"/>
    <col min="5" max="5" width="30.5546875" bestFit="1" customWidth="1"/>
    <col min="6" max="6" width="22.88671875" bestFit="1" customWidth="1"/>
  </cols>
  <sheetData>
    <row r="1" spans="1:46" s="63" customFormat="1" ht="16.5" customHeight="1" x14ac:dyDescent="0.25">
      <c r="A1" s="62"/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  <c r="AA1" s="62"/>
      <c r="AB1" s="62"/>
      <c r="AC1" s="62"/>
      <c r="AD1" s="62"/>
      <c r="AE1" s="62"/>
      <c r="AF1" s="62"/>
      <c r="AG1" s="62"/>
      <c r="AH1" s="62"/>
      <c r="AI1" s="62"/>
      <c r="AJ1" s="62"/>
      <c r="AK1" s="62"/>
      <c r="AL1" s="62"/>
      <c r="AM1" s="62"/>
      <c r="AN1" s="62"/>
      <c r="AO1" s="62"/>
      <c r="AP1" s="62"/>
      <c r="AQ1" s="62"/>
      <c r="AR1" s="62"/>
    </row>
    <row r="2" spans="1:46" s="65" customFormat="1" ht="14.25" customHeight="1" x14ac:dyDescent="0.25">
      <c r="A2" s="64"/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  <c r="AP2" s="64"/>
      <c r="AQ2" s="64"/>
      <c r="AR2" s="64"/>
    </row>
    <row r="3" spans="1:46" ht="16.8" x14ac:dyDescent="0.4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</row>
    <row r="4" spans="1:46" ht="17.399999999999999" thickBot="1" x14ac:dyDescent="0.4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</row>
    <row r="5" spans="1:46" ht="16.8" x14ac:dyDescent="0.4">
      <c r="A5" s="2"/>
      <c r="B5" s="220" t="s">
        <v>12</v>
      </c>
      <c r="C5" s="221"/>
      <c r="D5" s="221"/>
      <c r="E5" s="221"/>
      <c r="F5" s="22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</row>
    <row r="6" spans="1:46" ht="16.8" x14ac:dyDescent="0.4">
      <c r="A6" s="2"/>
      <c r="B6" s="7" t="s">
        <v>7</v>
      </c>
      <c r="C6" s="6" t="s">
        <v>23</v>
      </c>
      <c r="D6" s="6" t="s">
        <v>18</v>
      </c>
      <c r="E6" s="6" t="s">
        <v>17</v>
      </c>
      <c r="F6" s="8" t="s">
        <v>16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</row>
    <row r="7" spans="1:46" ht="16.8" x14ac:dyDescent="0.4">
      <c r="A7" s="2"/>
      <c r="B7" s="31" t="s">
        <v>13</v>
      </c>
      <c r="C7" s="3" t="s">
        <v>29</v>
      </c>
      <c r="D7" s="4" t="s">
        <v>20</v>
      </c>
      <c r="E7" s="5" t="s">
        <v>27</v>
      </c>
      <c r="F7" s="41" t="s">
        <v>19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</row>
    <row r="8" spans="1:46" ht="16.8" x14ac:dyDescent="0.4">
      <c r="A8" s="2"/>
      <c r="B8" s="31" t="s">
        <v>14</v>
      </c>
      <c r="C8" s="3" t="s">
        <v>29</v>
      </c>
      <c r="D8" s="4" t="s">
        <v>20</v>
      </c>
      <c r="E8" s="5" t="s">
        <v>27</v>
      </c>
      <c r="F8" s="41" t="s">
        <v>19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</row>
    <row r="9" spans="1:46" ht="16.8" x14ac:dyDescent="0.4">
      <c r="A9" s="2"/>
      <c r="B9" s="31" t="s">
        <v>44</v>
      </c>
      <c r="C9" s="3" t="s">
        <v>43</v>
      </c>
      <c r="D9" s="51">
        <v>7</v>
      </c>
      <c r="E9" s="51">
        <v>7</v>
      </c>
      <c r="F9" s="52">
        <v>7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</row>
    <row r="10" spans="1:46" ht="16.8" x14ac:dyDescent="0.4">
      <c r="A10" s="2"/>
      <c r="B10" s="31" t="s">
        <v>28</v>
      </c>
      <c r="C10" s="3" t="s">
        <v>30</v>
      </c>
      <c r="D10" s="11">
        <v>0.95</v>
      </c>
      <c r="E10" s="11">
        <v>0.95</v>
      </c>
      <c r="F10" s="42">
        <v>0.95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</row>
    <row r="11" spans="1:46" ht="17.399999999999999" x14ac:dyDescent="0.4">
      <c r="A11" s="2"/>
      <c r="B11" s="31" t="s">
        <v>48</v>
      </c>
      <c r="C11" s="3" t="s">
        <v>61</v>
      </c>
      <c r="D11" s="47">
        <v>1.6</v>
      </c>
      <c r="E11" s="47">
        <v>1.6</v>
      </c>
      <c r="F11" s="48">
        <v>1.6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</row>
    <row r="12" spans="1:46" s="10" customFormat="1" ht="16.8" x14ac:dyDescent="0.4">
      <c r="A12" s="9"/>
      <c r="B12" s="31" t="s">
        <v>51</v>
      </c>
      <c r="C12" s="3" t="s">
        <v>52</v>
      </c>
      <c r="D12" s="49">
        <v>12</v>
      </c>
      <c r="E12" s="49">
        <v>8</v>
      </c>
      <c r="F12" s="50">
        <v>4</v>
      </c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</row>
    <row r="13" spans="1:46" s="10" customFormat="1" ht="17.399999999999999" x14ac:dyDescent="0.4">
      <c r="A13" s="9"/>
      <c r="B13" s="46" t="s">
        <v>60</v>
      </c>
      <c r="C13" s="3" t="s">
        <v>61</v>
      </c>
      <c r="D13" s="55">
        <v>100</v>
      </c>
      <c r="E13" s="55">
        <v>100</v>
      </c>
      <c r="F13" s="56">
        <v>100</v>
      </c>
      <c r="G13" s="2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</row>
    <row r="14" spans="1:46" ht="17.399999999999999" thickBot="1" x14ac:dyDescent="0.45">
      <c r="A14" s="2"/>
      <c r="B14" s="32" t="s">
        <v>55</v>
      </c>
      <c r="C14" s="45" t="s">
        <v>56</v>
      </c>
      <c r="D14" s="53">
        <v>0.1</v>
      </c>
      <c r="E14" s="53">
        <v>0.1</v>
      </c>
      <c r="F14" s="54">
        <v>0.1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</row>
    <row r="15" spans="1:46" ht="16.5" customHeight="1" x14ac:dyDescent="0.4">
      <c r="A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</row>
    <row r="16" spans="1:46" ht="16.5" customHeight="1" x14ac:dyDescent="0.4">
      <c r="A16" s="2"/>
      <c r="B16" s="274" t="s">
        <v>15</v>
      </c>
      <c r="C16" s="274"/>
      <c r="D16" s="274"/>
      <c r="E16" s="274"/>
      <c r="F16" s="274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</row>
    <row r="17" spans="1:46" ht="16.5" customHeight="1" x14ac:dyDescent="0.4">
      <c r="A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</row>
    <row r="20" spans="1:46" ht="16.8" x14ac:dyDescent="0.4">
      <c r="A20" s="2"/>
      <c r="B20" s="2"/>
      <c r="C20" s="2"/>
      <c r="D20" s="2"/>
      <c r="E20" s="2"/>
      <c r="F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</row>
    <row r="21" spans="1:46" ht="16.8" x14ac:dyDescent="0.4">
      <c r="A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</row>
    <row r="22" spans="1:46" ht="16.8" x14ac:dyDescent="0.4">
      <c r="A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</row>
    <row r="23" spans="1:46" ht="16.8" x14ac:dyDescent="0.4">
      <c r="A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</row>
    <row r="24" spans="1:46" ht="16.8" x14ac:dyDescent="0.4">
      <c r="A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</row>
    <row r="25" spans="1:46" ht="16.8" x14ac:dyDescent="0.4">
      <c r="A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</row>
    <row r="26" spans="1:46" ht="16.8" x14ac:dyDescent="0.4">
      <c r="A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</row>
    <row r="27" spans="1:46" ht="16.8" x14ac:dyDescent="0.4">
      <c r="A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</row>
    <row r="28" spans="1:46" ht="16.8" x14ac:dyDescent="0.4">
      <c r="A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</row>
    <row r="29" spans="1:46" ht="16.8" x14ac:dyDescent="0.4">
      <c r="A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</row>
    <row r="30" spans="1:46" ht="16.5" customHeight="1" x14ac:dyDescent="0.4">
      <c r="A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</row>
    <row r="31" spans="1:46" ht="16.8" x14ac:dyDescent="0.4">
      <c r="A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</row>
    <row r="32" spans="1:46" ht="16.8" x14ac:dyDescent="0.4">
      <c r="A32" s="2"/>
      <c r="F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</row>
    <row r="33" spans="1:46" ht="16.8" x14ac:dyDescent="0.4">
      <c r="A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</row>
    <row r="34" spans="1:46" ht="16.8" x14ac:dyDescent="0.4">
      <c r="A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</row>
    <row r="35" spans="1:46" ht="16.8" x14ac:dyDescent="0.4">
      <c r="A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</row>
    <row r="36" spans="1:46" ht="16.8" x14ac:dyDescent="0.4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</row>
    <row r="37" spans="1:46" ht="16.8" x14ac:dyDescent="0.4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</row>
    <row r="38" spans="1:46" ht="16.8" x14ac:dyDescent="0.4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</row>
    <row r="39" spans="1:46" ht="16.8" x14ac:dyDescent="0.4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</row>
    <row r="40" spans="1:46" ht="16.8" x14ac:dyDescent="0.4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</row>
    <row r="41" spans="1:46" ht="16.8" x14ac:dyDescent="0.4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</row>
    <row r="42" spans="1:46" ht="16.8" x14ac:dyDescent="0.4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</row>
    <row r="43" spans="1:46" ht="16.8" x14ac:dyDescent="0.4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</row>
    <row r="44" spans="1:46" ht="16.8" x14ac:dyDescent="0.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</row>
    <row r="45" spans="1:46" ht="16.8" x14ac:dyDescent="0.4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</row>
    <row r="46" spans="1:46" ht="16.8" x14ac:dyDescent="0.4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</row>
    <row r="47" spans="1:46" ht="16.8" x14ac:dyDescent="0.4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</row>
    <row r="48" spans="1:46" ht="16.8" x14ac:dyDescent="0.4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</row>
    <row r="49" spans="1:46" ht="16.8" x14ac:dyDescent="0.4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</row>
    <row r="50" spans="1:46" ht="16.8" x14ac:dyDescent="0.4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</row>
    <row r="51" spans="1:46" ht="16.8" x14ac:dyDescent="0.4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</row>
    <row r="52" spans="1:46" ht="16.8" x14ac:dyDescent="0.4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</row>
    <row r="53" spans="1:46" ht="16.8" x14ac:dyDescent="0.4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</row>
    <row r="54" spans="1:46" ht="16.8" x14ac:dyDescent="0.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</row>
    <row r="55" spans="1:46" ht="16.8" x14ac:dyDescent="0.4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</row>
    <row r="56" spans="1:46" ht="16.8" x14ac:dyDescent="0.4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</row>
    <row r="57" spans="1:46" ht="16.8" x14ac:dyDescent="0.4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</row>
    <row r="58" spans="1:46" ht="16.8" x14ac:dyDescent="0.4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</row>
    <row r="59" spans="1:46" ht="16.8" x14ac:dyDescent="0.4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</row>
    <row r="60" spans="1:46" ht="16.8" x14ac:dyDescent="0.4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</row>
    <row r="61" spans="1:46" ht="16.8" x14ac:dyDescent="0.4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</row>
    <row r="62" spans="1:46" ht="16.8" x14ac:dyDescent="0.4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</row>
    <row r="63" spans="1:46" ht="16.8" x14ac:dyDescent="0.4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</row>
    <row r="64" spans="1:46" ht="16.8" x14ac:dyDescent="0.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</row>
    <row r="65" spans="1:46" ht="16.8" x14ac:dyDescent="0.4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</row>
    <row r="66" spans="1:46" ht="16.8" x14ac:dyDescent="0.4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</row>
    <row r="67" spans="1:46" ht="16.8" x14ac:dyDescent="0.4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</row>
    <row r="68" spans="1:46" ht="16.8" x14ac:dyDescent="0.4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</row>
    <row r="69" spans="1:46" ht="16.8" x14ac:dyDescent="0.4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</row>
    <row r="70" spans="1:46" ht="16.8" x14ac:dyDescent="0.4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</row>
    <row r="71" spans="1:46" ht="16.8" x14ac:dyDescent="0.4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</row>
    <row r="72" spans="1:46" ht="16.8" x14ac:dyDescent="0.4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</row>
    <row r="73" spans="1:46" ht="16.8" x14ac:dyDescent="0.4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</row>
    <row r="74" spans="1:46" ht="16.8" x14ac:dyDescent="0.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</row>
    <row r="75" spans="1:46" ht="16.8" x14ac:dyDescent="0.4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</row>
    <row r="76" spans="1:46" ht="16.8" x14ac:dyDescent="0.4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</row>
    <row r="77" spans="1:46" ht="16.8" x14ac:dyDescent="0.4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</row>
    <row r="78" spans="1:46" ht="16.8" x14ac:dyDescent="0.4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</row>
    <row r="79" spans="1:46" ht="16.8" x14ac:dyDescent="0.4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</row>
    <row r="80" spans="1:46" ht="16.8" x14ac:dyDescent="0.4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</row>
    <row r="81" spans="1:46" ht="16.8" x14ac:dyDescent="0.4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</row>
    <row r="82" spans="1:46" ht="16.8" x14ac:dyDescent="0.4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</row>
    <row r="83" spans="1:46" ht="16.8" x14ac:dyDescent="0.4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</row>
    <row r="84" spans="1:46" ht="16.8" x14ac:dyDescent="0.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</row>
    <row r="85" spans="1:46" ht="16.8" x14ac:dyDescent="0.4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</row>
    <row r="86" spans="1:46" ht="16.8" x14ac:dyDescent="0.4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</row>
    <row r="87" spans="1:46" ht="16.8" x14ac:dyDescent="0.4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</row>
    <row r="88" spans="1:46" ht="16.8" x14ac:dyDescent="0.4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</row>
    <row r="89" spans="1:46" ht="16.8" x14ac:dyDescent="0.4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</row>
    <row r="90" spans="1:46" ht="16.8" x14ac:dyDescent="0.4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</row>
    <row r="91" spans="1:46" ht="16.8" x14ac:dyDescent="0.4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</row>
    <row r="92" spans="1:46" ht="16.8" x14ac:dyDescent="0.4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</row>
    <row r="93" spans="1:46" ht="16.8" x14ac:dyDescent="0.4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</row>
    <row r="94" spans="1:46" ht="16.8" x14ac:dyDescent="0.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</row>
    <row r="95" spans="1:46" ht="16.8" x14ac:dyDescent="0.4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</row>
    <row r="96" spans="1:46" ht="16.8" x14ac:dyDescent="0.4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</row>
    <row r="97" spans="1:46" ht="16.8" x14ac:dyDescent="0.4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</row>
    <row r="98" spans="1:46" ht="16.8" x14ac:dyDescent="0.4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</row>
    <row r="99" spans="1:46" ht="16.8" x14ac:dyDescent="0.4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</row>
    <row r="100" spans="1:46" ht="16.8" x14ac:dyDescent="0.4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</row>
    <row r="101" spans="1:46" ht="16.8" x14ac:dyDescent="0.4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</row>
    <row r="102" spans="1:46" ht="16.8" x14ac:dyDescent="0.4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</row>
    <row r="103" spans="1:46" ht="16.8" x14ac:dyDescent="0.4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</row>
    <row r="104" spans="1:46" ht="16.8" x14ac:dyDescent="0.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</row>
    <row r="105" spans="1:46" ht="16.8" x14ac:dyDescent="0.4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</row>
    <row r="106" spans="1:46" ht="16.8" x14ac:dyDescent="0.4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</row>
    <row r="107" spans="1:46" ht="16.8" x14ac:dyDescent="0.4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</row>
    <row r="108" spans="1:46" ht="16.8" x14ac:dyDescent="0.4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</row>
    <row r="109" spans="1:46" ht="16.8" x14ac:dyDescent="0.4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</row>
    <row r="110" spans="1:46" ht="16.8" x14ac:dyDescent="0.4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</row>
    <row r="111" spans="1:46" ht="16.8" x14ac:dyDescent="0.4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</row>
    <row r="112" spans="1:46" ht="16.8" x14ac:dyDescent="0.4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</row>
    <row r="113" spans="1:46" ht="16.8" x14ac:dyDescent="0.4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</row>
    <row r="114" spans="1:46" ht="16.8" x14ac:dyDescent="0.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</row>
    <row r="115" spans="1:46" ht="16.8" x14ac:dyDescent="0.4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</row>
    <row r="116" spans="1:46" ht="16.8" x14ac:dyDescent="0.4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</row>
    <row r="117" spans="1:46" ht="16.8" x14ac:dyDescent="0.4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</row>
    <row r="118" spans="1:46" ht="16.8" x14ac:dyDescent="0.4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</row>
    <row r="119" spans="1:46" ht="16.8" x14ac:dyDescent="0.4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</row>
    <row r="120" spans="1:46" ht="16.8" x14ac:dyDescent="0.4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</row>
    <row r="121" spans="1:46" ht="16.8" x14ac:dyDescent="0.4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</row>
    <row r="122" spans="1:46" ht="16.8" x14ac:dyDescent="0.4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</row>
    <row r="123" spans="1:46" ht="16.8" x14ac:dyDescent="0.4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</row>
    <row r="124" spans="1:46" ht="16.8" x14ac:dyDescent="0.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</row>
    <row r="125" spans="1:46" ht="16.8" x14ac:dyDescent="0.4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</row>
    <row r="126" spans="1:46" ht="16.8" x14ac:dyDescent="0.4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</row>
    <row r="127" spans="1:46" ht="16.8" x14ac:dyDescent="0.4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</row>
    <row r="128" spans="1:46" ht="16.8" x14ac:dyDescent="0.4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</row>
    <row r="129" spans="1:46" ht="16.8" x14ac:dyDescent="0.4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</row>
    <row r="130" spans="1:46" ht="16.8" x14ac:dyDescent="0.4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</row>
    <row r="131" spans="1:46" ht="16.8" x14ac:dyDescent="0.4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</row>
    <row r="132" spans="1:46" ht="16.8" x14ac:dyDescent="0.4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</row>
    <row r="133" spans="1:46" ht="16.8" x14ac:dyDescent="0.4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</row>
    <row r="134" spans="1:46" ht="16.8" x14ac:dyDescent="0.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</row>
    <row r="135" spans="1:46" ht="16.8" x14ac:dyDescent="0.4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</row>
    <row r="136" spans="1:46" ht="16.8" x14ac:dyDescent="0.4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</row>
    <row r="137" spans="1:46" ht="16.8" x14ac:dyDescent="0.4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</row>
    <row r="138" spans="1:46" ht="16.8" x14ac:dyDescent="0.4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</row>
    <row r="139" spans="1:46" ht="16.8" x14ac:dyDescent="0.4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</row>
    <row r="140" spans="1:46" ht="16.8" x14ac:dyDescent="0.4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</row>
    <row r="141" spans="1:46" ht="16.8" x14ac:dyDescent="0.4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</row>
    <row r="142" spans="1:46" ht="16.8" x14ac:dyDescent="0.4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</row>
    <row r="143" spans="1:46" ht="16.8" x14ac:dyDescent="0.4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</row>
    <row r="144" spans="1:46" ht="16.8" x14ac:dyDescent="0.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</row>
    <row r="145" spans="1:46" ht="16.8" x14ac:dyDescent="0.4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</row>
    <row r="146" spans="1:46" ht="16.8" x14ac:dyDescent="0.4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</row>
    <row r="147" spans="1:46" ht="16.8" x14ac:dyDescent="0.4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</row>
    <row r="148" spans="1:46" ht="16.8" x14ac:dyDescent="0.4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</row>
    <row r="149" spans="1:46" ht="16.8" x14ac:dyDescent="0.4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</row>
    <row r="150" spans="1:46" ht="16.8" x14ac:dyDescent="0.4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</row>
    <row r="151" spans="1:46" ht="16.8" x14ac:dyDescent="0.4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</row>
    <row r="152" spans="1:46" ht="16.8" x14ac:dyDescent="0.4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</row>
    <row r="153" spans="1:46" ht="16.8" x14ac:dyDescent="0.4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</row>
    <row r="154" spans="1:46" ht="16.8" x14ac:dyDescent="0.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</row>
    <row r="155" spans="1:46" ht="16.8" x14ac:dyDescent="0.4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</row>
    <row r="156" spans="1:46" ht="16.8" x14ac:dyDescent="0.4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</row>
    <row r="157" spans="1:46" ht="16.8" x14ac:dyDescent="0.4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</row>
    <row r="158" spans="1:46" ht="16.8" x14ac:dyDescent="0.4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</row>
    <row r="159" spans="1:46" ht="16.8" x14ac:dyDescent="0.4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</row>
    <row r="160" spans="1:46" ht="16.8" x14ac:dyDescent="0.4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</row>
    <row r="161" spans="1:46" ht="16.8" x14ac:dyDescent="0.4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</row>
    <row r="162" spans="1:46" ht="16.8" x14ac:dyDescent="0.4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</row>
    <row r="163" spans="1:46" ht="16.8" x14ac:dyDescent="0.4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</row>
    <row r="164" spans="1:46" ht="16.8" x14ac:dyDescent="0.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</row>
    <row r="165" spans="1:46" ht="16.8" x14ac:dyDescent="0.4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</row>
    <row r="166" spans="1:46" ht="16.8" x14ac:dyDescent="0.4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</row>
    <row r="167" spans="1:46" ht="16.8" x14ac:dyDescent="0.4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</row>
    <row r="168" spans="1:46" ht="16.8" x14ac:dyDescent="0.4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</row>
    <row r="169" spans="1:46" ht="16.8" x14ac:dyDescent="0.4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</row>
    <row r="170" spans="1:46" ht="16.8" x14ac:dyDescent="0.4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</row>
    <row r="171" spans="1:46" ht="16.8" x14ac:dyDescent="0.4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</row>
    <row r="172" spans="1:46" ht="16.8" x14ac:dyDescent="0.4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</row>
    <row r="173" spans="1:46" ht="16.8" x14ac:dyDescent="0.4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</row>
    <row r="174" spans="1:46" ht="16.8" x14ac:dyDescent="0.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</row>
    <row r="175" spans="1:46" ht="16.8" x14ac:dyDescent="0.4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</row>
    <row r="176" spans="1:46" ht="16.8" x14ac:dyDescent="0.4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</row>
    <row r="177" spans="1:46" ht="16.8" x14ac:dyDescent="0.4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</row>
    <row r="178" spans="1:46" ht="16.8" x14ac:dyDescent="0.4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</row>
    <row r="179" spans="1:46" ht="16.8" x14ac:dyDescent="0.4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</row>
    <row r="180" spans="1:46" ht="16.8" x14ac:dyDescent="0.4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</row>
    <row r="181" spans="1:46" ht="16.8" x14ac:dyDescent="0.4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</row>
    <row r="182" spans="1:46" ht="16.8" x14ac:dyDescent="0.4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</row>
    <row r="183" spans="1:46" ht="16.8" x14ac:dyDescent="0.4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</row>
    <row r="184" spans="1:46" ht="16.8" x14ac:dyDescent="0.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</row>
    <row r="185" spans="1:46" ht="16.8" x14ac:dyDescent="0.4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</row>
    <row r="186" spans="1:46" ht="16.8" x14ac:dyDescent="0.4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</row>
    <row r="187" spans="1:46" ht="16.8" x14ac:dyDescent="0.4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</row>
    <row r="188" spans="1:46" ht="16.8" x14ac:dyDescent="0.4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</row>
    <row r="189" spans="1:46" ht="16.8" x14ac:dyDescent="0.4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</row>
    <row r="190" spans="1:46" ht="16.8" x14ac:dyDescent="0.4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</row>
    <row r="191" spans="1:46" ht="16.8" x14ac:dyDescent="0.4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</row>
    <row r="192" spans="1:46" ht="16.8" x14ac:dyDescent="0.4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</row>
    <row r="193" spans="1:46" ht="16.8" x14ac:dyDescent="0.4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</row>
    <row r="194" spans="1:46" ht="16.8" x14ac:dyDescent="0.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</row>
    <row r="195" spans="1:46" ht="16.8" x14ac:dyDescent="0.4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</row>
    <row r="196" spans="1:46" ht="16.8" x14ac:dyDescent="0.4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</row>
    <row r="197" spans="1:46" ht="16.8" x14ac:dyDescent="0.4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</row>
    <row r="198" spans="1:46" ht="16.8" x14ac:dyDescent="0.4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</row>
    <row r="199" spans="1:46" ht="16.8" x14ac:dyDescent="0.4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</row>
    <row r="200" spans="1:46" ht="16.8" x14ac:dyDescent="0.4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</row>
    <row r="201" spans="1:46" ht="16.8" x14ac:dyDescent="0.4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</row>
    <row r="202" spans="1:46" ht="16.8" x14ac:dyDescent="0.4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</row>
    <row r="203" spans="1:46" ht="16.8" x14ac:dyDescent="0.4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</row>
    <row r="204" spans="1:46" ht="16.8" x14ac:dyDescent="0.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</row>
    <row r="205" spans="1:46" ht="16.8" x14ac:dyDescent="0.4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</row>
    <row r="206" spans="1:46" ht="16.8" x14ac:dyDescent="0.4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</row>
    <row r="207" spans="1:46" ht="16.8" x14ac:dyDescent="0.4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</row>
    <row r="208" spans="1:46" ht="16.8" x14ac:dyDescent="0.4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</row>
    <row r="209" spans="1:46" ht="16.8" x14ac:dyDescent="0.4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</row>
    <row r="210" spans="1:46" ht="16.8" x14ac:dyDescent="0.4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</row>
    <row r="211" spans="1:46" ht="16.8" x14ac:dyDescent="0.4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</row>
    <row r="212" spans="1:46" ht="16.8" x14ac:dyDescent="0.4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</row>
    <row r="213" spans="1:46" ht="16.8" x14ac:dyDescent="0.4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</row>
    <row r="214" spans="1:46" ht="16.8" x14ac:dyDescent="0.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</row>
    <row r="215" spans="1:46" ht="16.8" x14ac:dyDescent="0.4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</row>
    <row r="216" spans="1:46" ht="16.8" x14ac:dyDescent="0.4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</row>
    <row r="217" spans="1:46" ht="16.8" x14ac:dyDescent="0.4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</row>
    <row r="218" spans="1:46" ht="16.8" x14ac:dyDescent="0.4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</row>
    <row r="219" spans="1:46" ht="16.8" x14ac:dyDescent="0.4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</row>
    <row r="220" spans="1:46" ht="16.8" x14ac:dyDescent="0.4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</row>
    <row r="221" spans="1:46" ht="16.8" x14ac:dyDescent="0.4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</row>
    <row r="222" spans="1:46" ht="16.8" x14ac:dyDescent="0.4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</row>
    <row r="223" spans="1:46" ht="16.8" x14ac:dyDescent="0.4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</row>
    <row r="224" spans="1:46" ht="16.8" x14ac:dyDescent="0.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</row>
    <row r="225" spans="1:46" ht="16.8" x14ac:dyDescent="0.4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</row>
    <row r="226" spans="1:46" ht="16.8" x14ac:dyDescent="0.4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</row>
    <row r="227" spans="1:46" ht="16.8" x14ac:dyDescent="0.4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</row>
    <row r="228" spans="1:46" ht="16.8" x14ac:dyDescent="0.4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</row>
    <row r="229" spans="1:46" ht="16.8" x14ac:dyDescent="0.4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</row>
    <row r="230" spans="1:46" ht="16.8" x14ac:dyDescent="0.4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</row>
    <row r="231" spans="1:46" ht="16.8" x14ac:dyDescent="0.4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</row>
    <row r="232" spans="1:46" ht="16.8" x14ac:dyDescent="0.4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</row>
    <row r="233" spans="1:46" ht="16.8" x14ac:dyDescent="0.4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</row>
    <row r="234" spans="1:46" ht="16.8" x14ac:dyDescent="0.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</row>
    <row r="235" spans="1:46" ht="16.8" x14ac:dyDescent="0.4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</row>
    <row r="236" spans="1:46" ht="16.8" x14ac:dyDescent="0.4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</row>
    <row r="237" spans="1:46" ht="16.8" x14ac:dyDescent="0.4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</row>
    <row r="238" spans="1:46" ht="16.8" x14ac:dyDescent="0.4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</row>
    <row r="239" spans="1:46" ht="16.8" x14ac:dyDescent="0.4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</row>
    <row r="240" spans="1:46" ht="16.8" x14ac:dyDescent="0.4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</row>
    <row r="241" spans="1:46" ht="16.8" x14ac:dyDescent="0.4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</row>
    <row r="242" spans="1:46" ht="16.8" x14ac:dyDescent="0.4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</row>
    <row r="243" spans="1:46" ht="16.8" x14ac:dyDescent="0.4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</row>
    <row r="244" spans="1:46" ht="16.8" x14ac:dyDescent="0.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</row>
    <row r="245" spans="1:46" ht="16.8" x14ac:dyDescent="0.4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</row>
    <row r="246" spans="1:46" ht="16.8" x14ac:dyDescent="0.4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</row>
    <row r="247" spans="1:46" ht="16.8" x14ac:dyDescent="0.4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</row>
    <row r="248" spans="1:46" ht="16.8" x14ac:dyDescent="0.4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</row>
    <row r="249" spans="1:46" ht="16.8" x14ac:dyDescent="0.4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</row>
    <row r="250" spans="1:46" ht="16.8" x14ac:dyDescent="0.4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</row>
    <row r="251" spans="1:46" ht="16.8" x14ac:dyDescent="0.4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</row>
    <row r="252" spans="1:46" ht="16.8" x14ac:dyDescent="0.4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</row>
    <row r="253" spans="1:46" ht="16.8" x14ac:dyDescent="0.4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</row>
    <row r="254" spans="1:46" ht="16.8" x14ac:dyDescent="0.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</row>
    <row r="255" spans="1:46" ht="16.8" x14ac:dyDescent="0.4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</row>
    <row r="256" spans="1:46" ht="16.8" x14ac:dyDescent="0.4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</row>
    <row r="257" spans="1:46" ht="16.8" x14ac:dyDescent="0.4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</row>
    <row r="258" spans="1:46" ht="16.8" x14ac:dyDescent="0.4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</row>
    <row r="259" spans="1:46" ht="16.8" x14ac:dyDescent="0.4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</row>
    <row r="260" spans="1:46" ht="16.8" x14ac:dyDescent="0.4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</row>
    <row r="261" spans="1:46" ht="16.8" x14ac:dyDescent="0.4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</row>
    <row r="262" spans="1:46" ht="16.8" x14ac:dyDescent="0.4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</row>
    <row r="263" spans="1:46" ht="16.8" x14ac:dyDescent="0.4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</row>
    <row r="264" spans="1:46" ht="16.8" x14ac:dyDescent="0.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</row>
    <row r="265" spans="1:46" ht="16.8" x14ac:dyDescent="0.4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</row>
    <row r="266" spans="1:46" ht="16.8" x14ac:dyDescent="0.4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</row>
    <row r="267" spans="1:46" ht="16.8" x14ac:dyDescent="0.4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</row>
    <row r="268" spans="1:46" ht="16.8" x14ac:dyDescent="0.4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</row>
    <row r="269" spans="1:46" ht="16.8" x14ac:dyDescent="0.4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</row>
    <row r="270" spans="1:46" ht="16.8" x14ac:dyDescent="0.4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</row>
    <row r="271" spans="1:46" ht="16.8" x14ac:dyDescent="0.4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</row>
    <row r="272" spans="1:46" ht="16.8" x14ac:dyDescent="0.4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</row>
    <row r="273" spans="1:46" ht="16.8" x14ac:dyDescent="0.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</row>
    <row r="274" spans="1:46" ht="16.8" x14ac:dyDescent="0.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</row>
    <row r="275" spans="1:46" ht="16.8" x14ac:dyDescent="0.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</row>
    <row r="276" spans="1:46" ht="16.8" x14ac:dyDescent="0.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</row>
    <row r="277" spans="1:46" ht="16.8" x14ac:dyDescent="0.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</row>
    <row r="278" spans="1:46" ht="16.8" x14ac:dyDescent="0.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</row>
    <row r="279" spans="1:46" ht="16.8" x14ac:dyDescent="0.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</row>
    <row r="280" spans="1:46" ht="16.8" x14ac:dyDescent="0.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</row>
    <row r="281" spans="1:46" ht="16.8" x14ac:dyDescent="0.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</row>
    <row r="282" spans="1:46" ht="16.8" x14ac:dyDescent="0.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</row>
    <row r="283" spans="1:46" ht="16.8" x14ac:dyDescent="0.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</row>
    <row r="284" spans="1:46" ht="16.8" x14ac:dyDescent="0.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</row>
    <row r="285" spans="1:46" ht="16.8" x14ac:dyDescent="0.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</row>
    <row r="286" spans="1:46" ht="16.8" x14ac:dyDescent="0.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</row>
    <row r="287" spans="1:46" ht="16.8" x14ac:dyDescent="0.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</row>
    <row r="288" spans="1:46" ht="16.8" x14ac:dyDescent="0.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</row>
    <row r="289" spans="1:46" ht="16.8" x14ac:dyDescent="0.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</row>
    <row r="290" spans="1:46" ht="16.8" x14ac:dyDescent="0.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</row>
    <row r="291" spans="1:46" ht="16.8" x14ac:dyDescent="0.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</row>
    <row r="292" spans="1:46" ht="16.8" x14ac:dyDescent="0.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</row>
    <row r="293" spans="1:46" ht="16.8" x14ac:dyDescent="0.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</row>
    <row r="294" spans="1:46" ht="16.8" x14ac:dyDescent="0.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</row>
    <row r="295" spans="1:46" ht="16.8" x14ac:dyDescent="0.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</row>
    <row r="296" spans="1:46" ht="16.8" x14ac:dyDescent="0.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</row>
    <row r="297" spans="1:46" ht="16.8" x14ac:dyDescent="0.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</row>
    <row r="298" spans="1:46" ht="16.8" x14ac:dyDescent="0.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</row>
    <row r="299" spans="1:46" ht="16.8" x14ac:dyDescent="0.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</row>
    <row r="300" spans="1:46" ht="16.8" x14ac:dyDescent="0.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</row>
    <row r="301" spans="1:46" ht="16.8" x14ac:dyDescent="0.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</row>
    <row r="302" spans="1:46" ht="16.8" x14ac:dyDescent="0.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</row>
    <row r="303" spans="1:46" ht="16.8" x14ac:dyDescent="0.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</row>
    <row r="304" spans="1:46" ht="16.8" x14ac:dyDescent="0.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</row>
    <row r="305" spans="1:46" ht="16.8" x14ac:dyDescent="0.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</row>
    <row r="306" spans="1:46" ht="16.8" x14ac:dyDescent="0.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</row>
    <row r="307" spans="1:46" ht="16.8" x14ac:dyDescent="0.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</row>
    <row r="308" spans="1:46" ht="16.8" x14ac:dyDescent="0.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</row>
    <row r="309" spans="1:46" ht="16.8" x14ac:dyDescent="0.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</row>
    <row r="310" spans="1:46" ht="16.8" x14ac:dyDescent="0.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</row>
    <row r="311" spans="1:46" ht="16.8" x14ac:dyDescent="0.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</row>
    <row r="312" spans="1:46" ht="16.8" x14ac:dyDescent="0.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</row>
    <row r="313" spans="1:46" ht="16.8" x14ac:dyDescent="0.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</row>
    <row r="314" spans="1:46" ht="16.8" x14ac:dyDescent="0.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</row>
    <row r="315" spans="1:46" ht="16.8" x14ac:dyDescent="0.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</row>
    <row r="316" spans="1:46" ht="16.8" x14ac:dyDescent="0.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</row>
    <row r="317" spans="1:46" ht="16.8" x14ac:dyDescent="0.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</row>
    <row r="318" spans="1:46" ht="16.8" x14ac:dyDescent="0.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</row>
    <row r="319" spans="1:46" ht="16.8" x14ac:dyDescent="0.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</row>
    <row r="320" spans="1:46" ht="16.8" x14ac:dyDescent="0.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</row>
    <row r="321" spans="1:46" ht="16.8" x14ac:dyDescent="0.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</row>
    <row r="322" spans="1:46" ht="16.8" x14ac:dyDescent="0.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</row>
    <row r="323" spans="1:46" ht="16.8" x14ac:dyDescent="0.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</row>
    <row r="324" spans="1:46" ht="16.8" x14ac:dyDescent="0.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</row>
    <row r="325" spans="1:46" ht="16.8" x14ac:dyDescent="0.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</row>
    <row r="326" spans="1:46" ht="16.8" x14ac:dyDescent="0.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</row>
    <row r="327" spans="1:46" ht="16.8" x14ac:dyDescent="0.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</row>
    <row r="328" spans="1:46" ht="16.8" x14ac:dyDescent="0.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</row>
    <row r="329" spans="1:46" ht="16.8" x14ac:dyDescent="0.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</row>
    <row r="330" spans="1:46" ht="16.8" x14ac:dyDescent="0.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</row>
    <row r="331" spans="1:46" ht="16.8" x14ac:dyDescent="0.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</row>
    <row r="332" spans="1:46" ht="16.8" x14ac:dyDescent="0.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</row>
    <row r="333" spans="1:46" ht="16.8" x14ac:dyDescent="0.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</row>
    <row r="334" spans="1:46" ht="16.8" x14ac:dyDescent="0.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</row>
    <row r="335" spans="1:46" ht="16.8" x14ac:dyDescent="0.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</row>
    <row r="336" spans="1:46" ht="16.8" x14ac:dyDescent="0.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</row>
    <row r="337" spans="1:46" ht="16.8" x14ac:dyDescent="0.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</row>
    <row r="338" spans="1:46" ht="16.8" x14ac:dyDescent="0.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</row>
    <row r="339" spans="1:46" ht="16.8" x14ac:dyDescent="0.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</row>
    <row r="340" spans="1:46" ht="16.8" x14ac:dyDescent="0.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</row>
    <row r="341" spans="1:46" ht="16.8" x14ac:dyDescent="0.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</row>
    <row r="342" spans="1:46" ht="16.8" x14ac:dyDescent="0.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</row>
    <row r="343" spans="1:46" ht="16.8" x14ac:dyDescent="0.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</row>
    <row r="344" spans="1:46" ht="16.8" x14ac:dyDescent="0.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</row>
    <row r="345" spans="1:46" ht="16.8" x14ac:dyDescent="0.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</row>
    <row r="346" spans="1:46" ht="16.8" x14ac:dyDescent="0.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</row>
    <row r="347" spans="1:46" ht="16.8" x14ac:dyDescent="0.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</row>
    <row r="348" spans="1:46" ht="16.8" x14ac:dyDescent="0.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</row>
    <row r="349" spans="1:46" ht="16.8" x14ac:dyDescent="0.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</row>
    <row r="350" spans="1:46" ht="16.8" x14ac:dyDescent="0.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</row>
    <row r="351" spans="1:46" ht="16.8" x14ac:dyDescent="0.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</row>
    <row r="352" spans="1:46" ht="16.8" x14ac:dyDescent="0.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</row>
    <row r="353" spans="1:46" ht="16.8" x14ac:dyDescent="0.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</row>
    <row r="354" spans="1:46" ht="16.8" x14ac:dyDescent="0.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</row>
    <row r="355" spans="1:46" ht="16.8" x14ac:dyDescent="0.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</row>
    <row r="356" spans="1:46" ht="16.8" x14ac:dyDescent="0.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</row>
    <row r="357" spans="1:46" ht="16.8" x14ac:dyDescent="0.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</row>
    <row r="358" spans="1:46" ht="16.8" x14ac:dyDescent="0.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</row>
    <row r="359" spans="1:46" ht="16.8" x14ac:dyDescent="0.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</row>
    <row r="360" spans="1:46" ht="16.8" x14ac:dyDescent="0.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</row>
    <row r="361" spans="1:46" ht="16.8" x14ac:dyDescent="0.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</row>
    <row r="362" spans="1:46" ht="16.8" x14ac:dyDescent="0.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</row>
    <row r="363" spans="1:46" ht="16.8" x14ac:dyDescent="0.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</row>
    <row r="364" spans="1:46" ht="16.8" x14ac:dyDescent="0.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</row>
    <row r="365" spans="1:46" ht="16.8" x14ac:dyDescent="0.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</row>
    <row r="366" spans="1:46" ht="16.8" x14ac:dyDescent="0.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</row>
    <row r="367" spans="1:46" ht="16.8" x14ac:dyDescent="0.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</row>
    <row r="368" spans="1:46" ht="16.8" x14ac:dyDescent="0.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</row>
    <row r="369" spans="1:46" ht="16.8" x14ac:dyDescent="0.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</row>
    <row r="370" spans="1:46" ht="16.8" x14ac:dyDescent="0.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</row>
    <row r="371" spans="1:46" ht="16.8" x14ac:dyDescent="0.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</row>
    <row r="372" spans="1:46" ht="16.8" x14ac:dyDescent="0.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</row>
    <row r="373" spans="1:46" ht="16.8" x14ac:dyDescent="0.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</row>
    <row r="374" spans="1:46" ht="16.8" x14ac:dyDescent="0.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</row>
    <row r="375" spans="1:46" ht="16.8" x14ac:dyDescent="0.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</row>
    <row r="376" spans="1:46" ht="16.8" x14ac:dyDescent="0.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</row>
    <row r="377" spans="1:46" ht="16.8" x14ac:dyDescent="0.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</row>
    <row r="378" spans="1:46" ht="16.8" x14ac:dyDescent="0.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</row>
    <row r="379" spans="1:46" ht="16.8" x14ac:dyDescent="0.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</row>
    <row r="380" spans="1:46" ht="16.8" x14ac:dyDescent="0.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</row>
    <row r="381" spans="1:46" ht="16.8" x14ac:dyDescent="0.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</row>
    <row r="382" spans="1:46" ht="16.8" x14ac:dyDescent="0.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</row>
    <row r="383" spans="1:46" ht="16.8" x14ac:dyDescent="0.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</row>
    <row r="384" spans="1:46" ht="16.8" x14ac:dyDescent="0.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</row>
    <row r="385" spans="1:46" ht="16.8" x14ac:dyDescent="0.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</row>
    <row r="386" spans="1:46" ht="16.8" x14ac:dyDescent="0.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</row>
    <row r="387" spans="1:46" ht="16.8" x14ac:dyDescent="0.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</row>
    <row r="388" spans="1:46" ht="16.8" x14ac:dyDescent="0.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</row>
    <row r="389" spans="1:46" ht="16.8" x14ac:dyDescent="0.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</row>
    <row r="390" spans="1:46" ht="16.8" x14ac:dyDescent="0.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</row>
    <row r="391" spans="1:46" ht="16.8" x14ac:dyDescent="0.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</row>
    <row r="392" spans="1:46" ht="16.8" x14ac:dyDescent="0.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</row>
    <row r="393" spans="1:46" ht="16.8" x14ac:dyDescent="0.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</row>
    <row r="394" spans="1:46" ht="16.8" x14ac:dyDescent="0.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</row>
    <row r="395" spans="1:46" ht="16.8" x14ac:dyDescent="0.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</row>
    <row r="396" spans="1:46" ht="16.8" x14ac:dyDescent="0.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</row>
    <row r="397" spans="1:46" ht="16.8" x14ac:dyDescent="0.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</row>
    <row r="398" spans="1:46" ht="16.8" x14ac:dyDescent="0.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</row>
    <row r="399" spans="1:46" ht="16.8" x14ac:dyDescent="0.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</row>
    <row r="400" spans="1:46" ht="16.8" x14ac:dyDescent="0.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</row>
    <row r="401" spans="1:46" ht="16.8" x14ac:dyDescent="0.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</row>
    <row r="402" spans="1:46" ht="16.8" x14ac:dyDescent="0.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</row>
    <row r="403" spans="1:46" ht="16.8" x14ac:dyDescent="0.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</row>
    <row r="404" spans="1:46" ht="16.8" x14ac:dyDescent="0.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</row>
    <row r="405" spans="1:46" ht="16.8" x14ac:dyDescent="0.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</row>
    <row r="406" spans="1:46" ht="16.8" x14ac:dyDescent="0.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</row>
    <row r="407" spans="1:46" ht="16.8" x14ac:dyDescent="0.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</row>
    <row r="408" spans="1:46" ht="16.8" x14ac:dyDescent="0.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</row>
    <row r="409" spans="1:46" ht="16.8" x14ac:dyDescent="0.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</row>
    <row r="410" spans="1:46" ht="16.8" x14ac:dyDescent="0.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</row>
    <row r="411" spans="1:46" ht="16.8" x14ac:dyDescent="0.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</row>
    <row r="412" spans="1:46" ht="16.8" x14ac:dyDescent="0.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</row>
    <row r="413" spans="1:46" ht="16.8" x14ac:dyDescent="0.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</row>
    <row r="414" spans="1:46" ht="16.8" x14ac:dyDescent="0.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</row>
    <row r="415" spans="1:46" ht="16.8" x14ac:dyDescent="0.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</row>
    <row r="416" spans="1:46" ht="16.8" x14ac:dyDescent="0.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</row>
    <row r="417" spans="1:46" ht="16.8" x14ac:dyDescent="0.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</row>
    <row r="418" spans="1:46" ht="16.8" x14ac:dyDescent="0.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</row>
    <row r="419" spans="1:46" ht="16.8" x14ac:dyDescent="0.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</row>
    <row r="420" spans="1:46" ht="16.8" x14ac:dyDescent="0.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</row>
    <row r="421" spans="1:46" ht="16.8" x14ac:dyDescent="0.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</row>
    <row r="422" spans="1:46" ht="16.8" x14ac:dyDescent="0.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</row>
    <row r="423" spans="1:46" ht="16.8" x14ac:dyDescent="0.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</row>
    <row r="424" spans="1:46" ht="16.8" x14ac:dyDescent="0.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</row>
    <row r="425" spans="1:46" ht="16.8" x14ac:dyDescent="0.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</row>
    <row r="426" spans="1:46" ht="16.8" x14ac:dyDescent="0.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</row>
    <row r="427" spans="1:46" ht="16.8" x14ac:dyDescent="0.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</row>
    <row r="428" spans="1:46" ht="16.8" x14ac:dyDescent="0.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</row>
    <row r="429" spans="1:46" ht="16.8" x14ac:dyDescent="0.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</row>
    <row r="430" spans="1:46" ht="16.8" x14ac:dyDescent="0.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</row>
    <row r="431" spans="1:46" ht="16.8" x14ac:dyDescent="0.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</row>
    <row r="432" spans="1:46" ht="16.8" x14ac:dyDescent="0.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</row>
    <row r="433" spans="1:46" ht="16.8" x14ac:dyDescent="0.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</row>
    <row r="434" spans="1:46" ht="16.8" x14ac:dyDescent="0.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</row>
    <row r="435" spans="1:46" ht="16.8" x14ac:dyDescent="0.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</row>
    <row r="436" spans="1:46" ht="16.8" x14ac:dyDescent="0.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</row>
    <row r="437" spans="1:46" ht="16.8" x14ac:dyDescent="0.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</row>
    <row r="438" spans="1:46" ht="16.8" x14ac:dyDescent="0.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</row>
    <row r="439" spans="1:46" ht="16.8" x14ac:dyDescent="0.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</row>
    <row r="440" spans="1:46" ht="16.8" x14ac:dyDescent="0.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</row>
    <row r="441" spans="1:46" ht="16.8" x14ac:dyDescent="0.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</row>
    <row r="442" spans="1:46" ht="16.8" x14ac:dyDescent="0.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</row>
    <row r="443" spans="1:46" ht="16.8" x14ac:dyDescent="0.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</row>
    <row r="444" spans="1:46" ht="16.8" x14ac:dyDescent="0.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</row>
    <row r="445" spans="1:46" ht="16.8" x14ac:dyDescent="0.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</row>
    <row r="446" spans="1:46" ht="16.8" x14ac:dyDescent="0.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</row>
    <row r="447" spans="1:46" ht="16.8" x14ac:dyDescent="0.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</row>
    <row r="448" spans="1:46" ht="16.8" x14ac:dyDescent="0.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</row>
    <row r="449" spans="1:46" ht="16.8" x14ac:dyDescent="0.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</row>
    <row r="450" spans="1:46" ht="16.8" x14ac:dyDescent="0.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</row>
    <row r="451" spans="1:46" ht="16.8" x14ac:dyDescent="0.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</row>
    <row r="452" spans="1:46" ht="16.8" x14ac:dyDescent="0.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</row>
    <row r="453" spans="1:46" ht="16.8" x14ac:dyDescent="0.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</row>
    <row r="454" spans="1:46" ht="16.8" x14ac:dyDescent="0.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</row>
    <row r="455" spans="1:46" ht="16.8" x14ac:dyDescent="0.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</row>
    <row r="456" spans="1:46" ht="16.8" x14ac:dyDescent="0.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</row>
    <row r="457" spans="1:46" ht="16.8" x14ac:dyDescent="0.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</row>
    <row r="458" spans="1:46" ht="16.8" x14ac:dyDescent="0.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</row>
    <row r="459" spans="1:46" ht="16.8" x14ac:dyDescent="0.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</row>
    <row r="460" spans="1:46" ht="16.8" x14ac:dyDescent="0.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</row>
    <row r="461" spans="1:46" ht="16.8" x14ac:dyDescent="0.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</row>
    <row r="462" spans="1:46" ht="16.8" x14ac:dyDescent="0.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</row>
    <row r="463" spans="1:46" ht="16.8" x14ac:dyDescent="0.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</row>
    <row r="464" spans="1:46" ht="16.8" x14ac:dyDescent="0.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</row>
    <row r="465" spans="1:46" ht="16.8" x14ac:dyDescent="0.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</row>
    <row r="466" spans="1:46" ht="16.8" x14ac:dyDescent="0.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</row>
    <row r="467" spans="1:46" ht="16.8" x14ac:dyDescent="0.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</row>
    <row r="468" spans="1:46" ht="16.8" x14ac:dyDescent="0.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</row>
    <row r="469" spans="1:46" ht="16.8" x14ac:dyDescent="0.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</row>
    <row r="470" spans="1:46" ht="16.8" x14ac:dyDescent="0.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</row>
    <row r="471" spans="1:46" ht="16.8" x14ac:dyDescent="0.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</row>
    <row r="472" spans="1:46" ht="16.8" x14ac:dyDescent="0.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</row>
    <row r="473" spans="1:46" ht="16.8" x14ac:dyDescent="0.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</row>
    <row r="474" spans="1:46" ht="16.8" x14ac:dyDescent="0.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</row>
    <row r="475" spans="1:46" ht="16.8" x14ac:dyDescent="0.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</row>
    <row r="476" spans="1:46" ht="16.8" x14ac:dyDescent="0.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</row>
    <row r="477" spans="1:46" ht="16.8" x14ac:dyDescent="0.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</row>
    <row r="478" spans="1:46" ht="16.8" x14ac:dyDescent="0.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</row>
    <row r="479" spans="1:46" ht="16.8" x14ac:dyDescent="0.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</row>
    <row r="480" spans="1:46" ht="16.8" x14ac:dyDescent="0.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</row>
    <row r="481" spans="1:46" ht="16.8" x14ac:dyDescent="0.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</row>
    <row r="482" spans="1:46" ht="16.8" x14ac:dyDescent="0.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</row>
    <row r="483" spans="1:46" ht="16.8" x14ac:dyDescent="0.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</row>
    <row r="484" spans="1:46" ht="16.8" x14ac:dyDescent="0.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</row>
    <row r="485" spans="1:46" ht="16.8" x14ac:dyDescent="0.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</row>
    <row r="486" spans="1:46" ht="16.8" x14ac:dyDescent="0.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</row>
    <row r="487" spans="1:46" ht="16.8" x14ac:dyDescent="0.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</row>
    <row r="488" spans="1:46" ht="16.8" x14ac:dyDescent="0.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</row>
    <row r="489" spans="1:46" ht="16.8" x14ac:dyDescent="0.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</row>
    <row r="490" spans="1:46" ht="16.8" x14ac:dyDescent="0.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</row>
    <row r="491" spans="1:46" ht="16.8" x14ac:dyDescent="0.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</row>
    <row r="492" spans="1:46" ht="16.8" x14ac:dyDescent="0.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</row>
    <row r="493" spans="1:46" ht="16.8" x14ac:dyDescent="0.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</row>
    <row r="494" spans="1:46" ht="16.8" x14ac:dyDescent="0.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</row>
    <row r="495" spans="1:46" ht="16.8" x14ac:dyDescent="0.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</row>
    <row r="496" spans="1:46" ht="16.8" x14ac:dyDescent="0.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</row>
    <row r="497" spans="1:46" ht="16.8" x14ac:dyDescent="0.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</row>
    <row r="498" spans="1:46" ht="16.8" x14ac:dyDescent="0.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</row>
    <row r="499" spans="1:46" ht="16.8" x14ac:dyDescent="0.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</row>
    <row r="500" spans="1:46" ht="16.8" x14ac:dyDescent="0.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</row>
    <row r="501" spans="1:46" ht="16.8" x14ac:dyDescent="0.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</row>
    <row r="502" spans="1:46" ht="16.8" x14ac:dyDescent="0.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</row>
    <row r="503" spans="1:46" ht="16.8" x14ac:dyDescent="0.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</row>
    <row r="504" spans="1:46" ht="16.8" x14ac:dyDescent="0.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</row>
    <row r="505" spans="1:46" ht="16.8" x14ac:dyDescent="0.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</row>
    <row r="506" spans="1:46" ht="16.8" x14ac:dyDescent="0.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</row>
    <row r="507" spans="1:46" ht="16.8" x14ac:dyDescent="0.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</row>
    <row r="508" spans="1:46" ht="16.8" x14ac:dyDescent="0.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</row>
    <row r="509" spans="1:46" ht="16.8" x14ac:dyDescent="0.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</row>
    <row r="510" spans="1:46" ht="16.8" x14ac:dyDescent="0.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</row>
    <row r="511" spans="1:46" ht="16.8" x14ac:dyDescent="0.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</row>
    <row r="512" spans="1:46" ht="16.8" x14ac:dyDescent="0.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</row>
    <row r="513" spans="1:46" ht="16.8" x14ac:dyDescent="0.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</row>
    <row r="514" spans="1:46" ht="16.8" x14ac:dyDescent="0.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</row>
    <row r="515" spans="1:46" ht="16.8" x14ac:dyDescent="0.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</row>
    <row r="516" spans="1:46" ht="16.8" x14ac:dyDescent="0.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</row>
    <row r="517" spans="1:46" ht="16.8" x14ac:dyDescent="0.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</row>
    <row r="518" spans="1:46" ht="16.8" x14ac:dyDescent="0.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</row>
    <row r="519" spans="1:46" ht="16.8" x14ac:dyDescent="0.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</row>
    <row r="520" spans="1:46" ht="16.8" x14ac:dyDescent="0.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</row>
    <row r="521" spans="1:46" ht="16.8" x14ac:dyDescent="0.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</row>
    <row r="522" spans="1:46" ht="16.8" x14ac:dyDescent="0.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</row>
    <row r="523" spans="1:46" ht="16.8" x14ac:dyDescent="0.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</row>
    <row r="524" spans="1:46" ht="16.8" x14ac:dyDescent="0.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</row>
    <row r="525" spans="1:46" ht="16.8" x14ac:dyDescent="0.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</row>
    <row r="526" spans="1:46" ht="16.8" x14ac:dyDescent="0.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</row>
    <row r="527" spans="1:46" ht="16.8" x14ac:dyDescent="0.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</row>
    <row r="528" spans="1:46" ht="16.8" x14ac:dyDescent="0.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</row>
    <row r="529" spans="1:46" ht="16.8" x14ac:dyDescent="0.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</row>
    <row r="530" spans="1:46" ht="16.8" x14ac:dyDescent="0.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</row>
    <row r="531" spans="1:46" ht="16.8" x14ac:dyDescent="0.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</row>
    <row r="532" spans="1:46" ht="16.8" x14ac:dyDescent="0.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</row>
    <row r="533" spans="1:46" ht="16.8" x14ac:dyDescent="0.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</row>
    <row r="534" spans="1:46" ht="16.8" x14ac:dyDescent="0.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</row>
    <row r="535" spans="1:46" ht="16.8" x14ac:dyDescent="0.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</row>
    <row r="536" spans="1:46" ht="16.8" x14ac:dyDescent="0.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</row>
    <row r="537" spans="1:46" ht="16.8" x14ac:dyDescent="0.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</row>
    <row r="538" spans="1:46" ht="16.8" x14ac:dyDescent="0.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</row>
    <row r="539" spans="1:46" ht="16.8" x14ac:dyDescent="0.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</row>
    <row r="540" spans="1:46" ht="16.8" x14ac:dyDescent="0.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</row>
    <row r="541" spans="1:46" ht="16.8" x14ac:dyDescent="0.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</row>
    <row r="542" spans="1:46" ht="16.8" x14ac:dyDescent="0.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</row>
    <row r="543" spans="1:46" ht="16.8" x14ac:dyDescent="0.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</row>
    <row r="544" spans="1:46" ht="16.8" x14ac:dyDescent="0.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</row>
    <row r="545" spans="1:46" ht="16.8" x14ac:dyDescent="0.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</row>
    <row r="546" spans="1:46" ht="16.8" x14ac:dyDescent="0.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</row>
    <row r="547" spans="1:46" ht="16.8" x14ac:dyDescent="0.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</row>
    <row r="548" spans="1:46" ht="16.8" x14ac:dyDescent="0.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</row>
    <row r="549" spans="1:46" ht="16.8" x14ac:dyDescent="0.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</row>
    <row r="550" spans="1:46" ht="16.8" x14ac:dyDescent="0.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</row>
    <row r="551" spans="1:46" ht="16.8" x14ac:dyDescent="0.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</row>
    <row r="552" spans="1:46" ht="16.8" x14ac:dyDescent="0.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</row>
    <row r="553" spans="1:46" ht="16.8" x14ac:dyDescent="0.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</row>
    <row r="554" spans="1:46" ht="16.8" x14ac:dyDescent="0.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</row>
    <row r="555" spans="1:46" ht="16.8" x14ac:dyDescent="0.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</row>
    <row r="556" spans="1:46" ht="16.8" x14ac:dyDescent="0.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</row>
    <row r="557" spans="1:46" ht="16.8" x14ac:dyDescent="0.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</row>
    <row r="558" spans="1:46" ht="16.8" x14ac:dyDescent="0.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</row>
    <row r="559" spans="1:46" ht="16.8" x14ac:dyDescent="0.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</row>
    <row r="560" spans="1:46" ht="16.8" x14ac:dyDescent="0.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</row>
    <row r="561" spans="1:46" ht="16.8" x14ac:dyDescent="0.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</row>
    <row r="562" spans="1:46" ht="16.8" x14ac:dyDescent="0.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</row>
    <row r="563" spans="1:46" ht="16.8" x14ac:dyDescent="0.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</row>
    <row r="564" spans="1:46" ht="16.8" x14ac:dyDescent="0.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</row>
    <row r="565" spans="1:46" ht="16.8" x14ac:dyDescent="0.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</row>
    <row r="566" spans="1:46" ht="16.8" x14ac:dyDescent="0.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</row>
    <row r="567" spans="1:46" ht="16.8" x14ac:dyDescent="0.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</row>
    <row r="568" spans="1:46" ht="16.8" x14ac:dyDescent="0.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</row>
    <row r="569" spans="1:46" ht="16.8" x14ac:dyDescent="0.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</row>
    <row r="570" spans="1:46" ht="16.8" x14ac:dyDescent="0.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</row>
    <row r="571" spans="1:46" ht="16.8" x14ac:dyDescent="0.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</row>
    <row r="572" spans="1:46" ht="16.8" x14ac:dyDescent="0.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</row>
    <row r="573" spans="1:46" ht="16.8" x14ac:dyDescent="0.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</row>
    <row r="574" spans="1:46" ht="16.8" x14ac:dyDescent="0.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</row>
    <row r="575" spans="1:46" ht="16.8" x14ac:dyDescent="0.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</row>
    <row r="576" spans="1:46" ht="16.8" x14ac:dyDescent="0.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</row>
    <row r="577" spans="1:46" ht="16.8" x14ac:dyDescent="0.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</row>
    <row r="578" spans="1:46" ht="16.8" x14ac:dyDescent="0.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</row>
    <row r="579" spans="1:46" ht="16.8" x14ac:dyDescent="0.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</row>
    <row r="580" spans="1:46" ht="16.8" x14ac:dyDescent="0.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</row>
    <row r="581" spans="1:46" ht="16.8" x14ac:dyDescent="0.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</row>
    <row r="582" spans="1:46" ht="16.8" x14ac:dyDescent="0.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</row>
    <row r="583" spans="1:46" ht="16.8" x14ac:dyDescent="0.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</row>
    <row r="584" spans="1:46" ht="16.8" x14ac:dyDescent="0.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</row>
    <row r="585" spans="1:46" ht="16.8" x14ac:dyDescent="0.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</row>
    <row r="586" spans="1:46" ht="16.8" x14ac:dyDescent="0.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</row>
    <row r="587" spans="1:46" ht="16.8" x14ac:dyDescent="0.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</row>
    <row r="588" spans="1:46" ht="16.8" x14ac:dyDescent="0.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</row>
    <row r="589" spans="1:46" ht="16.8" x14ac:dyDescent="0.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</row>
    <row r="590" spans="1:46" ht="16.8" x14ac:dyDescent="0.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</row>
    <row r="591" spans="1:46" ht="16.8" x14ac:dyDescent="0.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</row>
    <row r="592" spans="1:46" ht="16.8" x14ac:dyDescent="0.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</row>
    <row r="593" spans="1:46" ht="16.8" x14ac:dyDescent="0.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</row>
    <row r="594" spans="1:46" ht="16.8" x14ac:dyDescent="0.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</row>
    <row r="595" spans="1:46" ht="16.8" x14ac:dyDescent="0.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</row>
    <row r="596" spans="1:46" ht="16.8" x14ac:dyDescent="0.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</row>
    <row r="597" spans="1:46" ht="16.8" x14ac:dyDescent="0.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</row>
    <row r="598" spans="1:46" ht="16.8" x14ac:dyDescent="0.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</row>
    <row r="599" spans="1:46" ht="16.8" x14ac:dyDescent="0.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</row>
    <row r="600" spans="1:46" ht="16.8" x14ac:dyDescent="0.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</row>
    <row r="601" spans="1:46" ht="16.8" x14ac:dyDescent="0.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</row>
    <row r="602" spans="1:46" ht="16.8" x14ac:dyDescent="0.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</row>
    <row r="603" spans="1:46" ht="16.8" x14ac:dyDescent="0.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</row>
    <row r="604" spans="1:46" ht="16.8" x14ac:dyDescent="0.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</row>
    <row r="605" spans="1:46" ht="16.8" x14ac:dyDescent="0.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</row>
    <row r="606" spans="1:46" ht="16.8" x14ac:dyDescent="0.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</row>
    <row r="607" spans="1:46" ht="16.8" x14ac:dyDescent="0.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</row>
    <row r="608" spans="1:46" ht="16.8" x14ac:dyDescent="0.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</row>
    <row r="609" spans="1:46" ht="16.8" x14ac:dyDescent="0.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</row>
    <row r="610" spans="1:46" ht="16.8" x14ac:dyDescent="0.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</row>
    <row r="611" spans="1:46" ht="16.8" x14ac:dyDescent="0.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</row>
    <row r="612" spans="1:46" ht="16.8" x14ac:dyDescent="0.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</row>
    <row r="613" spans="1:46" ht="16.8" x14ac:dyDescent="0.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</row>
    <row r="614" spans="1:46" ht="16.8" x14ac:dyDescent="0.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</row>
    <row r="615" spans="1:46" ht="16.8" x14ac:dyDescent="0.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</row>
    <row r="616" spans="1:46" ht="16.8" x14ac:dyDescent="0.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</row>
    <row r="617" spans="1:46" ht="16.8" x14ac:dyDescent="0.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</row>
    <row r="618" spans="1:46" ht="16.8" x14ac:dyDescent="0.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</row>
    <row r="619" spans="1:46" ht="16.8" x14ac:dyDescent="0.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</row>
    <row r="620" spans="1:46" ht="16.8" x14ac:dyDescent="0.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</row>
    <row r="621" spans="1:46" ht="16.8" x14ac:dyDescent="0.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</row>
    <row r="622" spans="1:46" ht="16.8" x14ac:dyDescent="0.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</row>
    <row r="623" spans="1:46" ht="16.8" x14ac:dyDescent="0.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</row>
    <row r="624" spans="1:46" ht="16.8" x14ac:dyDescent="0.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</row>
    <row r="625" spans="1:46" ht="16.8" x14ac:dyDescent="0.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</row>
    <row r="626" spans="1:46" ht="16.8" x14ac:dyDescent="0.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</row>
    <row r="627" spans="1:46" ht="16.8" x14ac:dyDescent="0.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</row>
    <row r="628" spans="1:46" ht="16.8" x14ac:dyDescent="0.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</row>
    <row r="629" spans="1:46" ht="16.8" x14ac:dyDescent="0.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</row>
    <row r="630" spans="1:46" ht="16.8" x14ac:dyDescent="0.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</row>
    <row r="631" spans="1:46" ht="16.8" x14ac:dyDescent="0.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</row>
    <row r="632" spans="1:46" ht="16.8" x14ac:dyDescent="0.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</row>
    <row r="633" spans="1:46" ht="16.8" x14ac:dyDescent="0.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</row>
    <row r="634" spans="1:46" ht="16.8" x14ac:dyDescent="0.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</row>
    <row r="635" spans="1:46" ht="16.8" x14ac:dyDescent="0.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</row>
    <row r="636" spans="1:46" ht="16.8" x14ac:dyDescent="0.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</row>
    <row r="637" spans="1:46" ht="16.8" x14ac:dyDescent="0.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</row>
    <row r="638" spans="1:46" ht="16.8" x14ac:dyDescent="0.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</row>
    <row r="639" spans="1:46" ht="16.8" x14ac:dyDescent="0.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</row>
    <row r="640" spans="1:46" ht="16.8" x14ac:dyDescent="0.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</row>
    <row r="641" spans="1:46" ht="16.8" x14ac:dyDescent="0.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</row>
    <row r="642" spans="1:46" ht="16.8" x14ac:dyDescent="0.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</row>
    <row r="643" spans="1:46" ht="16.8" x14ac:dyDescent="0.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</row>
    <row r="644" spans="1:46" ht="16.8" x14ac:dyDescent="0.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</row>
    <row r="645" spans="1:46" ht="16.8" x14ac:dyDescent="0.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</row>
    <row r="646" spans="1:46" ht="16.8" x14ac:dyDescent="0.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</row>
    <row r="647" spans="1:46" ht="16.8" x14ac:dyDescent="0.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</row>
    <row r="648" spans="1:46" ht="16.8" x14ac:dyDescent="0.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</row>
    <row r="649" spans="1:46" ht="16.8" x14ac:dyDescent="0.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</row>
    <row r="650" spans="1:46" ht="16.8" x14ac:dyDescent="0.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</row>
    <row r="651" spans="1:46" ht="16.8" x14ac:dyDescent="0.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</row>
    <row r="652" spans="1:46" ht="16.8" x14ac:dyDescent="0.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</row>
    <row r="653" spans="1:46" ht="16.8" x14ac:dyDescent="0.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</row>
    <row r="654" spans="1:46" ht="16.8" x14ac:dyDescent="0.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</row>
    <row r="655" spans="1:46" ht="16.8" x14ac:dyDescent="0.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</row>
    <row r="656" spans="1:46" ht="16.8" x14ac:dyDescent="0.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</row>
    <row r="657" spans="1:46" ht="16.8" x14ac:dyDescent="0.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</row>
    <row r="658" spans="1:46" ht="16.8" x14ac:dyDescent="0.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</row>
    <row r="659" spans="1:46" ht="16.8" x14ac:dyDescent="0.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</row>
    <row r="660" spans="1:46" ht="16.8" x14ac:dyDescent="0.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</row>
    <row r="661" spans="1:46" ht="16.8" x14ac:dyDescent="0.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</row>
    <row r="662" spans="1:46" ht="16.8" x14ac:dyDescent="0.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</row>
    <row r="663" spans="1:46" ht="16.8" x14ac:dyDescent="0.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</row>
    <row r="664" spans="1:46" ht="16.8" x14ac:dyDescent="0.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</row>
    <row r="665" spans="1:46" ht="16.8" x14ac:dyDescent="0.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</row>
    <row r="666" spans="1:46" ht="16.8" x14ac:dyDescent="0.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</row>
    <row r="667" spans="1:46" ht="16.8" x14ac:dyDescent="0.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</row>
    <row r="668" spans="1:46" ht="16.8" x14ac:dyDescent="0.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</row>
    <row r="669" spans="1:46" ht="16.8" x14ac:dyDescent="0.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</row>
    <row r="670" spans="1:46" ht="16.8" x14ac:dyDescent="0.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</row>
    <row r="671" spans="1:46" ht="16.8" x14ac:dyDescent="0.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</row>
    <row r="672" spans="1:46" ht="16.8" x14ac:dyDescent="0.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</row>
    <row r="673" spans="1:46" ht="16.8" x14ac:dyDescent="0.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</row>
    <row r="674" spans="1:46" ht="16.8" x14ac:dyDescent="0.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</row>
    <row r="675" spans="1:46" ht="16.8" x14ac:dyDescent="0.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</row>
    <row r="676" spans="1:46" ht="16.8" x14ac:dyDescent="0.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</row>
    <row r="677" spans="1:46" ht="16.8" x14ac:dyDescent="0.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</row>
    <row r="678" spans="1:46" ht="16.8" x14ac:dyDescent="0.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</row>
    <row r="679" spans="1:46" ht="16.8" x14ac:dyDescent="0.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</row>
    <row r="680" spans="1:46" ht="16.8" x14ac:dyDescent="0.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</row>
    <row r="681" spans="1:46" ht="16.8" x14ac:dyDescent="0.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</row>
    <row r="682" spans="1:46" ht="16.8" x14ac:dyDescent="0.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</row>
    <row r="683" spans="1:46" ht="16.8" x14ac:dyDescent="0.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</row>
    <row r="684" spans="1:46" ht="16.8" x14ac:dyDescent="0.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</row>
    <row r="685" spans="1:46" ht="16.8" x14ac:dyDescent="0.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</row>
    <row r="686" spans="1:46" ht="16.8" x14ac:dyDescent="0.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</row>
    <row r="687" spans="1:46" ht="16.8" x14ac:dyDescent="0.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</row>
    <row r="688" spans="1:46" ht="16.8" x14ac:dyDescent="0.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</row>
    <row r="689" spans="1:46" ht="16.8" x14ac:dyDescent="0.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</row>
    <row r="690" spans="1:46" ht="16.8" x14ac:dyDescent="0.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</row>
    <row r="691" spans="1:46" ht="16.8" x14ac:dyDescent="0.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</row>
    <row r="692" spans="1:46" ht="16.8" x14ac:dyDescent="0.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</row>
    <row r="693" spans="1:46" ht="16.8" x14ac:dyDescent="0.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</row>
    <row r="694" spans="1:46" ht="16.8" x14ac:dyDescent="0.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</row>
    <row r="695" spans="1:46" ht="16.8" x14ac:dyDescent="0.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</row>
    <row r="696" spans="1:46" ht="16.8" x14ac:dyDescent="0.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</row>
    <row r="697" spans="1:46" ht="16.8" x14ac:dyDescent="0.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</row>
    <row r="698" spans="1:46" ht="16.8" x14ac:dyDescent="0.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</row>
    <row r="699" spans="1:46" ht="16.8" x14ac:dyDescent="0.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</row>
    <row r="700" spans="1:46" ht="16.8" x14ac:dyDescent="0.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</row>
    <row r="701" spans="1:46" ht="16.8" x14ac:dyDescent="0.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</row>
    <row r="702" spans="1:46" ht="16.8" x14ac:dyDescent="0.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</row>
    <row r="703" spans="1:46" ht="16.8" x14ac:dyDescent="0.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</row>
    <row r="704" spans="1:46" ht="16.8" x14ac:dyDescent="0.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</row>
    <row r="705" spans="1:46" ht="16.8" x14ac:dyDescent="0.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</row>
    <row r="706" spans="1:46" ht="16.8" x14ac:dyDescent="0.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</row>
    <row r="707" spans="1:46" ht="16.8" x14ac:dyDescent="0.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</row>
    <row r="708" spans="1:46" ht="16.8" x14ac:dyDescent="0.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</row>
    <row r="709" spans="1:46" ht="16.8" x14ac:dyDescent="0.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</row>
    <row r="710" spans="1:46" ht="16.8" x14ac:dyDescent="0.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</row>
    <row r="711" spans="1:46" ht="16.8" x14ac:dyDescent="0.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</row>
    <row r="712" spans="1:46" ht="16.8" x14ac:dyDescent="0.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</row>
    <row r="713" spans="1:46" ht="16.8" x14ac:dyDescent="0.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</row>
    <row r="714" spans="1:46" ht="16.8" x14ac:dyDescent="0.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</row>
    <row r="715" spans="1:46" ht="16.8" x14ac:dyDescent="0.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</row>
    <row r="716" spans="1:46" ht="16.8" x14ac:dyDescent="0.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</row>
    <row r="717" spans="1:46" ht="16.8" x14ac:dyDescent="0.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</row>
    <row r="718" spans="1:46" ht="16.8" x14ac:dyDescent="0.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</row>
    <row r="719" spans="1:46" ht="16.8" x14ac:dyDescent="0.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</row>
    <row r="720" spans="1:46" ht="16.8" x14ac:dyDescent="0.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</row>
    <row r="721" spans="1:46" ht="16.8" x14ac:dyDescent="0.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</row>
    <row r="722" spans="1:46" ht="16.8" x14ac:dyDescent="0.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</row>
    <row r="723" spans="1:46" ht="16.8" x14ac:dyDescent="0.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</row>
    <row r="724" spans="1:46" ht="16.8" x14ac:dyDescent="0.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</row>
    <row r="725" spans="1:46" ht="16.8" x14ac:dyDescent="0.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</row>
    <row r="726" spans="1:46" ht="16.8" x14ac:dyDescent="0.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</row>
    <row r="727" spans="1:46" ht="16.8" x14ac:dyDescent="0.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</row>
    <row r="728" spans="1:46" ht="16.8" x14ac:dyDescent="0.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</row>
    <row r="729" spans="1:46" ht="16.8" x14ac:dyDescent="0.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</row>
    <row r="730" spans="1:46" ht="16.8" x14ac:dyDescent="0.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</row>
    <row r="731" spans="1:46" ht="16.8" x14ac:dyDescent="0.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</row>
    <row r="732" spans="1:46" ht="16.8" x14ac:dyDescent="0.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</row>
    <row r="733" spans="1:46" ht="16.8" x14ac:dyDescent="0.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</row>
    <row r="734" spans="1:46" ht="16.8" x14ac:dyDescent="0.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</row>
    <row r="735" spans="1:46" ht="16.8" x14ac:dyDescent="0.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</row>
    <row r="736" spans="1:46" ht="16.8" x14ac:dyDescent="0.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</row>
    <row r="737" spans="1:46" ht="16.8" x14ac:dyDescent="0.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</row>
    <row r="738" spans="1:46" ht="16.8" x14ac:dyDescent="0.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</row>
    <row r="739" spans="1:46" ht="16.8" x14ac:dyDescent="0.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</row>
    <row r="740" spans="1:46" ht="16.8" x14ac:dyDescent="0.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</row>
    <row r="741" spans="1:46" ht="16.8" x14ac:dyDescent="0.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</row>
    <row r="742" spans="1:46" ht="16.8" x14ac:dyDescent="0.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</row>
    <row r="743" spans="1:46" ht="16.8" x14ac:dyDescent="0.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</row>
    <row r="744" spans="1:46" ht="16.8" x14ac:dyDescent="0.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</row>
    <row r="745" spans="1:46" ht="16.8" x14ac:dyDescent="0.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</row>
    <row r="746" spans="1:46" ht="16.8" x14ac:dyDescent="0.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</row>
    <row r="747" spans="1:46" ht="16.8" x14ac:dyDescent="0.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</row>
    <row r="748" spans="1:46" ht="16.8" x14ac:dyDescent="0.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</row>
    <row r="749" spans="1:46" ht="16.8" x14ac:dyDescent="0.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</row>
    <row r="750" spans="1:46" ht="16.8" x14ac:dyDescent="0.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</row>
    <row r="751" spans="1:46" ht="16.8" x14ac:dyDescent="0.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</row>
    <row r="752" spans="1:46" ht="16.8" x14ac:dyDescent="0.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</row>
    <row r="753" spans="1:46" ht="16.8" x14ac:dyDescent="0.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</row>
    <row r="754" spans="1:46" ht="16.8" x14ac:dyDescent="0.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</row>
    <row r="755" spans="1:46" ht="16.8" x14ac:dyDescent="0.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</row>
    <row r="756" spans="1:46" ht="16.8" x14ac:dyDescent="0.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</row>
    <row r="757" spans="1:46" ht="16.8" x14ac:dyDescent="0.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</row>
    <row r="758" spans="1:46" ht="16.8" x14ac:dyDescent="0.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</row>
    <row r="759" spans="1:46" ht="16.8" x14ac:dyDescent="0.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</row>
    <row r="760" spans="1:46" ht="16.8" x14ac:dyDescent="0.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</row>
    <row r="761" spans="1:46" ht="16.8" x14ac:dyDescent="0.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</row>
    <row r="762" spans="1:46" ht="16.8" x14ac:dyDescent="0.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</row>
    <row r="763" spans="1:46" ht="16.8" x14ac:dyDescent="0.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</row>
    <row r="764" spans="1:46" ht="16.8" x14ac:dyDescent="0.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</row>
    <row r="765" spans="1:46" ht="16.8" x14ac:dyDescent="0.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</row>
    <row r="766" spans="1:46" ht="16.8" x14ac:dyDescent="0.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</row>
    <row r="767" spans="1:46" ht="16.8" x14ac:dyDescent="0.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</row>
    <row r="768" spans="1:46" ht="16.8" x14ac:dyDescent="0.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</row>
    <row r="769" spans="1:46" ht="16.8" x14ac:dyDescent="0.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</row>
    <row r="770" spans="1:46" ht="16.8" x14ac:dyDescent="0.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</row>
    <row r="771" spans="1:46" ht="16.8" x14ac:dyDescent="0.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</row>
    <row r="772" spans="1:46" ht="16.8" x14ac:dyDescent="0.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</row>
    <row r="773" spans="1:46" ht="16.8" x14ac:dyDescent="0.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</row>
    <row r="774" spans="1:46" ht="16.8" x14ac:dyDescent="0.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</row>
    <row r="775" spans="1:46" ht="16.8" x14ac:dyDescent="0.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</row>
    <row r="776" spans="1:46" ht="16.8" x14ac:dyDescent="0.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</row>
    <row r="777" spans="1:46" ht="16.8" x14ac:dyDescent="0.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</row>
    <row r="778" spans="1:46" ht="16.8" x14ac:dyDescent="0.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</row>
    <row r="779" spans="1:46" ht="16.8" x14ac:dyDescent="0.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</row>
    <row r="780" spans="1:46" ht="16.8" x14ac:dyDescent="0.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</row>
    <row r="781" spans="1:46" ht="16.8" x14ac:dyDescent="0.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</row>
    <row r="782" spans="1:46" ht="16.8" x14ac:dyDescent="0.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</row>
    <row r="783" spans="1:46" ht="16.8" x14ac:dyDescent="0.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</row>
    <row r="784" spans="1:46" ht="16.8" x14ac:dyDescent="0.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</row>
    <row r="785" spans="1:46" ht="16.8" x14ac:dyDescent="0.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</row>
    <row r="786" spans="1:46" ht="16.8" x14ac:dyDescent="0.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</row>
    <row r="787" spans="1:46" ht="16.8" x14ac:dyDescent="0.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</row>
    <row r="788" spans="1:46" ht="16.8" x14ac:dyDescent="0.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</row>
    <row r="789" spans="1:46" ht="16.8" x14ac:dyDescent="0.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</row>
    <row r="790" spans="1:46" ht="16.8" x14ac:dyDescent="0.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</row>
    <row r="791" spans="1:46" ht="16.8" x14ac:dyDescent="0.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</row>
    <row r="792" spans="1:46" ht="16.8" x14ac:dyDescent="0.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</row>
    <row r="793" spans="1:46" ht="16.8" x14ac:dyDescent="0.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</row>
    <row r="794" spans="1:46" ht="16.8" x14ac:dyDescent="0.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</row>
    <row r="795" spans="1:46" ht="16.8" x14ac:dyDescent="0.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</row>
    <row r="796" spans="1:46" ht="16.8" x14ac:dyDescent="0.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</row>
    <row r="797" spans="1:46" ht="16.8" x14ac:dyDescent="0.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</row>
    <row r="798" spans="1:46" ht="16.8" x14ac:dyDescent="0.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</row>
    <row r="799" spans="1:46" ht="16.8" x14ac:dyDescent="0.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</row>
    <row r="800" spans="1:46" ht="16.8" x14ac:dyDescent="0.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</row>
    <row r="801" spans="1:46" ht="16.8" x14ac:dyDescent="0.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</row>
    <row r="802" spans="1:46" ht="16.8" x14ac:dyDescent="0.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</row>
    <row r="803" spans="1:46" ht="16.8" x14ac:dyDescent="0.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</row>
    <row r="804" spans="1:46" ht="16.8" x14ac:dyDescent="0.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</row>
    <row r="805" spans="1:46" ht="16.8" x14ac:dyDescent="0.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</row>
    <row r="806" spans="1:46" ht="16.8" x14ac:dyDescent="0.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</row>
    <row r="807" spans="1:46" ht="16.8" x14ac:dyDescent="0.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</row>
    <row r="808" spans="1:46" ht="16.8" x14ac:dyDescent="0.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</row>
    <row r="809" spans="1:46" ht="16.8" x14ac:dyDescent="0.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</row>
    <row r="810" spans="1:46" ht="16.8" x14ac:dyDescent="0.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</row>
    <row r="811" spans="1:46" ht="16.8" x14ac:dyDescent="0.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</row>
    <row r="812" spans="1:46" ht="16.8" x14ac:dyDescent="0.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</row>
    <row r="813" spans="1:46" ht="16.8" x14ac:dyDescent="0.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</row>
    <row r="814" spans="1:46" ht="16.8" x14ac:dyDescent="0.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</row>
    <row r="815" spans="1:46" ht="16.8" x14ac:dyDescent="0.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</row>
    <row r="816" spans="1:46" ht="16.8" x14ac:dyDescent="0.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</row>
    <row r="817" spans="1:46" ht="16.8" x14ac:dyDescent="0.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</row>
    <row r="818" spans="1:46" ht="16.8" x14ac:dyDescent="0.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</row>
    <row r="819" spans="1:46" ht="16.8" x14ac:dyDescent="0.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</row>
    <row r="820" spans="1:46" ht="16.8" x14ac:dyDescent="0.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</row>
    <row r="821" spans="1:46" ht="16.8" x14ac:dyDescent="0.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</row>
    <row r="822" spans="1:46" ht="16.8" x14ac:dyDescent="0.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</row>
    <row r="823" spans="1:46" ht="16.8" x14ac:dyDescent="0.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</row>
    <row r="824" spans="1:46" ht="16.8" x14ac:dyDescent="0.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</row>
    <row r="825" spans="1:46" ht="16.8" x14ac:dyDescent="0.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</row>
    <row r="826" spans="1:46" ht="16.8" x14ac:dyDescent="0.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</row>
    <row r="827" spans="1:46" ht="16.8" x14ac:dyDescent="0.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</row>
    <row r="828" spans="1:46" ht="16.8" x14ac:dyDescent="0.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</row>
    <row r="829" spans="1:46" ht="16.8" x14ac:dyDescent="0.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</row>
    <row r="830" spans="1:46" ht="16.8" x14ac:dyDescent="0.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</row>
    <row r="831" spans="1:46" ht="16.8" x14ac:dyDescent="0.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</row>
    <row r="832" spans="1:46" ht="16.8" x14ac:dyDescent="0.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</row>
    <row r="833" spans="1:46" ht="16.8" x14ac:dyDescent="0.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</row>
    <row r="834" spans="1:46" ht="16.8" x14ac:dyDescent="0.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</row>
    <row r="835" spans="1:46" ht="16.8" x14ac:dyDescent="0.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</row>
    <row r="836" spans="1:46" ht="16.8" x14ac:dyDescent="0.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</row>
    <row r="837" spans="1:46" ht="16.8" x14ac:dyDescent="0.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</row>
    <row r="838" spans="1:46" ht="16.8" x14ac:dyDescent="0.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</row>
    <row r="839" spans="1:46" ht="16.8" x14ac:dyDescent="0.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</row>
    <row r="840" spans="1:46" ht="16.8" x14ac:dyDescent="0.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</row>
    <row r="841" spans="1:46" ht="16.8" x14ac:dyDescent="0.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</row>
    <row r="842" spans="1:46" ht="16.8" x14ac:dyDescent="0.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</row>
    <row r="843" spans="1:46" ht="16.8" x14ac:dyDescent="0.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</row>
    <row r="844" spans="1:46" ht="16.8" x14ac:dyDescent="0.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</row>
    <row r="845" spans="1:46" ht="16.8" x14ac:dyDescent="0.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</row>
    <row r="846" spans="1:46" ht="16.8" x14ac:dyDescent="0.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</row>
    <row r="847" spans="1:46" ht="16.8" x14ac:dyDescent="0.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</row>
    <row r="848" spans="1:46" ht="16.8" x14ac:dyDescent="0.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</row>
    <row r="849" spans="1:46" ht="16.8" x14ac:dyDescent="0.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</row>
    <row r="850" spans="1:46" ht="16.8" x14ac:dyDescent="0.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</row>
    <row r="851" spans="1:46" ht="16.8" x14ac:dyDescent="0.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</row>
    <row r="852" spans="1:46" ht="16.8" x14ac:dyDescent="0.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</row>
    <row r="853" spans="1:46" ht="16.8" x14ac:dyDescent="0.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</row>
    <row r="854" spans="1:46" ht="16.8" x14ac:dyDescent="0.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</row>
    <row r="855" spans="1:46" ht="16.8" x14ac:dyDescent="0.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</row>
    <row r="856" spans="1:46" ht="16.8" x14ac:dyDescent="0.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</row>
    <row r="857" spans="1:46" ht="16.8" x14ac:dyDescent="0.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</row>
    <row r="858" spans="1:46" ht="16.8" x14ac:dyDescent="0.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</row>
    <row r="859" spans="1:46" ht="16.8" x14ac:dyDescent="0.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</row>
    <row r="860" spans="1:46" ht="16.8" x14ac:dyDescent="0.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</row>
    <row r="861" spans="1:46" ht="16.8" x14ac:dyDescent="0.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</row>
    <row r="862" spans="1:46" ht="16.8" x14ac:dyDescent="0.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</row>
    <row r="863" spans="1:46" ht="16.8" x14ac:dyDescent="0.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</row>
    <row r="864" spans="1:46" ht="16.8" x14ac:dyDescent="0.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</row>
    <row r="865" spans="1:46" ht="16.8" x14ac:dyDescent="0.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</row>
    <row r="866" spans="1:46" ht="16.8" x14ac:dyDescent="0.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</row>
    <row r="867" spans="1:46" ht="16.8" x14ac:dyDescent="0.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</row>
    <row r="868" spans="1:46" ht="16.8" x14ac:dyDescent="0.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</row>
    <row r="869" spans="1:46" ht="16.8" x14ac:dyDescent="0.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</row>
    <row r="870" spans="1:46" ht="16.8" x14ac:dyDescent="0.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</row>
    <row r="871" spans="1:46" ht="16.8" x14ac:dyDescent="0.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</row>
    <row r="872" spans="1:46" ht="16.8" x14ac:dyDescent="0.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</row>
    <row r="873" spans="1:46" ht="16.8" x14ac:dyDescent="0.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</row>
    <row r="874" spans="1:46" ht="16.8" x14ac:dyDescent="0.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</row>
    <row r="875" spans="1:46" ht="16.8" x14ac:dyDescent="0.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</row>
    <row r="876" spans="1:46" ht="16.8" x14ac:dyDescent="0.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</row>
    <row r="877" spans="1:46" ht="16.8" x14ac:dyDescent="0.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</row>
    <row r="878" spans="1:46" ht="16.8" x14ac:dyDescent="0.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</row>
    <row r="879" spans="1:46" ht="16.8" x14ac:dyDescent="0.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</row>
    <row r="880" spans="1:46" ht="16.8" x14ac:dyDescent="0.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</row>
    <row r="881" spans="1:46" ht="16.8" x14ac:dyDescent="0.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</row>
    <row r="882" spans="1:46" ht="16.8" x14ac:dyDescent="0.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</row>
    <row r="883" spans="1:46" ht="16.8" x14ac:dyDescent="0.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</row>
    <row r="884" spans="1:46" ht="16.8" x14ac:dyDescent="0.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</row>
    <row r="885" spans="1:46" ht="16.8" x14ac:dyDescent="0.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</row>
    <row r="886" spans="1:46" ht="16.8" x14ac:dyDescent="0.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</row>
    <row r="887" spans="1:46" ht="16.8" x14ac:dyDescent="0.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</row>
    <row r="888" spans="1:46" ht="16.8" x14ac:dyDescent="0.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</row>
    <row r="889" spans="1:46" ht="16.8" x14ac:dyDescent="0.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</row>
    <row r="890" spans="1:46" ht="16.8" x14ac:dyDescent="0.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</row>
    <row r="891" spans="1:46" ht="16.8" x14ac:dyDescent="0.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</row>
    <row r="892" spans="1:46" ht="16.8" x14ac:dyDescent="0.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</row>
    <row r="893" spans="1:46" ht="16.8" x14ac:dyDescent="0.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</row>
    <row r="894" spans="1:46" ht="16.8" x14ac:dyDescent="0.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</row>
    <row r="895" spans="1:46" ht="16.8" x14ac:dyDescent="0.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</row>
    <row r="896" spans="1:46" ht="16.8" x14ac:dyDescent="0.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</row>
    <row r="897" spans="1:46" ht="16.8" x14ac:dyDescent="0.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</row>
    <row r="898" spans="1:46" ht="16.8" x14ac:dyDescent="0.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</row>
    <row r="899" spans="1:46" ht="16.8" x14ac:dyDescent="0.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</row>
    <row r="900" spans="1:46" ht="16.8" x14ac:dyDescent="0.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</row>
    <row r="901" spans="1:46" ht="16.8" x14ac:dyDescent="0.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</row>
    <row r="902" spans="1:46" ht="16.8" x14ac:dyDescent="0.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</row>
    <row r="903" spans="1:46" ht="16.8" x14ac:dyDescent="0.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</row>
    <row r="904" spans="1:46" ht="16.8" x14ac:dyDescent="0.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</row>
    <row r="905" spans="1:46" ht="16.8" x14ac:dyDescent="0.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</row>
    <row r="906" spans="1:46" ht="16.8" x14ac:dyDescent="0.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</row>
    <row r="907" spans="1:46" ht="16.8" x14ac:dyDescent="0.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</row>
    <row r="908" spans="1:46" ht="16.8" x14ac:dyDescent="0.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</row>
    <row r="909" spans="1:46" ht="16.8" x14ac:dyDescent="0.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</row>
    <row r="910" spans="1:46" ht="16.8" x14ac:dyDescent="0.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</row>
    <row r="911" spans="1:46" ht="16.8" x14ac:dyDescent="0.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</row>
    <row r="912" spans="1:46" ht="16.8" x14ac:dyDescent="0.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</row>
    <row r="913" spans="1:46" ht="16.8" x14ac:dyDescent="0.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</row>
    <row r="914" spans="1:46" ht="16.8" x14ac:dyDescent="0.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</row>
    <row r="915" spans="1:46" ht="16.8" x14ac:dyDescent="0.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</row>
    <row r="916" spans="1:46" ht="16.8" x14ac:dyDescent="0.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</row>
    <row r="917" spans="1:46" ht="16.8" x14ac:dyDescent="0.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</row>
    <row r="918" spans="1:46" ht="16.8" x14ac:dyDescent="0.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</row>
    <row r="919" spans="1:46" ht="16.8" x14ac:dyDescent="0.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</row>
    <row r="920" spans="1:46" ht="16.8" x14ac:dyDescent="0.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</row>
    <row r="921" spans="1:46" ht="16.8" x14ac:dyDescent="0.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</row>
    <row r="922" spans="1:46" ht="16.8" x14ac:dyDescent="0.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</row>
    <row r="923" spans="1:46" ht="16.8" x14ac:dyDescent="0.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</row>
    <row r="924" spans="1:46" ht="16.8" x14ac:dyDescent="0.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</row>
    <row r="925" spans="1:46" ht="16.8" x14ac:dyDescent="0.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</row>
    <row r="926" spans="1:46" ht="16.8" x14ac:dyDescent="0.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</row>
    <row r="927" spans="1:46" ht="16.8" x14ac:dyDescent="0.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</row>
    <row r="928" spans="1:46" ht="16.8" x14ac:dyDescent="0.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</row>
    <row r="929" spans="1:46" ht="16.8" x14ac:dyDescent="0.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</row>
    <row r="930" spans="1:46" ht="16.8" x14ac:dyDescent="0.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</row>
    <row r="931" spans="1:46" ht="16.8" x14ac:dyDescent="0.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</row>
    <row r="932" spans="1:46" ht="16.8" x14ac:dyDescent="0.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</row>
    <row r="933" spans="1:46" ht="16.8" x14ac:dyDescent="0.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</row>
    <row r="934" spans="1:46" ht="16.8" x14ac:dyDescent="0.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</row>
    <row r="935" spans="1:46" ht="16.8" x14ac:dyDescent="0.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</row>
    <row r="936" spans="1:46" ht="16.8" x14ac:dyDescent="0.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</row>
    <row r="937" spans="1:46" ht="16.8" x14ac:dyDescent="0.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</row>
    <row r="938" spans="1:46" ht="16.8" x14ac:dyDescent="0.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</row>
    <row r="939" spans="1:46" ht="16.8" x14ac:dyDescent="0.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</row>
    <row r="940" spans="1:46" ht="16.8" x14ac:dyDescent="0.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</row>
    <row r="941" spans="1:46" ht="16.8" x14ac:dyDescent="0.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</row>
    <row r="942" spans="1:46" ht="16.8" x14ac:dyDescent="0.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</row>
    <row r="943" spans="1:46" ht="16.8" x14ac:dyDescent="0.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</row>
    <row r="944" spans="1:46" ht="16.8" x14ac:dyDescent="0.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</row>
    <row r="945" spans="1:46" ht="16.8" x14ac:dyDescent="0.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</row>
    <row r="946" spans="1:46" ht="16.8" x14ac:dyDescent="0.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</row>
    <row r="947" spans="1:46" ht="16.8" x14ac:dyDescent="0.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</row>
    <row r="948" spans="1:46" ht="16.8" x14ac:dyDescent="0.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</row>
    <row r="949" spans="1:46" ht="16.8" x14ac:dyDescent="0.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</row>
    <row r="950" spans="1:46" ht="16.8" x14ac:dyDescent="0.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</row>
    <row r="951" spans="1:46" ht="16.8" x14ac:dyDescent="0.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</row>
    <row r="952" spans="1:46" ht="16.8" x14ac:dyDescent="0.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</row>
    <row r="953" spans="1:46" ht="16.8" x14ac:dyDescent="0.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</row>
    <row r="954" spans="1:46" ht="16.8" x14ac:dyDescent="0.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</row>
    <row r="955" spans="1:46" ht="16.8" x14ac:dyDescent="0.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</row>
    <row r="956" spans="1:46" ht="16.8" x14ac:dyDescent="0.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</row>
    <row r="957" spans="1:46" ht="16.8" x14ac:dyDescent="0.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</row>
    <row r="958" spans="1:46" ht="16.8" x14ac:dyDescent="0.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</row>
    <row r="959" spans="1:46" ht="16.8" x14ac:dyDescent="0.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</row>
    <row r="960" spans="1:46" ht="16.8" x14ac:dyDescent="0.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</row>
    <row r="961" spans="1:46" ht="16.8" x14ac:dyDescent="0.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</row>
    <row r="962" spans="1:46" ht="16.8" x14ac:dyDescent="0.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</row>
    <row r="963" spans="1:46" ht="16.8" x14ac:dyDescent="0.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</row>
    <row r="964" spans="1:46" ht="16.8" x14ac:dyDescent="0.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</row>
    <row r="965" spans="1:46" ht="16.8" x14ac:dyDescent="0.4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</row>
    <row r="966" spans="1:46" ht="16.8" x14ac:dyDescent="0.4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</row>
    <row r="967" spans="1:46" ht="16.8" x14ac:dyDescent="0.4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</row>
    <row r="968" spans="1:46" ht="16.8" x14ac:dyDescent="0.4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</row>
    <row r="969" spans="1:46" ht="16.8" x14ac:dyDescent="0.4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</row>
    <row r="970" spans="1:46" ht="16.8" x14ac:dyDescent="0.4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</row>
    <row r="971" spans="1:46" ht="16.8" x14ac:dyDescent="0.4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</row>
    <row r="972" spans="1:46" ht="16.8" x14ac:dyDescent="0.4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</row>
    <row r="973" spans="1:46" ht="16.8" x14ac:dyDescent="0.4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</row>
    <row r="974" spans="1:46" ht="16.8" x14ac:dyDescent="0.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</row>
    <row r="975" spans="1:46" ht="16.8" x14ac:dyDescent="0.4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</row>
    <row r="976" spans="1:46" ht="16.8" x14ac:dyDescent="0.4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</row>
    <row r="977" spans="1:46" ht="16.8" x14ac:dyDescent="0.4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</row>
    <row r="978" spans="1:46" ht="16.8" x14ac:dyDescent="0.4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</row>
    <row r="979" spans="1:46" ht="16.8" x14ac:dyDescent="0.4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</row>
    <row r="980" spans="1:46" ht="16.8" x14ac:dyDescent="0.4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</row>
    <row r="981" spans="1:46" ht="16.8" x14ac:dyDescent="0.4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</row>
    <row r="982" spans="1:46" ht="16.8" x14ac:dyDescent="0.4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</row>
    <row r="983" spans="1:46" ht="16.8" x14ac:dyDescent="0.4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</row>
    <row r="984" spans="1:46" ht="16.8" x14ac:dyDescent="0.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</row>
    <row r="985" spans="1:46" ht="16.8" x14ac:dyDescent="0.4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</row>
    <row r="986" spans="1:46" ht="16.8" x14ac:dyDescent="0.4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</row>
    <row r="987" spans="1:46" ht="16.8" x14ac:dyDescent="0.4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</row>
    <row r="988" spans="1:46" ht="16.8" x14ac:dyDescent="0.4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</row>
    <row r="989" spans="1:46" ht="16.8" x14ac:dyDescent="0.4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</row>
    <row r="990" spans="1:46" ht="16.8" x14ac:dyDescent="0.4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</row>
    <row r="991" spans="1:46" ht="16.8" x14ac:dyDescent="0.4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</row>
    <row r="992" spans="1:46" ht="16.8" x14ac:dyDescent="0.4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</row>
  </sheetData>
  <mergeCells count="2">
    <mergeCell ref="B5:F5"/>
    <mergeCell ref="B16:F16"/>
  </mergeCells>
  <dataValidations count="2">
    <dataValidation type="list" showInputMessage="1" showErrorMessage="1" sqref="D7:D8" xr:uid="{5B054302-6130-4818-9088-C16A9529CB7C}">
      <formula1>#REF!</formula1>
    </dataValidation>
    <dataValidation type="list" allowBlank="1" showInputMessage="1" showErrorMessage="1" sqref="E7:F8 D10:F10" xr:uid="{C6A58D39-0BBF-46C8-825D-67F11F8B1150}">
      <formula1>#REF!</formula1>
    </dataValidation>
  </dataValidations>
  <pageMargins left="0.75" right="0.75" top="1" bottom="1" header="0.5" footer="0.5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4E81E-D284-4483-80A4-549496415185}">
  <sheetPr codeName="Sheet51">
    <tabColor rgb="FF212121"/>
  </sheetPr>
  <dimension ref="A1:AS30"/>
  <sheetViews>
    <sheetView zoomScale="130" zoomScaleNormal="130" workbookViewId="0">
      <selection activeCell="D44" sqref="D44"/>
    </sheetView>
  </sheetViews>
  <sheetFormatPr defaultColWidth="9.109375" defaultRowHeight="14.4" x14ac:dyDescent="0.3"/>
  <cols>
    <col min="1" max="1" width="3.5546875" style="12" customWidth="1"/>
    <col min="2" max="2" width="28.109375" style="12" bestFit="1" customWidth="1"/>
    <col min="3" max="3" width="11.109375" style="12" bestFit="1" customWidth="1"/>
    <col min="4" max="4" width="15.6640625" style="12" bestFit="1" customWidth="1"/>
    <col min="5" max="5" width="13.88671875" style="12" bestFit="1" customWidth="1"/>
    <col min="6" max="6" width="4" style="12" customWidth="1"/>
    <col min="7" max="7" width="6.33203125" style="12" customWidth="1"/>
    <col min="8" max="16384" width="9.109375" style="12"/>
  </cols>
  <sheetData>
    <row r="1" spans="1:45" s="63" customFormat="1" ht="16.5" customHeight="1" x14ac:dyDescent="0.25">
      <c r="A1" s="62"/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  <c r="AA1" s="62"/>
      <c r="AB1" s="62"/>
      <c r="AC1" s="62"/>
      <c r="AD1" s="62"/>
      <c r="AE1" s="62"/>
      <c r="AF1" s="62"/>
      <c r="AG1" s="62"/>
      <c r="AH1" s="62"/>
      <c r="AI1" s="62"/>
      <c r="AJ1" s="62"/>
      <c r="AK1" s="62"/>
      <c r="AL1" s="62"/>
      <c r="AM1" s="62"/>
      <c r="AN1" s="62"/>
      <c r="AO1" s="62"/>
      <c r="AP1" s="62"/>
      <c r="AQ1" s="62"/>
      <c r="AR1" s="62"/>
      <c r="AS1" s="62"/>
    </row>
    <row r="2" spans="1:45" s="65" customFormat="1" ht="14.25" customHeight="1" x14ac:dyDescent="0.25">
      <c r="A2" s="64"/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  <c r="AP2" s="64"/>
      <c r="AQ2" s="64"/>
      <c r="AR2" s="64"/>
      <c r="AS2" s="64"/>
    </row>
    <row r="4" spans="1:45" ht="15" thickBot="1" x14ac:dyDescent="0.35"/>
    <row r="5" spans="1:45" x14ac:dyDescent="0.3">
      <c r="B5" s="281" t="s">
        <v>40</v>
      </c>
      <c r="C5" s="282"/>
      <c r="D5" s="283"/>
    </row>
    <row r="6" spans="1:45" x14ac:dyDescent="0.3">
      <c r="B6" s="14" t="s">
        <v>7</v>
      </c>
      <c r="C6" s="15" t="s">
        <v>36</v>
      </c>
      <c r="D6" s="16" t="s">
        <v>23</v>
      </c>
    </row>
    <row r="7" spans="1:45" ht="15.6" x14ac:dyDescent="0.3">
      <c r="B7" s="19" t="s">
        <v>35</v>
      </c>
      <c r="C7" s="39">
        <v>0.15</v>
      </c>
      <c r="D7" s="40" t="s">
        <v>30</v>
      </c>
    </row>
    <row r="8" spans="1:45" ht="15" thickBot="1" x14ac:dyDescent="0.35">
      <c r="B8" s="17" t="s">
        <v>49</v>
      </c>
      <c r="C8" s="37">
        <v>200</v>
      </c>
      <c r="D8" s="18" t="s">
        <v>50</v>
      </c>
    </row>
    <row r="10" spans="1:45" ht="15" thickBot="1" x14ac:dyDescent="0.35"/>
    <row r="11" spans="1:45" x14ac:dyDescent="0.3">
      <c r="B11" s="278" t="s">
        <v>58</v>
      </c>
      <c r="C11" s="279"/>
      <c r="D11" s="280"/>
    </row>
    <row r="12" spans="1:45" x14ac:dyDescent="0.3">
      <c r="B12" s="19" t="s">
        <v>21</v>
      </c>
      <c r="C12" s="20" t="s">
        <v>22</v>
      </c>
      <c r="D12" s="21" t="s">
        <v>23</v>
      </c>
    </row>
    <row r="13" spans="1:45" x14ac:dyDescent="0.3">
      <c r="B13" s="19" t="s">
        <v>24</v>
      </c>
      <c r="C13" s="35">
        <v>35000</v>
      </c>
      <c r="D13" s="36" t="s">
        <v>25</v>
      </c>
    </row>
    <row r="14" spans="1:45" x14ac:dyDescent="0.3">
      <c r="B14" s="19" t="s">
        <v>53</v>
      </c>
      <c r="C14" s="35">
        <v>20000</v>
      </c>
      <c r="D14" s="36" t="s">
        <v>54</v>
      </c>
      <c r="F14" s="43"/>
    </row>
    <row r="15" spans="1:45" x14ac:dyDescent="0.3">
      <c r="B15" s="19" t="s">
        <v>62</v>
      </c>
      <c r="C15" s="35">
        <v>40000</v>
      </c>
      <c r="D15" s="36" t="s">
        <v>63</v>
      </c>
    </row>
    <row r="16" spans="1:45" x14ac:dyDescent="0.3">
      <c r="B16" s="19" t="s">
        <v>39</v>
      </c>
      <c r="C16" s="35">
        <v>15000</v>
      </c>
      <c r="D16" s="36" t="s">
        <v>25</v>
      </c>
    </row>
    <row r="17" spans="2:6" x14ac:dyDescent="0.3">
      <c r="B17" s="19" t="s">
        <v>26</v>
      </c>
      <c r="C17" s="35">
        <v>2000</v>
      </c>
      <c r="D17" s="36" t="s">
        <v>25</v>
      </c>
    </row>
    <row r="18" spans="2:6" x14ac:dyDescent="0.3">
      <c r="B18" s="19" t="s">
        <v>47</v>
      </c>
      <c r="C18" s="35">
        <v>300</v>
      </c>
      <c r="D18" s="36" t="s">
        <v>46</v>
      </c>
    </row>
    <row r="19" spans="2:6" x14ac:dyDescent="0.3">
      <c r="B19" s="19" t="s">
        <v>57</v>
      </c>
      <c r="C19" s="35">
        <v>1.75</v>
      </c>
      <c r="D19" s="36" t="s">
        <v>59</v>
      </c>
    </row>
    <row r="20" spans="2:6" ht="15" thickBot="1" x14ac:dyDescent="0.35">
      <c r="B20" s="17" t="s">
        <v>45</v>
      </c>
      <c r="C20" s="37">
        <v>12.2</v>
      </c>
      <c r="D20" s="38" t="s">
        <v>59</v>
      </c>
    </row>
    <row r="22" spans="2:6" ht="15" thickBot="1" x14ac:dyDescent="0.35"/>
    <row r="23" spans="2:6" x14ac:dyDescent="0.3">
      <c r="B23" s="275" t="s">
        <v>41</v>
      </c>
      <c r="C23" s="276"/>
      <c r="D23" s="276"/>
      <c r="E23" s="277"/>
    </row>
    <row r="24" spans="2:6" x14ac:dyDescent="0.3">
      <c r="B24" s="19" t="s">
        <v>38</v>
      </c>
      <c r="C24" s="20" t="s">
        <v>34</v>
      </c>
      <c r="D24" s="20" t="s">
        <v>33</v>
      </c>
      <c r="E24" s="21" t="s">
        <v>37</v>
      </c>
    </row>
    <row r="25" spans="2:6" x14ac:dyDescent="0.3">
      <c r="B25" s="19" t="s">
        <v>42</v>
      </c>
      <c r="C25" s="22">
        <v>1</v>
      </c>
      <c r="D25" s="22">
        <v>2</v>
      </c>
      <c r="E25" s="33">
        <f>C25*8*D25</f>
        <v>16</v>
      </c>
    </row>
    <row r="26" spans="2:6" x14ac:dyDescent="0.3">
      <c r="B26" s="19" t="s">
        <v>31</v>
      </c>
      <c r="C26" s="22">
        <v>1</v>
      </c>
      <c r="D26" s="22">
        <v>2</v>
      </c>
      <c r="E26" s="33">
        <f>C26*8*D26</f>
        <v>16</v>
      </c>
    </row>
    <row r="27" spans="2:6" x14ac:dyDescent="0.3">
      <c r="B27" s="19" t="s">
        <v>64</v>
      </c>
      <c r="C27" s="22">
        <v>1</v>
      </c>
      <c r="D27" s="22">
        <v>2</v>
      </c>
      <c r="E27" s="33">
        <f>C27*8*D27</f>
        <v>16</v>
      </c>
    </row>
    <row r="28" spans="2:6" ht="15" thickBot="1" x14ac:dyDescent="0.35">
      <c r="B28" s="17" t="s">
        <v>32</v>
      </c>
      <c r="C28" s="23">
        <v>1</v>
      </c>
      <c r="D28" s="23">
        <v>2</v>
      </c>
      <c r="E28" s="34">
        <f>C28*8*D28</f>
        <v>16</v>
      </c>
    </row>
    <row r="29" spans="2:6" ht="16.5" customHeight="1" x14ac:dyDescent="0.3">
      <c r="F29" s="24"/>
    </row>
    <row r="30" spans="2:6" ht="16.8" x14ac:dyDescent="0.3">
      <c r="B30" s="274" t="s">
        <v>15</v>
      </c>
      <c r="C30" s="274"/>
      <c r="D30" s="274"/>
      <c r="E30" s="274"/>
    </row>
  </sheetData>
  <mergeCells count="4">
    <mergeCell ref="B30:E30"/>
    <mergeCell ref="B23:E23"/>
    <mergeCell ref="B11:D11"/>
    <mergeCell ref="B5:D5"/>
  </mergeCells>
  <dataValidations count="1">
    <dataValidation type="list" allowBlank="1" showInputMessage="1" showErrorMessage="1" sqref="C7" xr:uid="{6026C2CA-8940-4096-9A97-18B5A9856246}">
      <formula1>#REF!</formula1>
    </dataValidation>
  </dataValidation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104E5-B263-417A-8D2C-A57FA6D7BC15}">
  <sheetPr codeName="Sheet3">
    <tabColor rgb="FF212121"/>
  </sheetPr>
  <dimension ref="A1:AS29"/>
  <sheetViews>
    <sheetView zoomScale="130" zoomScaleNormal="130" workbookViewId="0">
      <selection activeCell="H31" sqref="H31"/>
    </sheetView>
  </sheetViews>
  <sheetFormatPr defaultColWidth="9.109375" defaultRowHeight="14.4" x14ac:dyDescent="0.3"/>
  <cols>
    <col min="1" max="1" width="3.5546875" style="12" customWidth="1"/>
    <col min="2" max="2" width="28.109375" style="12" bestFit="1" customWidth="1"/>
    <col min="3" max="3" width="11.109375" style="12" bestFit="1" customWidth="1"/>
    <col min="4" max="4" width="15.6640625" style="12" bestFit="1" customWidth="1"/>
    <col min="5" max="5" width="13.88671875" style="12" bestFit="1" customWidth="1"/>
    <col min="6" max="6" width="4" style="12" customWidth="1"/>
    <col min="7" max="7" width="6.33203125" style="12" customWidth="1"/>
    <col min="8" max="16384" width="9.109375" style="12"/>
  </cols>
  <sheetData>
    <row r="1" spans="1:45" s="63" customFormat="1" ht="16.5" customHeight="1" x14ac:dyDescent="0.25">
      <c r="A1" s="62"/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  <c r="AA1" s="62"/>
      <c r="AB1" s="62"/>
      <c r="AC1" s="62"/>
      <c r="AD1" s="62"/>
      <c r="AE1" s="62"/>
      <c r="AF1" s="62"/>
      <c r="AG1" s="62"/>
      <c r="AH1" s="62"/>
      <c r="AI1" s="62"/>
      <c r="AJ1" s="62"/>
      <c r="AK1" s="62"/>
      <c r="AL1" s="62"/>
      <c r="AM1" s="62"/>
      <c r="AN1" s="62"/>
      <c r="AO1" s="62"/>
      <c r="AP1" s="62"/>
      <c r="AQ1" s="62"/>
      <c r="AR1" s="62"/>
      <c r="AS1" s="62"/>
    </row>
    <row r="2" spans="1:45" s="65" customFormat="1" ht="14.25" customHeight="1" x14ac:dyDescent="0.25">
      <c r="A2" s="64"/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  <c r="AP2" s="64"/>
      <c r="AQ2" s="64"/>
      <c r="AR2" s="64"/>
      <c r="AS2" s="64"/>
    </row>
    <row r="29" ht="16.5" customHeight="1" x14ac:dyDescent="0.3"/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A25A8-AB89-44E0-B717-CEC3AD143104}">
  <sheetPr codeName="Sheet7" filterMode="1">
    <tabColor rgb="FF0B3D91"/>
  </sheetPr>
  <dimension ref="A1:L94"/>
  <sheetViews>
    <sheetView zoomScale="115" zoomScaleNormal="115" workbookViewId="0">
      <selection activeCell="D35" sqref="D35"/>
    </sheetView>
  </sheetViews>
  <sheetFormatPr defaultRowHeight="14.4" x14ac:dyDescent="0.3"/>
  <cols>
    <col min="1" max="1" width="11.21875" style="71" customWidth="1"/>
    <col min="2" max="2" width="51.88671875" style="71" bestFit="1" customWidth="1"/>
    <col min="3" max="5" width="8.88671875" style="71"/>
    <col min="6" max="6" width="55.21875" style="71" customWidth="1"/>
    <col min="7" max="7" width="8.88671875" style="71"/>
    <col min="8" max="8" width="8.88671875" style="125"/>
    <col min="9" max="11" width="8.88671875" style="71"/>
    <col min="12" max="12" width="50.5546875" style="71" customWidth="1"/>
    <col min="13" max="16384" width="8.88671875" style="71"/>
  </cols>
  <sheetData>
    <row r="1" spans="1:8" s="68" customFormat="1" ht="13.8" x14ac:dyDescent="0.25">
      <c r="A1" s="72"/>
      <c r="B1" s="72"/>
      <c r="C1" s="84"/>
      <c r="H1" s="120"/>
    </row>
    <row r="2" spans="1:8" s="91" customFormat="1" ht="15" thickBot="1" x14ac:dyDescent="0.35">
      <c r="H2" s="122"/>
    </row>
    <row r="3" spans="1:8" s="92" customFormat="1" ht="13.8" x14ac:dyDescent="0.25">
      <c r="A3" s="94" t="s">
        <v>85</v>
      </c>
      <c r="B3" s="94" t="s">
        <v>157</v>
      </c>
      <c r="C3" s="95" t="s">
        <v>143</v>
      </c>
      <c r="F3" s="115" t="s">
        <v>157</v>
      </c>
      <c r="G3" s="116" t="s">
        <v>158</v>
      </c>
      <c r="H3" s="121" t="s">
        <v>206</v>
      </c>
    </row>
    <row r="4" spans="1:8" x14ac:dyDescent="0.3">
      <c r="A4" s="85" t="s">
        <v>116</v>
      </c>
      <c r="B4" s="74" t="s">
        <v>110</v>
      </c>
      <c r="C4" s="86"/>
      <c r="F4" s="117" t="s">
        <v>112</v>
      </c>
      <c r="G4" s="93">
        <f>COUNTIF($B$4:$B$50,F4)</f>
        <v>6</v>
      </c>
      <c r="H4" s="123">
        <f>G4/$G$13</f>
        <v>0.14634146341463414</v>
      </c>
    </row>
    <row r="5" spans="1:8" x14ac:dyDescent="0.3">
      <c r="A5" s="85" t="s">
        <v>86</v>
      </c>
      <c r="B5" s="74" t="s">
        <v>110</v>
      </c>
      <c r="C5" s="86" t="s">
        <v>144</v>
      </c>
      <c r="F5" s="117" t="s">
        <v>110</v>
      </c>
      <c r="G5" s="93">
        <f t="shared" ref="G5:G11" si="0">COUNTIF($B$4:$B$50,F5)</f>
        <v>19</v>
      </c>
      <c r="H5" s="123">
        <f t="shared" ref="H5:H11" si="1">G5/$G$13</f>
        <v>0.46341463414634149</v>
      </c>
    </row>
    <row r="6" spans="1:8" x14ac:dyDescent="0.3">
      <c r="A6" s="85" t="s">
        <v>118</v>
      </c>
      <c r="B6" s="74" t="s">
        <v>110</v>
      </c>
      <c r="C6" s="86" t="s">
        <v>144</v>
      </c>
      <c r="F6" s="117" t="s">
        <v>109</v>
      </c>
      <c r="G6" s="93">
        <f t="shared" si="0"/>
        <v>8</v>
      </c>
      <c r="H6" s="123">
        <f t="shared" si="1"/>
        <v>0.1951219512195122</v>
      </c>
    </row>
    <row r="7" spans="1:8" x14ac:dyDescent="0.3">
      <c r="A7" s="85" t="s">
        <v>119</v>
      </c>
      <c r="B7" s="76" t="s">
        <v>112</v>
      </c>
      <c r="C7" s="86"/>
      <c r="F7" s="117" t="s">
        <v>155</v>
      </c>
      <c r="G7" s="93">
        <f t="shared" si="0"/>
        <v>0</v>
      </c>
      <c r="H7" s="123">
        <f t="shared" si="1"/>
        <v>0</v>
      </c>
    </row>
    <row r="8" spans="1:8" x14ac:dyDescent="0.3">
      <c r="A8" s="85" t="s">
        <v>120</v>
      </c>
      <c r="B8" s="77" t="s">
        <v>111</v>
      </c>
      <c r="C8" s="86" t="s">
        <v>144</v>
      </c>
      <c r="F8" s="117" t="s">
        <v>113</v>
      </c>
      <c r="G8" s="93">
        <f t="shared" si="0"/>
        <v>1</v>
      </c>
      <c r="H8" s="123">
        <f t="shared" si="1"/>
        <v>2.4390243902439025E-2</v>
      </c>
    </row>
    <row r="9" spans="1:8" x14ac:dyDescent="0.3">
      <c r="A9" s="85" t="s">
        <v>121</v>
      </c>
      <c r="B9" s="74" t="s">
        <v>110</v>
      </c>
      <c r="C9" s="86" t="s">
        <v>144</v>
      </c>
      <c r="F9" s="117" t="s">
        <v>156</v>
      </c>
      <c r="G9" s="93">
        <f t="shared" si="0"/>
        <v>0</v>
      </c>
      <c r="H9" s="123">
        <f t="shared" si="1"/>
        <v>0</v>
      </c>
    </row>
    <row r="10" spans="1:8" x14ac:dyDescent="0.3">
      <c r="A10" s="85" t="s">
        <v>87</v>
      </c>
      <c r="B10" s="87" t="s">
        <v>117</v>
      </c>
      <c r="C10" s="86" t="s">
        <v>144</v>
      </c>
      <c r="F10" s="117" t="s">
        <v>111</v>
      </c>
      <c r="G10" s="93">
        <f t="shared" si="0"/>
        <v>4</v>
      </c>
      <c r="H10" s="123">
        <f t="shared" si="1"/>
        <v>9.7560975609756101E-2</v>
      </c>
    </row>
    <row r="11" spans="1:8" ht="15" thickBot="1" x14ac:dyDescent="0.35">
      <c r="A11" s="85" t="s">
        <v>122</v>
      </c>
      <c r="B11" s="74" t="s">
        <v>110</v>
      </c>
      <c r="C11" s="86"/>
      <c r="F11" s="118" t="s">
        <v>114</v>
      </c>
      <c r="G11" s="119">
        <f t="shared" si="0"/>
        <v>3</v>
      </c>
      <c r="H11" s="124">
        <f t="shared" si="1"/>
        <v>7.3170731707317069E-2</v>
      </c>
    </row>
    <row r="12" spans="1:8" x14ac:dyDescent="0.3">
      <c r="A12" s="85" t="s">
        <v>123</v>
      </c>
      <c r="B12" s="77" t="s">
        <v>112</v>
      </c>
      <c r="C12" s="86" t="s">
        <v>144</v>
      </c>
    </row>
    <row r="13" spans="1:8" x14ac:dyDescent="0.3">
      <c r="A13" s="85" t="s">
        <v>124</v>
      </c>
      <c r="B13" s="77" t="s">
        <v>111</v>
      </c>
      <c r="C13" s="86"/>
      <c r="F13" s="96" t="s">
        <v>159</v>
      </c>
      <c r="G13" s="93">
        <f>SUM(G4:G11)</f>
        <v>41</v>
      </c>
      <c r="H13" s="126">
        <f>SUM(H4:H11)</f>
        <v>1</v>
      </c>
    </row>
    <row r="14" spans="1:8" x14ac:dyDescent="0.3">
      <c r="A14" s="85" t="s">
        <v>125</v>
      </c>
      <c r="B14" s="76" t="s">
        <v>112</v>
      </c>
      <c r="C14" s="86"/>
    </row>
    <row r="15" spans="1:8" x14ac:dyDescent="0.3">
      <c r="A15" s="85" t="s">
        <v>135</v>
      </c>
      <c r="B15" s="87" t="s">
        <v>117</v>
      </c>
      <c r="C15" s="86"/>
    </row>
    <row r="16" spans="1:8" x14ac:dyDescent="0.3">
      <c r="A16" s="85" t="s">
        <v>88</v>
      </c>
      <c r="B16" s="74" t="s">
        <v>110</v>
      </c>
      <c r="C16" s="86" t="s">
        <v>144</v>
      </c>
    </row>
    <row r="17" spans="1:3" x14ac:dyDescent="0.3">
      <c r="A17" s="78" t="s">
        <v>136</v>
      </c>
      <c r="B17" s="74" t="s">
        <v>109</v>
      </c>
      <c r="C17" s="86"/>
    </row>
    <row r="18" spans="1:3" x14ac:dyDescent="0.3">
      <c r="A18" s="78" t="s">
        <v>137</v>
      </c>
      <c r="B18" s="74" t="s">
        <v>109</v>
      </c>
      <c r="C18" s="86"/>
    </row>
    <row r="19" spans="1:3" x14ac:dyDescent="0.3">
      <c r="A19" s="78" t="s">
        <v>138</v>
      </c>
      <c r="B19" s="74" t="s">
        <v>109</v>
      </c>
      <c r="C19" s="86"/>
    </row>
    <row r="20" spans="1:3" x14ac:dyDescent="0.3">
      <c r="A20" s="78" t="s">
        <v>139</v>
      </c>
      <c r="B20" s="74" t="s">
        <v>109</v>
      </c>
      <c r="C20" s="86"/>
    </row>
    <row r="21" spans="1:3" x14ac:dyDescent="0.3">
      <c r="A21" s="85" t="s">
        <v>89</v>
      </c>
      <c r="B21" s="74" t="s">
        <v>110</v>
      </c>
      <c r="C21" s="86" t="s">
        <v>144</v>
      </c>
    </row>
    <row r="22" spans="1:3" x14ac:dyDescent="0.3">
      <c r="A22" s="85" t="s">
        <v>90</v>
      </c>
      <c r="B22" s="74" t="s">
        <v>110</v>
      </c>
      <c r="C22" s="86" t="s">
        <v>144</v>
      </c>
    </row>
    <row r="23" spans="1:3" x14ac:dyDescent="0.3">
      <c r="A23" s="85" t="s">
        <v>93</v>
      </c>
      <c r="B23" s="79" t="s">
        <v>111</v>
      </c>
      <c r="C23" s="86"/>
    </row>
    <row r="24" spans="1:3" x14ac:dyDescent="0.3">
      <c r="A24" s="85" t="s">
        <v>126</v>
      </c>
      <c r="B24" s="74" t="s">
        <v>110</v>
      </c>
      <c r="C24" s="86"/>
    </row>
    <row r="25" spans="1:3" x14ac:dyDescent="0.3">
      <c r="A25" s="85" t="s">
        <v>91</v>
      </c>
      <c r="B25" s="74" t="s">
        <v>110</v>
      </c>
      <c r="C25" s="86" t="s">
        <v>144</v>
      </c>
    </row>
    <row r="26" spans="1:3" x14ac:dyDescent="0.3">
      <c r="A26" s="85" t="s">
        <v>92</v>
      </c>
      <c r="B26" s="77" t="s">
        <v>112</v>
      </c>
      <c r="C26" s="86" t="s">
        <v>144</v>
      </c>
    </row>
    <row r="27" spans="1:3" x14ac:dyDescent="0.3">
      <c r="A27" s="85" t="s">
        <v>94</v>
      </c>
      <c r="B27" s="74" t="s">
        <v>113</v>
      </c>
      <c r="C27" s="86"/>
    </row>
    <row r="28" spans="1:3" x14ac:dyDescent="0.3">
      <c r="A28" s="85" t="s">
        <v>127</v>
      </c>
      <c r="B28" s="74" t="s">
        <v>110</v>
      </c>
      <c r="C28" s="86"/>
    </row>
    <row r="29" spans="1:3" x14ac:dyDescent="0.3">
      <c r="A29" s="85" t="s">
        <v>128</v>
      </c>
      <c r="B29" s="74" t="s">
        <v>110</v>
      </c>
      <c r="C29" s="86"/>
    </row>
    <row r="30" spans="1:3" x14ac:dyDescent="0.3">
      <c r="A30" s="85" t="s">
        <v>129</v>
      </c>
      <c r="B30" s="74" t="s">
        <v>110</v>
      </c>
      <c r="C30" s="86"/>
    </row>
    <row r="31" spans="1:3" x14ac:dyDescent="0.3">
      <c r="A31" s="85" t="s">
        <v>95</v>
      </c>
      <c r="B31" s="77" t="s">
        <v>114</v>
      </c>
      <c r="C31" s="86"/>
    </row>
    <row r="32" spans="1:3" x14ac:dyDescent="0.3">
      <c r="A32" s="85" t="s">
        <v>130</v>
      </c>
      <c r="B32" s="77" t="s">
        <v>111</v>
      </c>
      <c r="C32" s="86"/>
    </row>
    <row r="33" spans="1:3" x14ac:dyDescent="0.3">
      <c r="A33" s="85" t="s">
        <v>140</v>
      </c>
      <c r="B33" s="74" t="s">
        <v>109</v>
      </c>
      <c r="C33" s="86" t="s">
        <v>144</v>
      </c>
    </row>
    <row r="34" spans="1:3" x14ac:dyDescent="0.3">
      <c r="A34" s="85" t="s">
        <v>96</v>
      </c>
      <c r="B34" s="77" t="s">
        <v>114</v>
      </c>
      <c r="C34" s="86" t="s">
        <v>144</v>
      </c>
    </row>
    <row r="35" spans="1:3" x14ac:dyDescent="0.3">
      <c r="A35" s="85" t="s">
        <v>108</v>
      </c>
      <c r="B35" s="74" t="s">
        <v>110</v>
      </c>
      <c r="C35" s="86" t="s">
        <v>144</v>
      </c>
    </row>
    <row r="36" spans="1:3" x14ac:dyDescent="0.3">
      <c r="A36" s="85" t="s">
        <v>97</v>
      </c>
      <c r="B36" s="85"/>
      <c r="C36" s="86"/>
    </row>
    <row r="37" spans="1:3" x14ac:dyDescent="0.3">
      <c r="A37" s="85" t="s">
        <v>131</v>
      </c>
      <c r="B37" s="74" t="s">
        <v>110</v>
      </c>
      <c r="C37" s="86" t="s">
        <v>144</v>
      </c>
    </row>
    <row r="38" spans="1:3" x14ac:dyDescent="0.3">
      <c r="A38" s="85" t="s">
        <v>98</v>
      </c>
      <c r="B38" s="74" t="s">
        <v>110</v>
      </c>
      <c r="C38" s="86"/>
    </row>
    <row r="39" spans="1:3" x14ac:dyDescent="0.3">
      <c r="A39" s="85" t="s">
        <v>99</v>
      </c>
      <c r="B39" s="77" t="s">
        <v>112</v>
      </c>
      <c r="C39" s="86"/>
    </row>
    <row r="40" spans="1:3" x14ac:dyDescent="0.3">
      <c r="A40" s="85" t="s">
        <v>100</v>
      </c>
      <c r="B40" s="87" t="s">
        <v>117</v>
      </c>
      <c r="C40" s="86"/>
    </row>
    <row r="41" spans="1:3" x14ac:dyDescent="0.3">
      <c r="A41" s="85" t="s">
        <v>101</v>
      </c>
      <c r="B41" s="87" t="s">
        <v>117</v>
      </c>
      <c r="C41" s="86"/>
    </row>
    <row r="42" spans="1:3" x14ac:dyDescent="0.3">
      <c r="A42" s="85" t="s">
        <v>102</v>
      </c>
      <c r="B42" s="74" t="s">
        <v>110</v>
      </c>
      <c r="C42" s="86" t="s">
        <v>144</v>
      </c>
    </row>
    <row r="43" spans="1:3" x14ac:dyDescent="0.3">
      <c r="A43" s="85" t="s">
        <v>103</v>
      </c>
      <c r="B43" s="77" t="s">
        <v>114</v>
      </c>
      <c r="C43" s="86" t="s">
        <v>144</v>
      </c>
    </row>
    <row r="44" spans="1:3" x14ac:dyDescent="0.3">
      <c r="A44" s="85" t="s">
        <v>132</v>
      </c>
      <c r="B44" s="77" t="s">
        <v>112</v>
      </c>
      <c r="C44" s="86"/>
    </row>
    <row r="45" spans="1:3" x14ac:dyDescent="0.3">
      <c r="A45" s="85" t="s">
        <v>133</v>
      </c>
      <c r="B45" s="74" t="s">
        <v>115</v>
      </c>
      <c r="C45" s="86"/>
    </row>
    <row r="46" spans="1:3" x14ac:dyDescent="0.3">
      <c r="A46" s="85" t="s">
        <v>134</v>
      </c>
      <c r="B46" s="74" t="s">
        <v>110</v>
      </c>
      <c r="C46" s="86" t="s">
        <v>144</v>
      </c>
    </row>
    <row r="47" spans="1:3" x14ac:dyDescent="0.3">
      <c r="A47" s="85" t="s">
        <v>104</v>
      </c>
      <c r="B47" s="74" t="s">
        <v>109</v>
      </c>
      <c r="C47" s="86"/>
    </row>
    <row r="48" spans="1:3" x14ac:dyDescent="0.3">
      <c r="A48" s="85" t="s">
        <v>105</v>
      </c>
      <c r="B48" s="74" t="s">
        <v>109</v>
      </c>
      <c r="C48" s="86"/>
    </row>
    <row r="49" spans="1:12" x14ac:dyDescent="0.3">
      <c r="A49" s="85" t="s">
        <v>106</v>
      </c>
      <c r="B49" s="74" t="s">
        <v>109</v>
      </c>
      <c r="C49" s="86"/>
    </row>
    <row r="50" spans="1:12" x14ac:dyDescent="0.3">
      <c r="A50" s="85" t="s">
        <v>107</v>
      </c>
      <c r="B50" s="74" t="s">
        <v>110</v>
      </c>
      <c r="C50" s="86"/>
    </row>
    <row r="58" spans="1:12" hidden="1" x14ac:dyDescent="0.3">
      <c r="H58" s="71"/>
      <c r="L58" s="74" t="s">
        <v>110</v>
      </c>
    </row>
    <row r="59" spans="1:12" hidden="1" x14ac:dyDescent="0.3">
      <c r="H59" s="71"/>
      <c r="L59" s="74" t="s">
        <v>110</v>
      </c>
    </row>
    <row r="60" spans="1:12" hidden="1" x14ac:dyDescent="0.3">
      <c r="H60" s="71"/>
      <c r="L60" s="74" t="s">
        <v>110</v>
      </c>
    </row>
    <row r="61" spans="1:12" hidden="1" x14ac:dyDescent="0.3">
      <c r="H61" s="71"/>
      <c r="L61" s="77" t="s">
        <v>112</v>
      </c>
    </row>
    <row r="62" spans="1:12" hidden="1" x14ac:dyDescent="0.3">
      <c r="H62" s="71"/>
      <c r="L62" s="77" t="s">
        <v>111</v>
      </c>
    </row>
    <row r="63" spans="1:12" hidden="1" x14ac:dyDescent="0.3">
      <c r="H63" s="71"/>
      <c r="L63" s="76" t="s">
        <v>112</v>
      </c>
    </row>
    <row r="64" spans="1:12" hidden="1" x14ac:dyDescent="0.3">
      <c r="H64" s="71"/>
      <c r="L64" s="87" t="s">
        <v>117</v>
      </c>
    </row>
    <row r="65" spans="12:12" s="71" customFormat="1" hidden="1" x14ac:dyDescent="0.3">
      <c r="L65" s="74" t="s">
        <v>110</v>
      </c>
    </row>
    <row r="66" spans="12:12" s="71" customFormat="1" hidden="1" x14ac:dyDescent="0.3">
      <c r="L66" s="74" t="s">
        <v>109</v>
      </c>
    </row>
    <row r="67" spans="12:12" s="71" customFormat="1" hidden="1" x14ac:dyDescent="0.3">
      <c r="L67" s="74" t="s">
        <v>109</v>
      </c>
    </row>
    <row r="68" spans="12:12" s="71" customFormat="1" hidden="1" x14ac:dyDescent="0.3">
      <c r="L68" s="74" t="s">
        <v>109</v>
      </c>
    </row>
    <row r="69" spans="12:12" s="71" customFormat="1" hidden="1" x14ac:dyDescent="0.3">
      <c r="L69" s="74" t="s">
        <v>110</v>
      </c>
    </row>
    <row r="70" spans="12:12" s="71" customFormat="1" hidden="1" x14ac:dyDescent="0.3">
      <c r="L70" s="74" t="s">
        <v>110</v>
      </c>
    </row>
    <row r="71" spans="12:12" s="71" customFormat="1" hidden="1" x14ac:dyDescent="0.3">
      <c r="L71" s="79" t="s">
        <v>111</v>
      </c>
    </row>
    <row r="72" spans="12:12" s="71" customFormat="1" hidden="1" x14ac:dyDescent="0.3">
      <c r="L72" s="74" t="s">
        <v>110</v>
      </c>
    </row>
    <row r="73" spans="12:12" s="71" customFormat="1" hidden="1" x14ac:dyDescent="0.3">
      <c r="L73" s="74" t="s">
        <v>110</v>
      </c>
    </row>
    <row r="74" spans="12:12" s="71" customFormat="1" hidden="1" x14ac:dyDescent="0.3">
      <c r="L74" s="77" t="s">
        <v>112</v>
      </c>
    </row>
    <row r="75" spans="12:12" s="71" customFormat="1" hidden="1" x14ac:dyDescent="0.3">
      <c r="L75" s="74" t="s">
        <v>110</v>
      </c>
    </row>
    <row r="76" spans="12:12" s="71" customFormat="1" hidden="1" x14ac:dyDescent="0.3">
      <c r="L76" s="74" t="s">
        <v>110</v>
      </c>
    </row>
    <row r="77" spans="12:12" s="71" customFormat="1" hidden="1" x14ac:dyDescent="0.3">
      <c r="L77" s="74" t="s">
        <v>110</v>
      </c>
    </row>
    <row r="78" spans="12:12" s="71" customFormat="1" hidden="1" x14ac:dyDescent="0.3">
      <c r="L78" s="77" t="s">
        <v>111</v>
      </c>
    </row>
    <row r="79" spans="12:12" s="71" customFormat="1" hidden="1" x14ac:dyDescent="0.3">
      <c r="L79" s="74" t="s">
        <v>109</v>
      </c>
    </row>
    <row r="80" spans="12:12" s="71" customFormat="1" hidden="1" x14ac:dyDescent="0.3">
      <c r="L80" s="77" t="s">
        <v>114</v>
      </c>
    </row>
    <row r="81" spans="12:12" s="71" customFormat="1" hidden="1" x14ac:dyDescent="0.3">
      <c r="L81" s="74" t="s">
        <v>110</v>
      </c>
    </row>
    <row r="82" spans="12:12" s="71" customFormat="1" hidden="1" x14ac:dyDescent="0.3">
      <c r="L82" s="74" t="s">
        <v>110</v>
      </c>
    </row>
    <row r="83" spans="12:12" s="71" customFormat="1" hidden="1" x14ac:dyDescent="0.3">
      <c r="L83" s="74" t="s">
        <v>110</v>
      </c>
    </row>
    <row r="84" spans="12:12" s="71" customFormat="1" hidden="1" x14ac:dyDescent="0.3">
      <c r="L84" s="77" t="s">
        <v>112</v>
      </c>
    </row>
    <row r="85" spans="12:12" s="71" customFormat="1" hidden="1" x14ac:dyDescent="0.3">
      <c r="L85" s="87" t="s">
        <v>117</v>
      </c>
    </row>
    <row r="86" spans="12:12" s="71" customFormat="1" hidden="1" x14ac:dyDescent="0.3">
      <c r="L86" s="87" t="s">
        <v>117</v>
      </c>
    </row>
    <row r="87" spans="12:12" s="71" customFormat="1" hidden="1" x14ac:dyDescent="0.3">
      <c r="L87" s="74" t="s">
        <v>110</v>
      </c>
    </row>
    <row r="88" spans="12:12" s="71" customFormat="1" hidden="1" x14ac:dyDescent="0.3">
      <c r="L88" s="77" t="s">
        <v>114</v>
      </c>
    </row>
    <row r="89" spans="12:12" s="71" customFormat="1" hidden="1" x14ac:dyDescent="0.3">
      <c r="L89" s="77" t="s">
        <v>112</v>
      </c>
    </row>
    <row r="90" spans="12:12" s="71" customFormat="1" hidden="1" x14ac:dyDescent="0.3">
      <c r="L90" s="74" t="s">
        <v>110</v>
      </c>
    </row>
    <row r="91" spans="12:12" s="71" customFormat="1" hidden="1" x14ac:dyDescent="0.3">
      <c r="L91" s="74" t="s">
        <v>109</v>
      </c>
    </row>
    <row r="92" spans="12:12" s="71" customFormat="1" hidden="1" x14ac:dyDescent="0.3">
      <c r="L92" s="74" t="s">
        <v>109</v>
      </c>
    </row>
    <row r="93" spans="12:12" s="71" customFormat="1" hidden="1" x14ac:dyDescent="0.3">
      <c r="L93" s="74" t="s">
        <v>109</v>
      </c>
    </row>
    <row r="94" spans="12:12" s="71" customFormat="1" hidden="1" x14ac:dyDescent="0.3">
      <c r="L94" s="74" t="s">
        <v>110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DBBC3-2F6E-4F74-9731-6A90B0FA0F89}">
  <sheetPr codeName="Sheet8">
    <tabColor rgb="FF0B3D91"/>
  </sheetPr>
  <dimension ref="A1:AB48"/>
  <sheetViews>
    <sheetView zoomScale="70" zoomScaleNormal="70" workbookViewId="0">
      <selection activeCell="AA11" sqref="AA11"/>
    </sheetView>
  </sheetViews>
  <sheetFormatPr defaultRowHeight="14.4" x14ac:dyDescent="0.3"/>
  <cols>
    <col min="1" max="1" width="11.21875" style="70" customWidth="1"/>
    <col min="2" max="2" width="51.88671875" style="57" bestFit="1" customWidth="1"/>
    <col min="3" max="3" width="8.88671875" style="57"/>
    <col min="4" max="23" width="9.44140625" style="69" customWidth="1"/>
    <col min="24" max="25" width="8.88671875" style="57"/>
    <col min="26" max="26" width="44.6640625" style="57" bestFit="1" customWidth="1"/>
    <col min="27" max="27" width="11.109375" style="57" customWidth="1"/>
    <col min="28" max="28" width="13.77734375" style="57" customWidth="1"/>
    <col min="29" max="16384" width="8.88671875" style="57"/>
  </cols>
  <sheetData>
    <row r="1" spans="1:28" s="68" customFormat="1" ht="13.8" x14ac:dyDescent="0.25">
      <c r="A1" s="72" t="s">
        <v>85</v>
      </c>
      <c r="B1" s="72"/>
      <c r="C1" s="84" t="s">
        <v>143</v>
      </c>
      <c r="D1" s="72">
        <v>2021</v>
      </c>
      <c r="E1" s="84">
        <v>2022</v>
      </c>
      <c r="F1" s="72">
        <v>2023</v>
      </c>
      <c r="G1" s="84">
        <v>2024</v>
      </c>
      <c r="H1" s="72">
        <v>2025</v>
      </c>
      <c r="I1" s="84">
        <v>2026</v>
      </c>
      <c r="J1" s="72">
        <v>2027</v>
      </c>
      <c r="K1" s="84">
        <v>2028</v>
      </c>
      <c r="L1" s="72">
        <v>2029</v>
      </c>
      <c r="M1" s="84">
        <v>2030</v>
      </c>
      <c r="N1" s="72">
        <v>2031</v>
      </c>
      <c r="O1" s="84">
        <v>2032</v>
      </c>
      <c r="P1" s="72">
        <v>2033</v>
      </c>
      <c r="Q1" s="84">
        <v>2034</v>
      </c>
      <c r="R1" s="72">
        <v>2035</v>
      </c>
      <c r="S1" s="84">
        <v>2036</v>
      </c>
      <c r="T1" s="72">
        <v>2037</v>
      </c>
      <c r="U1" s="84">
        <v>2038</v>
      </c>
      <c r="V1" s="72">
        <v>2039</v>
      </c>
      <c r="W1" s="84">
        <v>2040</v>
      </c>
    </row>
    <row r="2" spans="1:28" s="70" customFormat="1" x14ac:dyDescent="0.3">
      <c r="A2" s="85" t="s">
        <v>116</v>
      </c>
      <c r="B2" s="74" t="s">
        <v>110</v>
      </c>
      <c r="C2" s="86"/>
      <c r="D2" s="87">
        <v>1</v>
      </c>
      <c r="E2" s="87">
        <v>1</v>
      </c>
      <c r="F2" s="87">
        <v>0</v>
      </c>
      <c r="G2" s="87">
        <v>0</v>
      </c>
      <c r="H2" s="87">
        <v>0</v>
      </c>
      <c r="I2" s="87">
        <v>0</v>
      </c>
      <c r="J2" s="87">
        <v>0</v>
      </c>
      <c r="K2" s="87">
        <v>0</v>
      </c>
      <c r="L2" s="87">
        <v>0</v>
      </c>
      <c r="M2" s="87">
        <v>0</v>
      </c>
      <c r="N2" s="87">
        <v>0</v>
      </c>
      <c r="O2" s="87">
        <v>0</v>
      </c>
      <c r="P2" s="87">
        <v>0</v>
      </c>
      <c r="Q2" s="87">
        <v>0</v>
      </c>
      <c r="R2" s="87">
        <v>0</v>
      </c>
      <c r="S2" s="87">
        <v>0</v>
      </c>
      <c r="T2" s="87">
        <v>0</v>
      </c>
      <c r="U2" s="87">
        <v>0</v>
      </c>
      <c r="V2" s="87">
        <v>0</v>
      </c>
      <c r="W2" s="87">
        <v>0</v>
      </c>
    </row>
    <row r="3" spans="1:28" x14ac:dyDescent="0.3">
      <c r="A3" s="85" t="s">
        <v>86</v>
      </c>
      <c r="B3" s="74" t="s">
        <v>110</v>
      </c>
      <c r="C3" s="86" t="s">
        <v>144</v>
      </c>
      <c r="D3" s="87">
        <v>1</v>
      </c>
      <c r="E3" s="87">
        <v>1</v>
      </c>
      <c r="F3" s="87">
        <v>1</v>
      </c>
      <c r="G3" s="87">
        <v>1</v>
      </c>
      <c r="H3" s="87">
        <v>0</v>
      </c>
      <c r="I3" s="87">
        <v>0</v>
      </c>
      <c r="J3" s="87">
        <v>0</v>
      </c>
      <c r="K3" s="87">
        <v>0</v>
      </c>
      <c r="L3" s="87">
        <v>0</v>
      </c>
      <c r="M3" s="87">
        <v>0</v>
      </c>
      <c r="N3" s="87">
        <v>0</v>
      </c>
      <c r="O3" s="87">
        <v>0</v>
      </c>
      <c r="P3" s="87">
        <v>0</v>
      </c>
      <c r="Q3" s="87">
        <v>0</v>
      </c>
      <c r="R3" s="87">
        <v>0</v>
      </c>
      <c r="S3" s="87">
        <v>0</v>
      </c>
      <c r="T3" s="87">
        <v>0</v>
      </c>
      <c r="U3" s="87">
        <v>0</v>
      </c>
      <c r="V3" s="87">
        <v>0</v>
      </c>
      <c r="W3" s="87">
        <v>0</v>
      </c>
    </row>
    <row r="4" spans="1:28" x14ac:dyDescent="0.3">
      <c r="A4" s="85" t="s">
        <v>118</v>
      </c>
      <c r="B4" s="74" t="s">
        <v>110</v>
      </c>
      <c r="C4" s="86" t="s">
        <v>144</v>
      </c>
      <c r="D4" s="87">
        <v>1</v>
      </c>
      <c r="E4" s="87">
        <v>1</v>
      </c>
      <c r="F4" s="87">
        <v>1</v>
      </c>
      <c r="G4" s="87">
        <v>1</v>
      </c>
      <c r="H4" s="87">
        <v>1</v>
      </c>
      <c r="I4" s="87">
        <v>1</v>
      </c>
      <c r="J4" s="87">
        <v>0</v>
      </c>
      <c r="K4" s="87">
        <v>0</v>
      </c>
      <c r="L4" s="87">
        <v>0</v>
      </c>
      <c r="M4" s="87">
        <v>0</v>
      </c>
      <c r="N4" s="87">
        <v>0</v>
      </c>
      <c r="O4" s="87">
        <v>0</v>
      </c>
      <c r="P4" s="87">
        <v>0</v>
      </c>
      <c r="Q4" s="87">
        <v>0</v>
      </c>
      <c r="R4" s="87">
        <v>0</v>
      </c>
      <c r="S4" s="87">
        <v>0</v>
      </c>
      <c r="T4" s="87">
        <v>0</v>
      </c>
      <c r="U4" s="87">
        <v>0</v>
      </c>
      <c r="V4" s="87">
        <v>0</v>
      </c>
      <c r="W4" s="87">
        <v>0</v>
      </c>
    </row>
    <row r="5" spans="1:28" s="70" customFormat="1" x14ac:dyDescent="0.3">
      <c r="A5" s="85" t="s">
        <v>119</v>
      </c>
      <c r="B5" s="76" t="s">
        <v>112</v>
      </c>
      <c r="C5" s="86"/>
      <c r="D5" s="88">
        <v>1</v>
      </c>
      <c r="E5" s="88">
        <v>1</v>
      </c>
      <c r="F5" s="88">
        <v>1</v>
      </c>
      <c r="G5" s="88">
        <v>1</v>
      </c>
      <c r="H5" s="88">
        <v>1</v>
      </c>
      <c r="I5" s="88">
        <v>1</v>
      </c>
      <c r="J5" s="88">
        <v>1</v>
      </c>
      <c r="K5" s="88">
        <v>1</v>
      </c>
      <c r="L5" s="88">
        <v>1</v>
      </c>
      <c r="M5" s="88">
        <v>1</v>
      </c>
      <c r="N5" s="88">
        <v>1</v>
      </c>
      <c r="O5" s="88">
        <v>1</v>
      </c>
      <c r="P5" s="88">
        <v>1</v>
      </c>
      <c r="Q5" s="88">
        <v>1</v>
      </c>
      <c r="R5" s="88">
        <v>1</v>
      </c>
      <c r="S5" s="88">
        <v>1</v>
      </c>
      <c r="T5" s="88">
        <v>1</v>
      </c>
      <c r="U5" s="88">
        <v>1</v>
      </c>
      <c r="V5" s="88">
        <v>1</v>
      </c>
      <c r="W5" s="88">
        <v>1</v>
      </c>
    </row>
    <row r="6" spans="1:28" x14ac:dyDescent="0.3">
      <c r="A6" s="85" t="s">
        <v>120</v>
      </c>
      <c r="B6" s="77" t="s">
        <v>111</v>
      </c>
      <c r="C6" s="86" t="s">
        <v>144</v>
      </c>
      <c r="D6" s="85">
        <v>1</v>
      </c>
      <c r="E6" s="85">
        <v>1</v>
      </c>
      <c r="F6" s="85">
        <v>1</v>
      </c>
      <c r="G6" s="85">
        <v>1</v>
      </c>
      <c r="H6" s="85">
        <v>0</v>
      </c>
      <c r="I6" s="85">
        <v>0</v>
      </c>
      <c r="J6" s="85">
        <v>0</v>
      </c>
      <c r="K6" s="85">
        <v>0</v>
      </c>
      <c r="L6" s="85">
        <v>0</v>
      </c>
      <c r="M6" s="85">
        <v>0</v>
      </c>
      <c r="N6" s="85">
        <v>0</v>
      </c>
      <c r="O6" s="85">
        <v>0</v>
      </c>
      <c r="P6" s="85">
        <v>0</v>
      </c>
      <c r="Q6" s="85">
        <v>0</v>
      </c>
      <c r="R6" s="85">
        <v>0</v>
      </c>
      <c r="S6" s="85">
        <v>0</v>
      </c>
      <c r="T6" s="85">
        <v>0</v>
      </c>
      <c r="U6" s="85">
        <v>0</v>
      </c>
      <c r="V6" s="85">
        <v>0</v>
      </c>
      <c r="W6" s="85">
        <v>0</v>
      </c>
    </row>
    <row r="7" spans="1:28" x14ac:dyDescent="0.3">
      <c r="A7" s="85" t="s">
        <v>121</v>
      </c>
      <c r="B7" s="74" t="s">
        <v>110</v>
      </c>
      <c r="C7" s="86" t="s">
        <v>144</v>
      </c>
      <c r="D7" s="85">
        <v>1</v>
      </c>
      <c r="E7" s="85">
        <v>1</v>
      </c>
      <c r="F7" s="85">
        <v>1</v>
      </c>
      <c r="G7" s="85">
        <v>1</v>
      </c>
      <c r="H7" s="85">
        <v>1</v>
      </c>
      <c r="I7" s="85">
        <v>1</v>
      </c>
      <c r="J7" s="85">
        <v>0</v>
      </c>
      <c r="K7" s="85">
        <v>0</v>
      </c>
      <c r="L7" s="85">
        <v>0</v>
      </c>
      <c r="M7" s="85">
        <v>0</v>
      </c>
      <c r="N7" s="85">
        <v>0</v>
      </c>
      <c r="O7" s="85">
        <v>0</v>
      </c>
      <c r="P7" s="85">
        <v>0</v>
      </c>
      <c r="Q7" s="85">
        <v>0</v>
      </c>
      <c r="R7" s="85">
        <v>0</v>
      </c>
      <c r="S7" s="85">
        <v>0</v>
      </c>
      <c r="T7" s="85">
        <v>0</v>
      </c>
      <c r="U7" s="85">
        <v>0</v>
      </c>
      <c r="V7" s="85">
        <v>0</v>
      </c>
      <c r="W7" s="85">
        <v>0</v>
      </c>
    </row>
    <row r="8" spans="1:28" x14ac:dyDescent="0.3">
      <c r="A8" s="85" t="s">
        <v>87</v>
      </c>
      <c r="B8" s="87" t="s">
        <v>117</v>
      </c>
      <c r="C8" s="86" t="s">
        <v>144</v>
      </c>
      <c r="D8" s="87">
        <v>1</v>
      </c>
      <c r="E8" s="87">
        <v>1</v>
      </c>
      <c r="F8" s="87">
        <v>1</v>
      </c>
      <c r="G8" s="87">
        <v>1</v>
      </c>
      <c r="H8" s="87">
        <v>1</v>
      </c>
      <c r="I8" s="87">
        <v>1</v>
      </c>
      <c r="J8" s="87">
        <v>1</v>
      </c>
      <c r="K8" s="87">
        <v>1</v>
      </c>
      <c r="L8" s="87">
        <v>1</v>
      </c>
      <c r="M8" s="87">
        <v>1</v>
      </c>
      <c r="N8" s="87">
        <v>1</v>
      </c>
      <c r="O8" s="87">
        <v>1</v>
      </c>
      <c r="P8" s="87">
        <v>1</v>
      </c>
      <c r="Q8" s="87">
        <v>1</v>
      </c>
      <c r="R8" s="87">
        <v>1</v>
      </c>
      <c r="S8" s="87">
        <v>1</v>
      </c>
      <c r="T8" s="87">
        <v>1</v>
      </c>
      <c r="U8" s="87">
        <v>1</v>
      </c>
      <c r="V8" s="87">
        <v>1</v>
      </c>
      <c r="W8" s="87">
        <v>1</v>
      </c>
    </row>
    <row r="9" spans="1:28" s="70" customFormat="1" ht="15" thickBot="1" x14ac:dyDescent="0.35">
      <c r="A9" s="85" t="s">
        <v>122</v>
      </c>
      <c r="B9" s="74" t="s">
        <v>110</v>
      </c>
      <c r="C9" s="86"/>
      <c r="D9" s="87"/>
      <c r="E9" s="87"/>
      <c r="F9" s="87"/>
      <c r="G9" s="87"/>
      <c r="H9" s="87"/>
      <c r="I9" s="87"/>
      <c r="J9" s="87"/>
      <c r="K9" s="87"/>
      <c r="L9" s="87"/>
      <c r="M9" s="87"/>
      <c r="N9" s="87"/>
      <c r="O9" s="87"/>
      <c r="P9" s="87"/>
      <c r="Q9" s="87"/>
      <c r="R9" s="87"/>
      <c r="S9" s="87"/>
      <c r="T9" s="87"/>
      <c r="U9" s="87"/>
      <c r="V9" s="87"/>
      <c r="W9" s="87"/>
    </row>
    <row r="10" spans="1:28" x14ac:dyDescent="0.3">
      <c r="A10" s="85" t="s">
        <v>123</v>
      </c>
      <c r="B10" s="77" t="s">
        <v>112</v>
      </c>
      <c r="C10" s="86" t="s">
        <v>144</v>
      </c>
      <c r="D10" s="85">
        <v>1</v>
      </c>
      <c r="E10" s="85">
        <v>1</v>
      </c>
      <c r="F10" s="85">
        <v>1</v>
      </c>
      <c r="G10" s="85">
        <v>1</v>
      </c>
      <c r="H10" s="85">
        <v>1</v>
      </c>
      <c r="I10" s="85">
        <v>1</v>
      </c>
      <c r="J10" s="85">
        <v>1</v>
      </c>
      <c r="K10" s="85">
        <v>1</v>
      </c>
      <c r="L10" s="85">
        <v>1</v>
      </c>
      <c r="M10" s="85">
        <v>1</v>
      </c>
      <c r="N10" s="85">
        <v>0</v>
      </c>
      <c r="O10" s="85">
        <v>0</v>
      </c>
      <c r="P10" s="85">
        <v>0</v>
      </c>
      <c r="Q10" s="85">
        <v>0</v>
      </c>
      <c r="R10" s="85">
        <v>0</v>
      </c>
      <c r="S10" s="85">
        <v>0</v>
      </c>
      <c r="T10" s="85">
        <v>0</v>
      </c>
      <c r="U10" s="85">
        <v>0</v>
      </c>
      <c r="V10" s="85">
        <v>0</v>
      </c>
      <c r="W10" s="85">
        <v>0</v>
      </c>
      <c r="Z10" s="115" t="s">
        <v>157</v>
      </c>
      <c r="AA10" s="116" t="s">
        <v>158</v>
      </c>
      <c r="AB10" s="121" t="s">
        <v>206</v>
      </c>
    </row>
    <row r="11" spans="1:28" x14ac:dyDescent="0.3">
      <c r="A11" s="85" t="s">
        <v>124</v>
      </c>
      <c r="B11" s="77" t="s">
        <v>111</v>
      </c>
      <c r="C11" s="86"/>
      <c r="D11" s="85">
        <v>1</v>
      </c>
      <c r="E11" s="85">
        <v>1</v>
      </c>
      <c r="F11" s="85">
        <v>1</v>
      </c>
      <c r="G11" s="85">
        <v>1</v>
      </c>
      <c r="H11" s="85">
        <v>1</v>
      </c>
      <c r="I11" s="85">
        <v>1</v>
      </c>
      <c r="J11" s="85">
        <v>1</v>
      </c>
      <c r="K11" s="85">
        <v>1</v>
      </c>
      <c r="L11" s="85">
        <v>1</v>
      </c>
      <c r="M11" s="85">
        <v>1</v>
      </c>
      <c r="N11" s="85">
        <v>1</v>
      </c>
      <c r="O11" s="85">
        <v>1</v>
      </c>
      <c r="P11" s="85">
        <v>1</v>
      </c>
      <c r="Q11" s="85">
        <v>1</v>
      </c>
      <c r="R11" s="85">
        <v>1</v>
      </c>
      <c r="S11" s="85">
        <v>1</v>
      </c>
      <c r="T11" s="85">
        <v>1</v>
      </c>
      <c r="U11" s="85">
        <v>1</v>
      </c>
      <c r="V11" s="85">
        <v>1</v>
      </c>
      <c r="W11" s="85">
        <v>1</v>
      </c>
      <c r="Z11" s="117" t="s">
        <v>112</v>
      </c>
      <c r="AA11" s="93">
        <f>COUNTIF($B$4:$B$50,Z11)</f>
        <v>6</v>
      </c>
      <c r="AB11" s="123" t="e">
        <f>AA11/$G$13</f>
        <v>#DIV/0!</v>
      </c>
    </row>
    <row r="12" spans="1:28" x14ac:dyDescent="0.3">
      <c r="A12" s="85" t="s">
        <v>125</v>
      </c>
      <c r="B12" s="76" t="s">
        <v>112</v>
      </c>
      <c r="C12" s="86"/>
      <c r="D12" s="85">
        <v>1</v>
      </c>
      <c r="E12" s="85">
        <v>1</v>
      </c>
      <c r="F12" s="85">
        <v>1</v>
      </c>
      <c r="G12" s="85">
        <v>1</v>
      </c>
      <c r="H12" s="85">
        <v>1</v>
      </c>
      <c r="I12" s="85">
        <v>1</v>
      </c>
      <c r="J12" s="85">
        <v>1</v>
      </c>
      <c r="K12" s="85">
        <v>1</v>
      </c>
      <c r="L12" s="85">
        <v>1</v>
      </c>
      <c r="M12" s="85">
        <v>1</v>
      </c>
      <c r="N12" s="85">
        <v>1</v>
      </c>
      <c r="O12" s="85">
        <v>1</v>
      </c>
      <c r="P12" s="85">
        <v>1</v>
      </c>
      <c r="Q12" s="85">
        <v>1</v>
      </c>
      <c r="R12" s="85">
        <v>1</v>
      </c>
      <c r="S12" s="85">
        <v>1</v>
      </c>
      <c r="T12" s="85">
        <v>1</v>
      </c>
      <c r="U12" s="85">
        <v>1</v>
      </c>
      <c r="V12" s="85">
        <v>1</v>
      </c>
      <c r="W12" s="85">
        <v>1</v>
      </c>
      <c r="Z12" s="117" t="s">
        <v>110</v>
      </c>
      <c r="AA12" s="93">
        <f t="shared" ref="AA12:AA18" si="0">COUNTIF($B$4:$B$50,Z12)</f>
        <v>17</v>
      </c>
      <c r="AB12" s="123" t="e">
        <f t="shared" ref="AB12:AB18" si="1">AA12/$G$13</f>
        <v>#DIV/0!</v>
      </c>
    </row>
    <row r="13" spans="1:28" s="70" customFormat="1" x14ac:dyDescent="0.3">
      <c r="A13" s="85" t="s">
        <v>135</v>
      </c>
      <c r="B13" s="87" t="s">
        <v>117</v>
      </c>
      <c r="C13" s="86"/>
      <c r="D13" s="85">
        <v>1</v>
      </c>
      <c r="E13" s="85">
        <v>1</v>
      </c>
      <c r="F13" s="85">
        <v>1</v>
      </c>
      <c r="G13" s="85">
        <v>0</v>
      </c>
      <c r="H13" s="85">
        <v>0</v>
      </c>
      <c r="I13" s="85">
        <v>0</v>
      </c>
      <c r="J13" s="85">
        <v>0</v>
      </c>
      <c r="K13" s="85">
        <v>0</v>
      </c>
      <c r="L13" s="85">
        <v>0</v>
      </c>
      <c r="M13" s="85">
        <v>0</v>
      </c>
      <c r="N13" s="85">
        <v>0</v>
      </c>
      <c r="O13" s="85">
        <v>0</v>
      </c>
      <c r="P13" s="85">
        <v>0</v>
      </c>
      <c r="Q13" s="85">
        <v>0</v>
      </c>
      <c r="R13" s="85">
        <v>0</v>
      </c>
      <c r="S13" s="85">
        <v>0</v>
      </c>
      <c r="T13" s="85">
        <v>0</v>
      </c>
      <c r="U13" s="85">
        <v>0</v>
      </c>
      <c r="V13" s="85">
        <v>0</v>
      </c>
      <c r="W13" s="85">
        <v>0</v>
      </c>
      <c r="Z13" s="117" t="s">
        <v>109</v>
      </c>
      <c r="AA13" s="93">
        <f t="shared" si="0"/>
        <v>8</v>
      </c>
      <c r="AB13" s="123" t="e">
        <f t="shared" si="1"/>
        <v>#DIV/0!</v>
      </c>
    </row>
    <row r="14" spans="1:28" x14ac:dyDescent="0.3">
      <c r="A14" s="85" t="s">
        <v>88</v>
      </c>
      <c r="B14" s="74" t="s">
        <v>110</v>
      </c>
      <c r="C14" s="86" t="s">
        <v>144</v>
      </c>
      <c r="D14" s="85">
        <v>1</v>
      </c>
      <c r="E14" s="85">
        <v>1</v>
      </c>
      <c r="F14" s="85">
        <v>1</v>
      </c>
      <c r="G14" s="85">
        <v>1</v>
      </c>
      <c r="H14" s="85">
        <v>1</v>
      </c>
      <c r="I14" s="85">
        <v>1</v>
      </c>
      <c r="J14" s="85">
        <v>1</v>
      </c>
      <c r="K14" s="85">
        <v>0</v>
      </c>
      <c r="L14" s="85">
        <v>0</v>
      </c>
      <c r="M14" s="85">
        <v>0</v>
      </c>
      <c r="N14" s="85">
        <v>0</v>
      </c>
      <c r="O14" s="85">
        <v>0</v>
      </c>
      <c r="P14" s="85">
        <v>0</v>
      </c>
      <c r="Q14" s="85">
        <v>0</v>
      </c>
      <c r="R14" s="85">
        <v>0</v>
      </c>
      <c r="S14" s="85">
        <v>0</v>
      </c>
      <c r="T14" s="85">
        <v>0</v>
      </c>
      <c r="U14" s="85">
        <v>0</v>
      </c>
      <c r="V14" s="85">
        <v>0</v>
      </c>
      <c r="W14" s="85">
        <v>0</v>
      </c>
      <c r="Z14" s="117" t="s">
        <v>155</v>
      </c>
      <c r="AA14" s="93">
        <f t="shared" si="0"/>
        <v>0</v>
      </c>
      <c r="AB14" s="123" t="e">
        <f t="shared" si="1"/>
        <v>#DIV/0!</v>
      </c>
    </row>
    <row r="15" spans="1:28" s="70" customFormat="1" x14ac:dyDescent="0.3">
      <c r="A15" s="78" t="s">
        <v>136</v>
      </c>
      <c r="B15" s="74" t="s">
        <v>109</v>
      </c>
      <c r="C15" s="86"/>
      <c r="D15" s="85">
        <v>1</v>
      </c>
      <c r="E15" s="85">
        <v>1</v>
      </c>
      <c r="F15" s="85">
        <v>1</v>
      </c>
      <c r="G15" s="85">
        <v>1</v>
      </c>
      <c r="H15" s="85">
        <v>1</v>
      </c>
      <c r="I15" s="85">
        <v>1</v>
      </c>
      <c r="J15" s="85">
        <v>1</v>
      </c>
      <c r="K15" s="85">
        <v>1</v>
      </c>
      <c r="L15" s="85">
        <v>1</v>
      </c>
      <c r="M15" s="85">
        <v>1</v>
      </c>
      <c r="N15" s="85">
        <v>1</v>
      </c>
      <c r="O15" s="85">
        <v>1</v>
      </c>
      <c r="P15" s="85">
        <v>1</v>
      </c>
      <c r="Q15" s="85">
        <v>1</v>
      </c>
      <c r="R15" s="85">
        <v>1</v>
      </c>
      <c r="S15" s="85">
        <v>1</v>
      </c>
      <c r="T15" s="85">
        <v>1</v>
      </c>
      <c r="U15" s="85">
        <v>1</v>
      </c>
      <c r="V15" s="85">
        <v>1</v>
      </c>
      <c r="W15" s="85">
        <v>1</v>
      </c>
      <c r="Z15" s="117" t="s">
        <v>113</v>
      </c>
      <c r="AA15" s="93">
        <f t="shared" si="0"/>
        <v>1</v>
      </c>
      <c r="AB15" s="123" t="e">
        <f t="shared" si="1"/>
        <v>#DIV/0!</v>
      </c>
    </row>
    <row r="16" spans="1:28" s="70" customFormat="1" x14ac:dyDescent="0.3">
      <c r="A16" s="78" t="s">
        <v>137</v>
      </c>
      <c r="B16" s="74" t="s">
        <v>109</v>
      </c>
      <c r="C16" s="86"/>
      <c r="D16" s="85">
        <v>1</v>
      </c>
      <c r="E16" s="85">
        <v>1</v>
      </c>
      <c r="F16" s="85">
        <v>1</v>
      </c>
      <c r="G16" s="85">
        <v>1</v>
      </c>
      <c r="H16" s="85">
        <v>1</v>
      </c>
      <c r="I16" s="85">
        <v>1</v>
      </c>
      <c r="J16" s="85">
        <v>1</v>
      </c>
      <c r="K16" s="85">
        <v>1</v>
      </c>
      <c r="L16" s="85">
        <v>1</v>
      </c>
      <c r="M16" s="85">
        <v>1</v>
      </c>
      <c r="N16" s="85">
        <v>1</v>
      </c>
      <c r="O16" s="85">
        <v>1</v>
      </c>
      <c r="P16" s="85">
        <v>1</v>
      </c>
      <c r="Q16" s="85">
        <v>1</v>
      </c>
      <c r="R16" s="85">
        <v>1</v>
      </c>
      <c r="S16" s="85">
        <v>1</v>
      </c>
      <c r="T16" s="85">
        <v>1</v>
      </c>
      <c r="U16" s="85">
        <v>1</v>
      </c>
      <c r="V16" s="85">
        <v>1</v>
      </c>
      <c r="W16" s="85">
        <v>1</v>
      </c>
      <c r="Z16" s="117" t="s">
        <v>156</v>
      </c>
      <c r="AA16" s="93">
        <f t="shared" si="0"/>
        <v>0</v>
      </c>
      <c r="AB16" s="123" t="e">
        <f t="shared" si="1"/>
        <v>#DIV/0!</v>
      </c>
    </row>
    <row r="17" spans="1:28" s="70" customFormat="1" x14ac:dyDescent="0.3">
      <c r="A17" s="78" t="s">
        <v>138</v>
      </c>
      <c r="B17" s="74" t="s">
        <v>109</v>
      </c>
      <c r="C17" s="86"/>
      <c r="D17" s="85">
        <v>1</v>
      </c>
      <c r="E17" s="85">
        <v>1</v>
      </c>
      <c r="F17" s="85">
        <v>1</v>
      </c>
      <c r="G17" s="85">
        <v>1</v>
      </c>
      <c r="H17" s="85">
        <v>1</v>
      </c>
      <c r="I17" s="85">
        <v>1</v>
      </c>
      <c r="J17" s="85">
        <v>1</v>
      </c>
      <c r="K17" s="85">
        <v>1</v>
      </c>
      <c r="L17" s="85">
        <v>1</v>
      </c>
      <c r="M17" s="85">
        <v>1</v>
      </c>
      <c r="N17" s="85">
        <v>1</v>
      </c>
      <c r="O17" s="85">
        <v>1</v>
      </c>
      <c r="P17" s="85">
        <v>1</v>
      </c>
      <c r="Q17" s="85">
        <v>1</v>
      </c>
      <c r="R17" s="85">
        <v>1</v>
      </c>
      <c r="S17" s="85">
        <v>1</v>
      </c>
      <c r="T17" s="85">
        <v>1</v>
      </c>
      <c r="U17" s="85">
        <v>1</v>
      </c>
      <c r="V17" s="85">
        <v>1</v>
      </c>
      <c r="W17" s="85">
        <v>1</v>
      </c>
      <c r="Z17" s="117" t="s">
        <v>111</v>
      </c>
      <c r="AA17" s="93">
        <f t="shared" si="0"/>
        <v>4</v>
      </c>
      <c r="AB17" s="123" t="e">
        <f t="shared" si="1"/>
        <v>#DIV/0!</v>
      </c>
    </row>
    <row r="18" spans="1:28" s="70" customFormat="1" ht="15" thickBot="1" x14ac:dyDescent="0.35">
      <c r="A18" s="78" t="s">
        <v>139</v>
      </c>
      <c r="B18" s="74" t="s">
        <v>109</v>
      </c>
      <c r="C18" s="86"/>
      <c r="D18" s="85">
        <v>1</v>
      </c>
      <c r="E18" s="85">
        <v>1</v>
      </c>
      <c r="F18" s="85">
        <v>1</v>
      </c>
      <c r="G18" s="85">
        <v>1</v>
      </c>
      <c r="H18" s="85">
        <v>1</v>
      </c>
      <c r="I18" s="85">
        <v>1</v>
      </c>
      <c r="J18" s="85">
        <v>1</v>
      </c>
      <c r="K18" s="85">
        <v>1</v>
      </c>
      <c r="L18" s="85">
        <v>1</v>
      </c>
      <c r="M18" s="85">
        <v>1</v>
      </c>
      <c r="N18" s="85">
        <v>1</v>
      </c>
      <c r="O18" s="85">
        <v>1</v>
      </c>
      <c r="P18" s="85">
        <v>1</v>
      </c>
      <c r="Q18" s="85">
        <v>1</v>
      </c>
      <c r="R18" s="85">
        <v>1</v>
      </c>
      <c r="S18" s="85">
        <v>1</v>
      </c>
      <c r="T18" s="85">
        <v>1</v>
      </c>
      <c r="U18" s="85">
        <v>1</v>
      </c>
      <c r="V18" s="85">
        <v>1</v>
      </c>
      <c r="W18" s="85">
        <v>1</v>
      </c>
      <c r="Z18" s="118" t="s">
        <v>114</v>
      </c>
      <c r="AA18" s="119">
        <f t="shared" si="0"/>
        <v>3</v>
      </c>
      <c r="AB18" s="124" t="e">
        <f t="shared" si="1"/>
        <v>#DIV/0!</v>
      </c>
    </row>
    <row r="19" spans="1:28" x14ac:dyDescent="0.3">
      <c r="A19" s="85" t="s">
        <v>89</v>
      </c>
      <c r="B19" s="74" t="s">
        <v>110</v>
      </c>
      <c r="C19" s="86" t="s">
        <v>144</v>
      </c>
      <c r="D19" s="85">
        <v>1</v>
      </c>
      <c r="E19" s="85">
        <v>1</v>
      </c>
      <c r="F19" s="85">
        <v>1</v>
      </c>
      <c r="G19" s="85">
        <v>1</v>
      </c>
      <c r="H19" s="85">
        <v>1</v>
      </c>
      <c r="I19" s="85">
        <v>1</v>
      </c>
      <c r="J19" s="85">
        <v>1</v>
      </c>
      <c r="K19" s="85">
        <v>1</v>
      </c>
      <c r="L19" s="85">
        <v>1</v>
      </c>
      <c r="M19" s="85">
        <v>1</v>
      </c>
      <c r="N19" s="85">
        <v>1</v>
      </c>
      <c r="O19" s="85">
        <v>1</v>
      </c>
      <c r="P19" s="85">
        <v>1</v>
      </c>
      <c r="Q19" s="85">
        <v>1</v>
      </c>
      <c r="R19" s="85">
        <v>1</v>
      </c>
      <c r="S19" s="85">
        <v>1</v>
      </c>
      <c r="T19" s="85">
        <v>1</v>
      </c>
      <c r="U19" s="85">
        <v>1</v>
      </c>
      <c r="V19" s="85">
        <v>1</v>
      </c>
      <c r="W19" s="85">
        <v>1</v>
      </c>
      <c r="Z19" s="71"/>
      <c r="AA19" s="71"/>
      <c r="AB19" s="125"/>
    </row>
    <row r="20" spans="1:28" x14ac:dyDescent="0.3">
      <c r="A20" s="85" t="s">
        <v>90</v>
      </c>
      <c r="B20" s="74" t="s">
        <v>110</v>
      </c>
      <c r="C20" s="86" t="s">
        <v>144</v>
      </c>
      <c r="D20" s="85">
        <v>1</v>
      </c>
      <c r="E20" s="85">
        <v>1</v>
      </c>
      <c r="F20" s="85">
        <v>1</v>
      </c>
      <c r="G20" s="85">
        <v>1</v>
      </c>
      <c r="H20" s="85">
        <v>1</v>
      </c>
      <c r="I20" s="85">
        <v>0</v>
      </c>
      <c r="J20" s="85">
        <v>0</v>
      </c>
      <c r="K20" s="85">
        <v>0</v>
      </c>
      <c r="L20" s="85">
        <v>0</v>
      </c>
      <c r="M20" s="85">
        <v>0</v>
      </c>
      <c r="N20" s="85">
        <v>0</v>
      </c>
      <c r="O20" s="85">
        <v>0</v>
      </c>
      <c r="P20" s="85">
        <v>0</v>
      </c>
      <c r="Q20" s="85">
        <v>0</v>
      </c>
      <c r="R20" s="85">
        <v>0</v>
      </c>
      <c r="S20" s="85">
        <v>0</v>
      </c>
      <c r="T20" s="85">
        <v>0</v>
      </c>
      <c r="U20" s="85">
        <v>0</v>
      </c>
      <c r="V20" s="85">
        <v>0</v>
      </c>
      <c r="W20" s="85">
        <v>0</v>
      </c>
      <c r="Z20" s="96" t="s">
        <v>159</v>
      </c>
      <c r="AA20" s="93">
        <f>SUM(AA11:AA18)</f>
        <v>39</v>
      </c>
      <c r="AB20" s="126" t="e">
        <f>SUM(AB11:AB18)</f>
        <v>#DIV/0!</v>
      </c>
    </row>
    <row r="21" spans="1:28" x14ac:dyDescent="0.3">
      <c r="A21" s="85" t="s">
        <v>93</v>
      </c>
      <c r="B21" s="79" t="s">
        <v>111</v>
      </c>
      <c r="C21" s="86"/>
      <c r="D21" s="85">
        <v>0</v>
      </c>
      <c r="E21" s="85">
        <v>0</v>
      </c>
      <c r="F21" s="85">
        <v>0</v>
      </c>
      <c r="G21" s="85">
        <v>0</v>
      </c>
      <c r="H21" s="85">
        <v>0</v>
      </c>
      <c r="I21" s="85">
        <v>0</v>
      </c>
      <c r="J21" s="85">
        <v>0</v>
      </c>
      <c r="K21" s="85">
        <v>0</v>
      </c>
      <c r="L21" s="85">
        <v>0</v>
      </c>
      <c r="M21" s="85">
        <v>0</v>
      </c>
      <c r="N21" s="85">
        <v>0</v>
      </c>
      <c r="O21" s="85">
        <v>0</v>
      </c>
      <c r="P21" s="85">
        <v>0</v>
      </c>
      <c r="Q21" s="85">
        <v>0</v>
      </c>
      <c r="R21" s="85">
        <v>0</v>
      </c>
      <c r="S21" s="85">
        <v>0</v>
      </c>
      <c r="T21" s="85">
        <v>0</v>
      </c>
      <c r="U21" s="85">
        <v>0</v>
      </c>
      <c r="V21" s="85">
        <v>0</v>
      </c>
      <c r="W21" s="85">
        <v>0</v>
      </c>
    </row>
    <row r="22" spans="1:28" x14ac:dyDescent="0.3">
      <c r="A22" s="85" t="s">
        <v>126</v>
      </c>
      <c r="B22" s="74" t="s">
        <v>110</v>
      </c>
      <c r="C22" s="86"/>
      <c r="D22" s="85">
        <v>1</v>
      </c>
      <c r="E22" s="85">
        <v>1</v>
      </c>
      <c r="F22" s="85">
        <v>1</v>
      </c>
      <c r="G22" s="85">
        <v>1</v>
      </c>
      <c r="H22" s="85">
        <v>1</v>
      </c>
      <c r="I22" s="85">
        <v>0</v>
      </c>
      <c r="J22" s="85">
        <v>0</v>
      </c>
      <c r="K22" s="85">
        <v>0</v>
      </c>
      <c r="L22" s="85">
        <v>0</v>
      </c>
      <c r="M22" s="85">
        <v>0</v>
      </c>
      <c r="N22" s="85">
        <v>0</v>
      </c>
      <c r="O22" s="85">
        <v>0</v>
      </c>
      <c r="P22" s="85">
        <v>0</v>
      </c>
      <c r="Q22" s="85">
        <v>0</v>
      </c>
      <c r="R22" s="85">
        <v>0</v>
      </c>
      <c r="S22" s="85">
        <v>0</v>
      </c>
      <c r="T22" s="85">
        <v>0</v>
      </c>
      <c r="U22" s="85">
        <v>0</v>
      </c>
      <c r="V22" s="85">
        <v>0</v>
      </c>
      <c r="W22" s="85">
        <v>0</v>
      </c>
    </row>
    <row r="23" spans="1:28" x14ac:dyDescent="0.3">
      <c r="A23" s="85" t="s">
        <v>91</v>
      </c>
      <c r="B23" s="74" t="s">
        <v>110</v>
      </c>
      <c r="C23" s="86" t="s">
        <v>144</v>
      </c>
      <c r="D23" s="85">
        <v>1</v>
      </c>
      <c r="E23" s="85">
        <v>1</v>
      </c>
      <c r="F23" s="85">
        <v>1</v>
      </c>
      <c r="G23" s="85">
        <v>1</v>
      </c>
      <c r="H23" s="85">
        <v>0</v>
      </c>
      <c r="I23" s="85">
        <v>0</v>
      </c>
      <c r="J23" s="85">
        <v>0</v>
      </c>
      <c r="K23" s="85">
        <v>0</v>
      </c>
      <c r="L23" s="85">
        <v>0</v>
      </c>
      <c r="M23" s="85">
        <v>0</v>
      </c>
      <c r="N23" s="85">
        <v>0</v>
      </c>
      <c r="O23" s="85">
        <v>0</v>
      </c>
      <c r="P23" s="85">
        <v>0</v>
      </c>
      <c r="Q23" s="85">
        <v>0</v>
      </c>
      <c r="R23" s="85">
        <v>0</v>
      </c>
      <c r="S23" s="85">
        <v>0</v>
      </c>
      <c r="T23" s="85">
        <v>0</v>
      </c>
      <c r="U23" s="85">
        <v>0</v>
      </c>
      <c r="V23" s="85">
        <v>0</v>
      </c>
      <c r="W23" s="85">
        <v>0</v>
      </c>
    </row>
    <row r="24" spans="1:28" x14ac:dyDescent="0.3">
      <c r="A24" s="85" t="s">
        <v>92</v>
      </c>
      <c r="B24" s="77" t="s">
        <v>112</v>
      </c>
      <c r="C24" s="86" t="s">
        <v>144</v>
      </c>
      <c r="D24" s="85">
        <v>1</v>
      </c>
      <c r="E24" s="85">
        <v>1</v>
      </c>
      <c r="F24" s="85">
        <v>1</v>
      </c>
      <c r="G24" s="85">
        <v>1</v>
      </c>
      <c r="H24" s="85">
        <v>1</v>
      </c>
      <c r="I24" s="85">
        <v>1</v>
      </c>
      <c r="J24" s="85">
        <v>1</v>
      </c>
      <c r="K24" s="85">
        <v>1</v>
      </c>
      <c r="L24" s="85">
        <v>1</v>
      </c>
      <c r="M24" s="85">
        <v>1</v>
      </c>
      <c r="N24" s="85">
        <v>0</v>
      </c>
      <c r="O24" s="85">
        <v>0</v>
      </c>
      <c r="P24" s="85">
        <v>0</v>
      </c>
      <c r="Q24" s="85">
        <v>0</v>
      </c>
      <c r="R24" s="85">
        <v>0</v>
      </c>
      <c r="S24" s="85">
        <v>0</v>
      </c>
      <c r="T24" s="85">
        <v>0</v>
      </c>
      <c r="U24" s="85">
        <v>0</v>
      </c>
      <c r="V24" s="85">
        <v>0</v>
      </c>
      <c r="W24" s="85">
        <v>0</v>
      </c>
    </row>
    <row r="25" spans="1:28" x14ac:dyDescent="0.3">
      <c r="A25" s="85" t="s">
        <v>94</v>
      </c>
      <c r="B25" s="74" t="s">
        <v>113</v>
      </c>
      <c r="C25" s="86"/>
      <c r="D25" s="85">
        <v>1</v>
      </c>
      <c r="E25" s="85">
        <v>1</v>
      </c>
      <c r="F25" s="85">
        <v>1</v>
      </c>
      <c r="G25" s="85">
        <v>1</v>
      </c>
      <c r="H25" s="85">
        <v>0</v>
      </c>
      <c r="I25" s="85">
        <v>0</v>
      </c>
      <c r="J25" s="85">
        <v>0</v>
      </c>
      <c r="K25" s="85">
        <v>0</v>
      </c>
      <c r="L25" s="85">
        <v>0</v>
      </c>
      <c r="M25" s="85">
        <v>0</v>
      </c>
      <c r="N25" s="85">
        <v>0</v>
      </c>
      <c r="O25" s="85">
        <v>0</v>
      </c>
      <c r="P25" s="85">
        <v>0</v>
      </c>
      <c r="Q25" s="85">
        <v>0</v>
      </c>
      <c r="R25" s="85">
        <v>0</v>
      </c>
      <c r="S25" s="85">
        <v>0</v>
      </c>
      <c r="T25" s="85">
        <v>0</v>
      </c>
      <c r="U25" s="85">
        <v>0</v>
      </c>
      <c r="V25" s="85">
        <v>0</v>
      </c>
      <c r="W25" s="85">
        <v>0</v>
      </c>
    </row>
    <row r="26" spans="1:28" x14ac:dyDescent="0.3">
      <c r="A26" s="85" t="s">
        <v>127</v>
      </c>
      <c r="B26" s="74" t="s">
        <v>110</v>
      </c>
      <c r="C26" s="86"/>
      <c r="D26" s="85">
        <v>1</v>
      </c>
      <c r="E26" s="85">
        <v>0</v>
      </c>
      <c r="F26" s="85">
        <v>0</v>
      </c>
      <c r="G26" s="85">
        <v>0</v>
      </c>
      <c r="H26" s="85">
        <v>0</v>
      </c>
      <c r="I26" s="85">
        <v>0</v>
      </c>
      <c r="J26" s="85">
        <v>0</v>
      </c>
      <c r="K26" s="85">
        <v>0</v>
      </c>
      <c r="L26" s="85">
        <v>0</v>
      </c>
      <c r="M26" s="85">
        <v>0</v>
      </c>
      <c r="N26" s="85">
        <v>0</v>
      </c>
      <c r="O26" s="85">
        <v>0</v>
      </c>
      <c r="P26" s="85">
        <v>0</v>
      </c>
      <c r="Q26" s="85">
        <v>0</v>
      </c>
      <c r="R26" s="85">
        <v>0</v>
      </c>
      <c r="S26" s="85">
        <v>0</v>
      </c>
      <c r="T26" s="85">
        <v>0</v>
      </c>
      <c r="U26" s="85">
        <v>0</v>
      </c>
      <c r="V26" s="85">
        <v>0</v>
      </c>
      <c r="W26" s="85">
        <v>0</v>
      </c>
    </row>
    <row r="27" spans="1:28" x14ac:dyDescent="0.3">
      <c r="A27" s="85" t="s">
        <v>128</v>
      </c>
      <c r="B27" s="74" t="s">
        <v>110</v>
      </c>
      <c r="C27" s="86"/>
      <c r="D27" s="85">
        <v>1</v>
      </c>
      <c r="E27" s="85">
        <v>1</v>
      </c>
      <c r="F27" s="85">
        <v>1</v>
      </c>
      <c r="G27" s="85">
        <v>0</v>
      </c>
      <c r="H27" s="85">
        <v>0</v>
      </c>
      <c r="I27" s="85">
        <v>0</v>
      </c>
      <c r="J27" s="85">
        <v>0</v>
      </c>
      <c r="K27" s="85">
        <v>0</v>
      </c>
      <c r="L27" s="85">
        <v>0</v>
      </c>
      <c r="M27" s="85">
        <v>0</v>
      </c>
      <c r="N27" s="85">
        <v>0</v>
      </c>
      <c r="O27" s="85">
        <v>0</v>
      </c>
      <c r="P27" s="85">
        <v>0</v>
      </c>
      <c r="Q27" s="85">
        <v>0</v>
      </c>
      <c r="R27" s="85">
        <v>0</v>
      </c>
      <c r="S27" s="85">
        <v>0</v>
      </c>
      <c r="T27" s="85">
        <v>0</v>
      </c>
      <c r="U27" s="85">
        <v>0</v>
      </c>
      <c r="V27" s="85">
        <v>0</v>
      </c>
      <c r="W27" s="85">
        <v>0</v>
      </c>
    </row>
    <row r="28" spans="1:28" x14ac:dyDescent="0.3">
      <c r="A28" s="85" t="s">
        <v>129</v>
      </c>
      <c r="B28" s="74" t="s">
        <v>110</v>
      </c>
      <c r="C28" s="86"/>
      <c r="D28" s="85">
        <v>1</v>
      </c>
      <c r="E28" s="85">
        <v>1</v>
      </c>
      <c r="F28" s="85">
        <v>1</v>
      </c>
      <c r="G28" s="85">
        <v>1</v>
      </c>
      <c r="H28" s="85">
        <v>1</v>
      </c>
      <c r="I28" s="85">
        <v>1</v>
      </c>
      <c r="J28" s="85">
        <v>0</v>
      </c>
      <c r="K28" s="85">
        <v>0</v>
      </c>
      <c r="L28" s="85">
        <v>0</v>
      </c>
      <c r="M28" s="85">
        <v>0</v>
      </c>
      <c r="N28" s="85">
        <v>0</v>
      </c>
      <c r="O28" s="85">
        <v>0</v>
      </c>
      <c r="P28" s="85">
        <v>0</v>
      </c>
      <c r="Q28" s="85">
        <v>0</v>
      </c>
      <c r="R28" s="85">
        <v>0</v>
      </c>
      <c r="S28" s="85">
        <v>0</v>
      </c>
      <c r="T28" s="85">
        <v>0</v>
      </c>
      <c r="U28" s="85">
        <v>0</v>
      </c>
      <c r="V28" s="85">
        <v>0</v>
      </c>
      <c r="W28" s="85">
        <v>0</v>
      </c>
    </row>
    <row r="29" spans="1:28" x14ac:dyDescent="0.3">
      <c r="A29" s="85" t="s">
        <v>95</v>
      </c>
      <c r="B29" s="77" t="s">
        <v>114</v>
      </c>
      <c r="C29" s="86"/>
      <c r="D29" s="85">
        <v>1</v>
      </c>
      <c r="E29" s="85">
        <v>1</v>
      </c>
      <c r="F29" s="85">
        <v>1</v>
      </c>
      <c r="G29" s="85">
        <v>1</v>
      </c>
      <c r="H29" s="85">
        <v>1</v>
      </c>
      <c r="I29" s="85">
        <v>1</v>
      </c>
      <c r="J29" s="85">
        <v>1</v>
      </c>
      <c r="K29" s="85">
        <v>1</v>
      </c>
      <c r="L29" s="85">
        <v>1</v>
      </c>
      <c r="M29" s="85">
        <v>1</v>
      </c>
      <c r="N29" s="85">
        <v>1</v>
      </c>
      <c r="O29" s="85">
        <v>1</v>
      </c>
      <c r="P29" s="85">
        <v>1</v>
      </c>
      <c r="Q29" s="85">
        <v>1</v>
      </c>
      <c r="R29" s="85">
        <v>1</v>
      </c>
      <c r="S29" s="85">
        <v>1</v>
      </c>
      <c r="T29" s="85">
        <v>1</v>
      </c>
      <c r="U29" s="85">
        <v>1</v>
      </c>
      <c r="V29" s="85">
        <v>1</v>
      </c>
      <c r="W29" s="85">
        <v>1</v>
      </c>
    </row>
    <row r="30" spans="1:28" x14ac:dyDescent="0.3">
      <c r="A30" s="85" t="s">
        <v>130</v>
      </c>
      <c r="B30" s="77" t="s">
        <v>111</v>
      </c>
      <c r="C30" s="86"/>
      <c r="D30" s="85">
        <v>1</v>
      </c>
      <c r="E30" s="85">
        <v>1</v>
      </c>
      <c r="F30" s="85">
        <v>1</v>
      </c>
      <c r="G30" s="85">
        <v>1</v>
      </c>
      <c r="H30" s="85">
        <v>1</v>
      </c>
      <c r="I30" s="85">
        <v>1</v>
      </c>
      <c r="J30" s="85">
        <v>1</v>
      </c>
      <c r="K30" s="85">
        <v>1</v>
      </c>
      <c r="L30" s="85">
        <v>1</v>
      </c>
      <c r="M30" s="85">
        <v>1</v>
      </c>
      <c r="N30" s="85">
        <v>1</v>
      </c>
      <c r="O30" s="85">
        <v>1</v>
      </c>
      <c r="P30" s="85">
        <v>1</v>
      </c>
      <c r="Q30" s="85">
        <v>1</v>
      </c>
      <c r="R30" s="85">
        <v>1</v>
      </c>
      <c r="S30" s="85">
        <v>1</v>
      </c>
      <c r="T30" s="85">
        <v>1</v>
      </c>
      <c r="U30" s="85">
        <v>1</v>
      </c>
      <c r="V30" s="85">
        <v>1</v>
      </c>
      <c r="W30" s="85">
        <v>1</v>
      </c>
    </row>
    <row r="31" spans="1:28" x14ac:dyDescent="0.3">
      <c r="A31" s="85" t="s">
        <v>140</v>
      </c>
      <c r="B31" s="74" t="s">
        <v>109</v>
      </c>
      <c r="C31" s="86" t="s">
        <v>144</v>
      </c>
      <c r="D31" s="85">
        <v>1</v>
      </c>
      <c r="E31" s="85">
        <v>1</v>
      </c>
      <c r="F31" s="85">
        <v>0</v>
      </c>
      <c r="G31" s="85">
        <v>0</v>
      </c>
      <c r="H31" s="85">
        <v>0</v>
      </c>
      <c r="I31" s="85">
        <v>0</v>
      </c>
      <c r="J31" s="85">
        <v>0</v>
      </c>
      <c r="K31" s="85">
        <v>0</v>
      </c>
      <c r="L31" s="85">
        <v>0</v>
      </c>
      <c r="M31" s="85">
        <v>0</v>
      </c>
      <c r="N31" s="85">
        <v>0</v>
      </c>
      <c r="O31" s="85">
        <v>0</v>
      </c>
      <c r="P31" s="85">
        <v>0</v>
      </c>
      <c r="Q31" s="85">
        <v>0</v>
      </c>
      <c r="R31" s="85">
        <v>0</v>
      </c>
      <c r="S31" s="85">
        <v>0</v>
      </c>
      <c r="T31" s="85">
        <v>0</v>
      </c>
      <c r="U31" s="85">
        <v>0</v>
      </c>
      <c r="V31" s="85">
        <v>0</v>
      </c>
      <c r="W31" s="85">
        <v>0</v>
      </c>
    </row>
    <row r="32" spans="1:28" x14ac:dyDescent="0.3">
      <c r="A32" s="85" t="s">
        <v>96</v>
      </c>
      <c r="B32" s="77" t="s">
        <v>114</v>
      </c>
      <c r="C32" s="86" t="s">
        <v>144</v>
      </c>
      <c r="D32" s="85">
        <v>1</v>
      </c>
      <c r="E32" s="85">
        <v>0</v>
      </c>
      <c r="F32" s="85">
        <v>0</v>
      </c>
      <c r="G32" s="85">
        <v>0</v>
      </c>
      <c r="H32" s="85">
        <v>0</v>
      </c>
      <c r="I32" s="85">
        <v>0</v>
      </c>
      <c r="J32" s="85">
        <v>0</v>
      </c>
      <c r="K32" s="85">
        <v>0</v>
      </c>
      <c r="L32" s="85">
        <v>0</v>
      </c>
      <c r="M32" s="85">
        <v>0</v>
      </c>
      <c r="N32" s="85">
        <v>0</v>
      </c>
      <c r="O32" s="85">
        <v>0</v>
      </c>
      <c r="P32" s="85">
        <v>0</v>
      </c>
      <c r="Q32" s="85">
        <v>0</v>
      </c>
      <c r="R32" s="85">
        <v>0</v>
      </c>
      <c r="S32" s="85">
        <v>0</v>
      </c>
      <c r="T32" s="85">
        <v>0</v>
      </c>
      <c r="U32" s="85">
        <v>0</v>
      </c>
      <c r="V32" s="85">
        <v>0</v>
      </c>
      <c r="W32" s="85">
        <v>0</v>
      </c>
    </row>
    <row r="33" spans="1:23" x14ac:dyDescent="0.3">
      <c r="A33" s="85" t="s">
        <v>108</v>
      </c>
      <c r="B33" s="74" t="s">
        <v>110</v>
      </c>
      <c r="C33" s="86" t="s">
        <v>144</v>
      </c>
      <c r="D33" s="85">
        <v>1</v>
      </c>
      <c r="E33" s="85">
        <v>1</v>
      </c>
      <c r="F33" s="85">
        <v>1</v>
      </c>
      <c r="G33" s="85">
        <v>1</v>
      </c>
      <c r="H33" s="85">
        <v>0</v>
      </c>
      <c r="I33" s="85">
        <v>0</v>
      </c>
      <c r="J33" s="85">
        <v>0</v>
      </c>
      <c r="K33" s="85">
        <v>0</v>
      </c>
      <c r="L33" s="85">
        <v>0</v>
      </c>
      <c r="M33" s="85">
        <v>0</v>
      </c>
      <c r="N33" s="85">
        <v>0</v>
      </c>
      <c r="O33" s="85">
        <v>0</v>
      </c>
      <c r="P33" s="85">
        <v>0</v>
      </c>
      <c r="Q33" s="85">
        <v>0</v>
      </c>
      <c r="R33" s="85">
        <v>0</v>
      </c>
      <c r="S33" s="85">
        <v>0</v>
      </c>
      <c r="T33" s="85">
        <v>0</v>
      </c>
      <c r="U33" s="85">
        <v>0</v>
      </c>
      <c r="V33" s="85">
        <v>0</v>
      </c>
      <c r="W33" s="85">
        <v>0</v>
      </c>
    </row>
    <row r="34" spans="1:23" x14ac:dyDescent="0.3">
      <c r="A34" s="85" t="s">
        <v>97</v>
      </c>
      <c r="B34" s="85"/>
      <c r="C34" s="86"/>
      <c r="D34" s="85">
        <v>1</v>
      </c>
      <c r="E34" s="85">
        <v>0</v>
      </c>
      <c r="F34" s="85">
        <v>0</v>
      </c>
      <c r="G34" s="85">
        <v>0</v>
      </c>
      <c r="H34" s="85">
        <v>0</v>
      </c>
      <c r="I34" s="85">
        <v>0</v>
      </c>
      <c r="J34" s="85">
        <v>0</v>
      </c>
      <c r="K34" s="85">
        <v>0</v>
      </c>
      <c r="L34" s="85">
        <v>0</v>
      </c>
      <c r="M34" s="85">
        <v>0</v>
      </c>
      <c r="N34" s="85">
        <v>0</v>
      </c>
      <c r="O34" s="85">
        <v>0</v>
      </c>
      <c r="P34" s="85">
        <v>0</v>
      </c>
      <c r="Q34" s="85">
        <v>0</v>
      </c>
      <c r="R34" s="85">
        <v>0</v>
      </c>
      <c r="S34" s="85">
        <v>0</v>
      </c>
      <c r="T34" s="85">
        <v>0</v>
      </c>
      <c r="U34" s="85">
        <v>0</v>
      </c>
      <c r="V34" s="85">
        <v>0</v>
      </c>
      <c r="W34" s="85">
        <v>0</v>
      </c>
    </row>
    <row r="35" spans="1:23" x14ac:dyDescent="0.3">
      <c r="A35" s="85" t="s">
        <v>131</v>
      </c>
      <c r="B35" s="74" t="s">
        <v>110</v>
      </c>
      <c r="C35" s="86" t="s">
        <v>144</v>
      </c>
      <c r="D35" s="85">
        <v>1</v>
      </c>
      <c r="E35" s="85">
        <v>1</v>
      </c>
      <c r="F35" s="85">
        <v>1</v>
      </c>
      <c r="G35" s="85">
        <v>1</v>
      </c>
      <c r="H35" s="85">
        <v>1</v>
      </c>
      <c r="I35" s="85">
        <v>0</v>
      </c>
      <c r="J35" s="85">
        <v>0</v>
      </c>
      <c r="K35" s="85">
        <v>0</v>
      </c>
      <c r="L35" s="85">
        <v>0</v>
      </c>
      <c r="M35" s="85">
        <v>0</v>
      </c>
      <c r="N35" s="85">
        <v>0</v>
      </c>
      <c r="O35" s="85">
        <v>0</v>
      </c>
      <c r="P35" s="85">
        <v>0</v>
      </c>
      <c r="Q35" s="85">
        <v>0</v>
      </c>
      <c r="R35" s="85">
        <v>0</v>
      </c>
      <c r="S35" s="85">
        <v>0</v>
      </c>
      <c r="T35" s="85">
        <v>0</v>
      </c>
      <c r="U35" s="85">
        <v>0</v>
      </c>
      <c r="V35" s="85">
        <v>0</v>
      </c>
      <c r="W35" s="85">
        <v>0</v>
      </c>
    </row>
    <row r="36" spans="1:23" x14ac:dyDescent="0.3">
      <c r="A36" s="85" t="s">
        <v>98</v>
      </c>
      <c r="B36" s="74" t="s">
        <v>110</v>
      </c>
      <c r="C36" s="86"/>
      <c r="D36" s="85">
        <v>1</v>
      </c>
      <c r="E36" s="85">
        <v>1</v>
      </c>
      <c r="F36" s="85">
        <v>1</v>
      </c>
      <c r="G36" s="85">
        <v>0</v>
      </c>
      <c r="H36" s="85">
        <v>0</v>
      </c>
      <c r="I36" s="85">
        <v>0</v>
      </c>
      <c r="J36" s="85">
        <v>0</v>
      </c>
      <c r="K36" s="85">
        <v>0</v>
      </c>
      <c r="L36" s="85">
        <v>0</v>
      </c>
      <c r="M36" s="85">
        <v>0</v>
      </c>
      <c r="N36" s="85">
        <v>0</v>
      </c>
      <c r="O36" s="85">
        <v>0</v>
      </c>
      <c r="P36" s="85">
        <v>0</v>
      </c>
      <c r="Q36" s="85">
        <v>0</v>
      </c>
      <c r="R36" s="85">
        <v>0</v>
      </c>
      <c r="S36" s="85">
        <v>0</v>
      </c>
      <c r="T36" s="85">
        <v>0</v>
      </c>
      <c r="U36" s="85">
        <v>0</v>
      </c>
      <c r="V36" s="85">
        <v>0</v>
      </c>
      <c r="W36" s="85">
        <v>0</v>
      </c>
    </row>
    <row r="37" spans="1:23" x14ac:dyDescent="0.3">
      <c r="A37" s="85" t="s">
        <v>99</v>
      </c>
      <c r="B37" s="77" t="s">
        <v>112</v>
      </c>
      <c r="C37" s="86"/>
      <c r="D37" s="85">
        <v>1</v>
      </c>
      <c r="E37" s="85">
        <v>1</v>
      </c>
      <c r="F37" s="85">
        <v>1</v>
      </c>
      <c r="G37" s="85">
        <v>1</v>
      </c>
      <c r="H37" s="85">
        <v>1</v>
      </c>
      <c r="I37" s="85">
        <v>1</v>
      </c>
      <c r="J37" s="85">
        <v>1</v>
      </c>
      <c r="K37" s="85">
        <v>1</v>
      </c>
      <c r="L37" s="85">
        <v>1</v>
      </c>
      <c r="M37" s="85">
        <v>1</v>
      </c>
      <c r="N37" s="85">
        <v>1</v>
      </c>
      <c r="O37" s="85">
        <v>1</v>
      </c>
      <c r="P37" s="85">
        <v>1</v>
      </c>
      <c r="Q37" s="85">
        <v>1</v>
      </c>
      <c r="R37" s="85">
        <v>1</v>
      </c>
      <c r="S37" s="85">
        <v>1</v>
      </c>
      <c r="T37" s="85">
        <v>1</v>
      </c>
      <c r="U37" s="85">
        <v>1</v>
      </c>
      <c r="V37" s="85">
        <v>1</v>
      </c>
      <c r="W37" s="85">
        <v>1</v>
      </c>
    </row>
    <row r="38" spans="1:23" x14ac:dyDescent="0.3">
      <c r="A38" s="85" t="s">
        <v>100</v>
      </c>
      <c r="B38" s="87" t="s">
        <v>117</v>
      </c>
      <c r="C38" s="86"/>
      <c r="D38" s="85">
        <v>0</v>
      </c>
      <c r="E38" s="85">
        <v>0</v>
      </c>
      <c r="F38" s="85">
        <v>0</v>
      </c>
      <c r="G38" s="85">
        <v>0</v>
      </c>
      <c r="H38" s="85">
        <v>0</v>
      </c>
      <c r="I38" s="85">
        <v>0</v>
      </c>
      <c r="J38" s="85">
        <v>0</v>
      </c>
      <c r="K38" s="85">
        <v>0</v>
      </c>
      <c r="L38" s="85">
        <v>0</v>
      </c>
      <c r="M38" s="85">
        <v>0</v>
      </c>
      <c r="N38" s="85">
        <v>0</v>
      </c>
      <c r="O38" s="85">
        <v>0</v>
      </c>
      <c r="P38" s="85">
        <v>0</v>
      </c>
      <c r="Q38" s="85">
        <v>0</v>
      </c>
      <c r="R38" s="85">
        <v>0</v>
      </c>
      <c r="S38" s="85">
        <v>0</v>
      </c>
      <c r="T38" s="85">
        <v>0</v>
      </c>
      <c r="U38" s="85">
        <v>0</v>
      </c>
      <c r="V38" s="85">
        <v>0</v>
      </c>
      <c r="W38" s="85">
        <v>0</v>
      </c>
    </row>
    <row r="39" spans="1:23" x14ac:dyDescent="0.3">
      <c r="A39" s="85" t="s">
        <v>101</v>
      </c>
      <c r="B39" s="87" t="s">
        <v>117</v>
      </c>
      <c r="C39" s="86"/>
      <c r="D39" s="85">
        <v>0</v>
      </c>
      <c r="E39" s="85">
        <v>0</v>
      </c>
      <c r="F39" s="85">
        <v>0</v>
      </c>
      <c r="G39" s="85">
        <v>0</v>
      </c>
      <c r="H39" s="85">
        <v>0</v>
      </c>
      <c r="I39" s="85">
        <v>0</v>
      </c>
      <c r="J39" s="85">
        <v>0</v>
      </c>
      <c r="K39" s="85">
        <v>0</v>
      </c>
      <c r="L39" s="85">
        <v>0</v>
      </c>
      <c r="M39" s="85">
        <v>0</v>
      </c>
      <c r="N39" s="85">
        <v>0</v>
      </c>
      <c r="O39" s="85">
        <v>0</v>
      </c>
      <c r="P39" s="85">
        <v>0</v>
      </c>
      <c r="Q39" s="85">
        <v>0</v>
      </c>
      <c r="R39" s="85">
        <v>0</v>
      </c>
      <c r="S39" s="85">
        <v>0</v>
      </c>
      <c r="T39" s="85">
        <v>0</v>
      </c>
      <c r="U39" s="85">
        <v>0</v>
      </c>
      <c r="V39" s="85">
        <v>0</v>
      </c>
      <c r="W39" s="85">
        <v>0</v>
      </c>
    </row>
    <row r="40" spans="1:23" x14ac:dyDescent="0.3">
      <c r="A40" s="85" t="s">
        <v>102</v>
      </c>
      <c r="B40" s="74" t="s">
        <v>110</v>
      </c>
      <c r="C40" s="86" t="s">
        <v>144</v>
      </c>
      <c r="D40" s="85">
        <v>0</v>
      </c>
      <c r="E40" s="85">
        <v>0</v>
      </c>
      <c r="F40" s="85">
        <v>0</v>
      </c>
      <c r="G40" s="85">
        <v>0</v>
      </c>
      <c r="H40" s="85">
        <v>0</v>
      </c>
      <c r="I40" s="85">
        <v>0</v>
      </c>
      <c r="J40" s="85">
        <v>0</v>
      </c>
      <c r="K40" s="85">
        <v>0</v>
      </c>
      <c r="L40" s="85">
        <v>0</v>
      </c>
      <c r="M40" s="85">
        <v>0</v>
      </c>
      <c r="N40" s="85">
        <v>0</v>
      </c>
      <c r="O40" s="85">
        <v>0</v>
      </c>
      <c r="P40" s="85">
        <v>0</v>
      </c>
      <c r="Q40" s="85">
        <v>0</v>
      </c>
      <c r="R40" s="85">
        <v>0</v>
      </c>
      <c r="S40" s="85">
        <v>0</v>
      </c>
      <c r="T40" s="85">
        <v>0</v>
      </c>
      <c r="U40" s="85">
        <v>0</v>
      </c>
      <c r="V40" s="85">
        <v>0</v>
      </c>
      <c r="W40" s="85">
        <v>0</v>
      </c>
    </row>
    <row r="41" spans="1:23" x14ac:dyDescent="0.3">
      <c r="A41" s="85" t="s">
        <v>103</v>
      </c>
      <c r="B41" s="77" t="s">
        <v>114</v>
      </c>
      <c r="C41" s="86" t="s">
        <v>144</v>
      </c>
      <c r="D41" s="85">
        <v>1</v>
      </c>
      <c r="E41" s="85">
        <v>1</v>
      </c>
      <c r="F41" s="85">
        <v>1</v>
      </c>
      <c r="G41" s="85">
        <v>1</v>
      </c>
      <c r="H41" s="85">
        <v>1</v>
      </c>
      <c r="I41" s="85">
        <v>0</v>
      </c>
      <c r="J41" s="85">
        <v>0</v>
      </c>
      <c r="K41" s="85">
        <v>0</v>
      </c>
      <c r="L41" s="85">
        <v>0</v>
      </c>
      <c r="M41" s="85">
        <v>0</v>
      </c>
      <c r="N41" s="85">
        <v>0</v>
      </c>
      <c r="O41" s="85">
        <v>0</v>
      </c>
      <c r="P41" s="85">
        <v>0</v>
      </c>
      <c r="Q41" s="85">
        <v>0</v>
      </c>
      <c r="R41" s="85">
        <v>0</v>
      </c>
      <c r="S41" s="85">
        <v>0</v>
      </c>
      <c r="T41" s="85">
        <v>0</v>
      </c>
      <c r="U41" s="85">
        <v>0</v>
      </c>
      <c r="V41" s="85">
        <v>0</v>
      </c>
      <c r="W41" s="85">
        <v>0</v>
      </c>
    </row>
    <row r="42" spans="1:23" x14ac:dyDescent="0.3">
      <c r="A42" s="85" t="s">
        <v>132</v>
      </c>
      <c r="B42" s="77" t="s">
        <v>112</v>
      </c>
      <c r="C42" s="86"/>
      <c r="D42" s="85">
        <v>1</v>
      </c>
      <c r="E42" s="85">
        <v>1</v>
      </c>
      <c r="F42" s="85">
        <v>1</v>
      </c>
      <c r="G42" s="85">
        <v>1</v>
      </c>
      <c r="H42" s="85">
        <v>1</v>
      </c>
      <c r="I42" s="85">
        <v>1</v>
      </c>
      <c r="J42" s="85">
        <v>1</v>
      </c>
      <c r="K42" s="85">
        <v>1</v>
      </c>
      <c r="L42" s="85">
        <v>1</v>
      </c>
      <c r="M42" s="85">
        <v>1</v>
      </c>
      <c r="N42" s="85">
        <v>1</v>
      </c>
      <c r="O42" s="85">
        <v>1</v>
      </c>
      <c r="P42" s="85">
        <v>1</v>
      </c>
      <c r="Q42" s="85">
        <v>1</v>
      </c>
      <c r="R42" s="85">
        <v>1</v>
      </c>
      <c r="S42" s="85">
        <v>1</v>
      </c>
      <c r="T42" s="85">
        <v>1</v>
      </c>
      <c r="U42" s="85">
        <v>1</v>
      </c>
      <c r="V42" s="85">
        <v>1</v>
      </c>
      <c r="W42" s="85">
        <v>1</v>
      </c>
    </row>
    <row r="43" spans="1:23" x14ac:dyDescent="0.3">
      <c r="A43" s="85" t="s">
        <v>133</v>
      </c>
      <c r="B43" s="74" t="s">
        <v>115</v>
      </c>
      <c r="C43" s="86"/>
      <c r="D43" s="85">
        <v>1</v>
      </c>
      <c r="E43" s="85">
        <v>1</v>
      </c>
      <c r="F43" s="85">
        <v>0</v>
      </c>
      <c r="G43" s="85">
        <v>0</v>
      </c>
      <c r="H43" s="85">
        <v>0</v>
      </c>
      <c r="I43" s="85">
        <v>0</v>
      </c>
      <c r="J43" s="85">
        <v>0</v>
      </c>
      <c r="K43" s="85">
        <v>0</v>
      </c>
      <c r="L43" s="85">
        <v>0</v>
      </c>
      <c r="M43" s="85">
        <v>0</v>
      </c>
      <c r="N43" s="85">
        <v>0</v>
      </c>
      <c r="O43" s="85">
        <v>0</v>
      </c>
      <c r="P43" s="85">
        <v>0</v>
      </c>
      <c r="Q43" s="85">
        <v>0</v>
      </c>
      <c r="R43" s="85">
        <v>0</v>
      </c>
      <c r="S43" s="85">
        <v>0</v>
      </c>
      <c r="T43" s="85">
        <v>0</v>
      </c>
      <c r="U43" s="85">
        <v>0</v>
      </c>
      <c r="V43" s="85">
        <v>0</v>
      </c>
      <c r="W43" s="85">
        <v>0</v>
      </c>
    </row>
    <row r="44" spans="1:23" x14ac:dyDescent="0.3">
      <c r="A44" s="85" t="s">
        <v>134</v>
      </c>
      <c r="B44" s="74" t="s">
        <v>110</v>
      </c>
      <c r="C44" s="86" t="s">
        <v>144</v>
      </c>
      <c r="D44" s="85">
        <v>1</v>
      </c>
      <c r="E44" s="85">
        <v>1</v>
      </c>
      <c r="F44" s="85">
        <v>1</v>
      </c>
      <c r="G44" s="85">
        <v>1</v>
      </c>
      <c r="H44" s="85">
        <v>1</v>
      </c>
      <c r="I44" s="85">
        <v>1</v>
      </c>
      <c r="J44" s="85">
        <v>1</v>
      </c>
      <c r="K44" s="85">
        <v>0</v>
      </c>
      <c r="L44" s="85">
        <v>0</v>
      </c>
      <c r="M44" s="85">
        <v>0</v>
      </c>
      <c r="N44" s="85">
        <v>0</v>
      </c>
      <c r="O44" s="85">
        <v>0</v>
      </c>
      <c r="P44" s="85">
        <v>0</v>
      </c>
      <c r="Q44" s="85">
        <v>0</v>
      </c>
      <c r="R44" s="85">
        <v>0</v>
      </c>
      <c r="S44" s="85">
        <v>0</v>
      </c>
      <c r="T44" s="85">
        <v>0</v>
      </c>
      <c r="U44" s="85">
        <v>0</v>
      </c>
      <c r="V44" s="85">
        <v>0</v>
      </c>
      <c r="W44" s="85">
        <v>0</v>
      </c>
    </row>
    <row r="45" spans="1:23" x14ac:dyDescent="0.3">
      <c r="A45" s="85" t="s">
        <v>104</v>
      </c>
      <c r="B45" s="74" t="s">
        <v>109</v>
      </c>
      <c r="C45" s="86"/>
      <c r="D45" s="85">
        <v>1</v>
      </c>
      <c r="E45" s="85">
        <v>1</v>
      </c>
      <c r="F45" s="85">
        <v>0</v>
      </c>
      <c r="G45" s="85">
        <v>0</v>
      </c>
      <c r="H45" s="85">
        <v>0</v>
      </c>
      <c r="I45" s="85">
        <v>0</v>
      </c>
      <c r="J45" s="85">
        <v>0</v>
      </c>
      <c r="K45" s="85">
        <v>0</v>
      </c>
      <c r="L45" s="85">
        <v>0</v>
      </c>
      <c r="M45" s="85">
        <v>0</v>
      </c>
      <c r="N45" s="85">
        <v>0</v>
      </c>
      <c r="O45" s="85">
        <v>0</v>
      </c>
      <c r="P45" s="85">
        <v>0</v>
      </c>
      <c r="Q45" s="85">
        <v>0</v>
      </c>
      <c r="R45" s="85">
        <v>0</v>
      </c>
      <c r="S45" s="85">
        <v>0</v>
      </c>
      <c r="T45" s="85">
        <v>0</v>
      </c>
      <c r="U45" s="85">
        <v>0</v>
      </c>
      <c r="V45" s="85">
        <v>0</v>
      </c>
      <c r="W45" s="85">
        <v>0</v>
      </c>
    </row>
    <row r="46" spans="1:23" x14ac:dyDescent="0.3">
      <c r="A46" s="85" t="s">
        <v>105</v>
      </c>
      <c r="B46" s="74" t="s">
        <v>109</v>
      </c>
      <c r="C46" s="86"/>
      <c r="D46" s="85">
        <v>1</v>
      </c>
      <c r="E46" s="85">
        <v>1</v>
      </c>
      <c r="F46" s="85">
        <v>0</v>
      </c>
      <c r="G46" s="85">
        <v>0</v>
      </c>
      <c r="H46" s="85">
        <v>0</v>
      </c>
      <c r="I46" s="85">
        <v>0</v>
      </c>
      <c r="J46" s="85">
        <v>0</v>
      </c>
      <c r="K46" s="85">
        <v>0</v>
      </c>
      <c r="L46" s="85">
        <v>0</v>
      </c>
      <c r="M46" s="85">
        <v>0</v>
      </c>
      <c r="N46" s="85">
        <v>0</v>
      </c>
      <c r="O46" s="85">
        <v>0</v>
      </c>
      <c r="P46" s="85">
        <v>0</v>
      </c>
      <c r="Q46" s="85">
        <v>0</v>
      </c>
      <c r="R46" s="85">
        <v>0</v>
      </c>
      <c r="S46" s="85">
        <v>0</v>
      </c>
      <c r="T46" s="85">
        <v>0</v>
      </c>
      <c r="U46" s="85">
        <v>0</v>
      </c>
      <c r="V46" s="85">
        <v>0</v>
      </c>
      <c r="W46" s="85">
        <v>0</v>
      </c>
    </row>
    <row r="47" spans="1:23" x14ac:dyDescent="0.3">
      <c r="A47" s="85" t="s">
        <v>106</v>
      </c>
      <c r="B47" s="74" t="s">
        <v>109</v>
      </c>
      <c r="C47" s="86"/>
      <c r="D47" s="85">
        <v>1</v>
      </c>
      <c r="E47" s="85">
        <v>1</v>
      </c>
      <c r="F47" s="85">
        <v>0</v>
      </c>
      <c r="G47" s="85">
        <v>0</v>
      </c>
      <c r="H47" s="85">
        <v>0</v>
      </c>
      <c r="I47" s="85">
        <v>0</v>
      </c>
      <c r="J47" s="85">
        <v>0</v>
      </c>
      <c r="K47" s="85">
        <v>0</v>
      </c>
      <c r="L47" s="85">
        <v>0</v>
      </c>
      <c r="M47" s="85">
        <v>0</v>
      </c>
      <c r="N47" s="85">
        <v>0</v>
      </c>
      <c r="O47" s="85">
        <v>0</v>
      </c>
      <c r="P47" s="85">
        <v>0</v>
      </c>
      <c r="Q47" s="85">
        <v>0</v>
      </c>
      <c r="R47" s="85">
        <v>0</v>
      </c>
      <c r="S47" s="85">
        <v>0</v>
      </c>
      <c r="T47" s="85">
        <v>0</v>
      </c>
      <c r="U47" s="85">
        <v>0</v>
      </c>
      <c r="V47" s="85">
        <v>0</v>
      </c>
      <c r="W47" s="85">
        <v>0</v>
      </c>
    </row>
    <row r="48" spans="1:23" x14ac:dyDescent="0.3">
      <c r="A48" s="85" t="s">
        <v>107</v>
      </c>
      <c r="B48" s="74" t="s">
        <v>110</v>
      </c>
      <c r="C48" s="86"/>
      <c r="D48" s="85">
        <v>1</v>
      </c>
      <c r="E48" s="85">
        <v>0</v>
      </c>
      <c r="F48" s="85">
        <v>0</v>
      </c>
      <c r="G48" s="85">
        <v>0</v>
      </c>
      <c r="H48" s="85">
        <v>0</v>
      </c>
      <c r="I48" s="85">
        <v>0</v>
      </c>
      <c r="J48" s="85">
        <v>0</v>
      </c>
      <c r="K48" s="85">
        <v>0</v>
      </c>
      <c r="L48" s="85">
        <v>0</v>
      </c>
      <c r="M48" s="85">
        <v>0</v>
      </c>
      <c r="N48" s="85">
        <v>0</v>
      </c>
      <c r="O48" s="85">
        <v>0</v>
      </c>
      <c r="P48" s="85">
        <v>0</v>
      </c>
      <c r="Q48" s="85">
        <v>0</v>
      </c>
      <c r="R48" s="85">
        <v>0</v>
      </c>
      <c r="S48" s="85">
        <v>0</v>
      </c>
      <c r="T48" s="85">
        <v>0</v>
      </c>
      <c r="U48" s="85">
        <v>0</v>
      </c>
      <c r="V48" s="85">
        <v>0</v>
      </c>
      <c r="W48" s="85">
        <v>0</v>
      </c>
    </row>
  </sheetData>
  <autoFilter ref="A1:W48" xr:uid="{3A8DBBC3-2F6E-4F74-9731-6A90B0FA0F89}">
    <sortState xmlns:xlrd2="http://schemas.microsoft.com/office/spreadsheetml/2017/richdata2" ref="A2:W48">
      <sortCondition ref="A1:A48"/>
    </sortState>
  </autoFilter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60529-8F5E-41C4-887E-3BCA723618E8}">
  <sheetPr codeName="Sheet19">
    <tabColor rgb="FF0B3D91"/>
  </sheetPr>
  <dimension ref="A1:W49"/>
  <sheetViews>
    <sheetView zoomScaleNormal="100" workbookViewId="0">
      <selection activeCell="D49" sqref="D49:W49"/>
    </sheetView>
  </sheetViews>
  <sheetFormatPr defaultRowHeight="14.4" x14ac:dyDescent="0.3"/>
  <cols>
    <col min="1" max="1" width="11.21875" style="71" customWidth="1"/>
    <col min="2" max="2" width="51.88671875" style="71" bestFit="1" customWidth="1"/>
    <col min="3" max="3" width="8.88671875" style="71"/>
    <col min="4" max="23" width="9.44140625" style="69" customWidth="1"/>
    <col min="24" max="16384" width="8.88671875" style="71"/>
  </cols>
  <sheetData>
    <row r="1" spans="1:23" s="68" customFormat="1" ht="13.8" x14ac:dyDescent="0.25">
      <c r="A1" s="72" t="s">
        <v>85</v>
      </c>
      <c r="B1" s="72"/>
      <c r="C1" s="84" t="s">
        <v>143</v>
      </c>
      <c r="D1" s="72">
        <v>2021</v>
      </c>
      <c r="E1" s="84">
        <v>2022</v>
      </c>
      <c r="F1" s="72">
        <v>2023</v>
      </c>
      <c r="G1" s="84">
        <v>2024</v>
      </c>
      <c r="H1" s="72">
        <v>2025</v>
      </c>
      <c r="I1" s="84">
        <v>2026</v>
      </c>
      <c r="J1" s="72">
        <v>2027</v>
      </c>
      <c r="K1" s="84">
        <v>2028</v>
      </c>
      <c r="L1" s="72">
        <v>2029</v>
      </c>
      <c r="M1" s="84">
        <v>2030</v>
      </c>
      <c r="N1" s="72">
        <v>2031</v>
      </c>
      <c r="O1" s="84">
        <v>2032</v>
      </c>
      <c r="P1" s="72">
        <v>2033</v>
      </c>
      <c r="Q1" s="84">
        <v>2034</v>
      </c>
      <c r="R1" s="72">
        <v>2035</v>
      </c>
      <c r="S1" s="84">
        <v>2036</v>
      </c>
      <c r="T1" s="72">
        <v>2037</v>
      </c>
      <c r="U1" s="84">
        <v>2038</v>
      </c>
      <c r="V1" s="72">
        <v>2039</v>
      </c>
      <c r="W1" s="84">
        <v>2040</v>
      </c>
    </row>
    <row r="2" spans="1:23" ht="45.6" x14ac:dyDescent="0.3">
      <c r="A2" s="85" t="s">
        <v>116</v>
      </c>
      <c r="B2" s="74" t="s">
        <v>110</v>
      </c>
      <c r="C2" s="86"/>
      <c r="D2" s="87" t="str">
        <f>IF(Lifespans_existing!D2=1,Use_case_lifespans!$B2,0)</f>
        <v>Near Earth Robotic - LEO Science</v>
      </c>
      <c r="E2" s="87" t="str">
        <f>IF(Lifespans_existing!E2=1,Use_case_lifespans!$B2,0)</f>
        <v>Near Earth Robotic - LEO Science</v>
      </c>
      <c r="F2" s="87">
        <f>IF(Lifespans_existing!F2=1,Use_case_lifespans!$B2,0)</f>
        <v>0</v>
      </c>
      <c r="G2" s="87">
        <f>IF(Lifespans_existing!G2=1,Use_case_lifespans!$B2,0)</f>
        <v>0</v>
      </c>
      <c r="H2" s="87">
        <f>IF(Lifespans_existing!H2=1,Use_case_lifespans!$B2,0)</f>
        <v>0</v>
      </c>
      <c r="I2" s="87">
        <f>IF(Lifespans_existing!I2=1,Use_case_lifespans!$B2,0)</f>
        <v>0</v>
      </c>
      <c r="J2" s="87">
        <f>IF(Lifespans_existing!J2=1,Use_case_lifespans!$B2,0)</f>
        <v>0</v>
      </c>
      <c r="K2" s="87">
        <f>IF(Lifespans_existing!K2=1,Use_case_lifespans!$B2,0)</f>
        <v>0</v>
      </c>
      <c r="L2" s="87">
        <f>IF(Lifespans_existing!L2=1,Use_case_lifespans!$B2,0)</f>
        <v>0</v>
      </c>
      <c r="M2" s="87">
        <f>IF(Lifespans_existing!M2=1,Use_case_lifespans!$B2,0)</f>
        <v>0</v>
      </c>
      <c r="N2" s="87">
        <f>IF(Lifespans_existing!N2=1,Use_case_lifespans!$B2,0)</f>
        <v>0</v>
      </c>
      <c r="O2" s="87">
        <f>IF(Lifespans_existing!O2=1,Use_case_lifespans!$B2,0)</f>
        <v>0</v>
      </c>
      <c r="P2" s="87">
        <f>IF(Lifespans_existing!P2=1,Use_case_lifespans!$B2,0)</f>
        <v>0</v>
      </c>
      <c r="Q2" s="87">
        <f>IF(Lifespans_existing!Q2=1,Use_case_lifespans!$B2,0)</f>
        <v>0</v>
      </c>
      <c r="R2" s="87">
        <f>IF(Lifespans_existing!R2=1,Use_case_lifespans!$B2,0)</f>
        <v>0</v>
      </c>
      <c r="S2" s="87">
        <f>IF(Lifespans_existing!S2=1,Use_case_lifespans!$B2,0)</f>
        <v>0</v>
      </c>
      <c r="T2" s="87">
        <f>IF(Lifespans_existing!T2=1,Use_case_lifespans!$B2,0)</f>
        <v>0</v>
      </c>
      <c r="U2" s="87">
        <f>IF(Lifespans_existing!U2=1,Use_case_lifespans!$B2,0)</f>
        <v>0</v>
      </c>
      <c r="V2" s="87">
        <f>IF(Lifespans_existing!V2=1,Use_case_lifespans!$B2,0)</f>
        <v>0</v>
      </c>
      <c r="W2" s="87">
        <f>IF(Lifespans_existing!W2=1,Use_case_lifespans!$B2,0)</f>
        <v>0</v>
      </c>
    </row>
    <row r="3" spans="1:23" ht="45.6" x14ac:dyDescent="0.3">
      <c r="A3" s="85" t="s">
        <v>86</v>
      </c>
      <c r="B3" s="74" t="s">
        <v>110</v>
      </c>
      <c r="C3" s="86" t="s">
        <v>144</v>
      </c>
      <c r="D3" s="87" t="str">
        <f>IF(Lifespans_existing!D3=1,Use_case_lifespans!$B3,0)</f>
        <v>Near Earth Robotic - LEO Science</v>
      </c>
      <c r="E3" s="87" t="str">
        <f>IF(Lifespans_existing!E3=1,Use_case_lifespans!$B3,0)</f>
        <v>Near Earth Robotic - LEO Science</v>
      </c>
      <c r="F3" s="87" t="str">
        <f>IF(Lifespans_existing!F3=1,Use_case_lifespans!$B3,0)</f>
        <v>Near Earth Robotic - LEO Science</v>
      </c>
      <c r="G3" s="87" t="str">
        <f>IF(Lifespans_existing!G3=1,Use_case_lifespans!$B3,0)</f>
        <v>Near Earth Robotic - LEO Science</v>
      </c>
      <c r="H3" s="87">
        <f>IF(Lifespans_existing!H3=1,Use_case_lifespans!$B3,0)</f>
        <v>0</v>
      </c>
      <c r="I3" s="87">
        <f>IF(Lifespans_existing!I3=1,Use_case_lifespans!$B3,0)</f>
        <v>0</v>
      </c>
      <c r="J3" s="87">
        <f>IF(Lifespans_existing!J3=1,Use_case_lifespans!$B3,0)</f>
        <v>0</v>
      </c>
      <c r="K3" s="87">
        <f>IF(Lifespans_existing!K3=1,Use_case_lifespans!$B3,0)</f>
        <v>0</v>
      </c>
      <c r="L3" s="87">
        <f>IF(Lifespans_existing!L3=1,Use_case_lifespans!$B3,0)</f>
        <v>0</v>
      </c>
      <c r="M3" s="87">
        <f>IF(Lifespans_existing!M3=1,Use_case_lifespans!$B3,0)</f>
        <v>0</v>
      </c>
      <c r="N3" s="87">
        <f>IF(Lifespans_existing!N3=1,Use_case_lifespans!$B3,0)</f>
        <v>0</v>
      </c>
      <c r="O3" s="87">
        <f>IF(Lifespans_existing!O3=1,Use_case_lifespans!$B3,0)</f>
        <v>0</v>
      </c>
      <c r="P3" s="87">
        <f>IF(Lifespans_existing!P3=1,Use_case_lifespans!$B3,0)</f>
        <v>0</v>
      </c>
      <c r="Q3" s="87">
        <f>IF(Lifespans_existing!Q3=1,Use_case_lifespans!$B3,0)</f>
        <v>0</v>
      </c>
      <c r="R3" s="87">
        <f>IF(Lifespans_existing!R3=1,Use_case_lifespans!$B3,0)</f>
        <v>0</v>
      </c>
      <c r="S3" s="87">
        <f>IF(Lifespans_existing!S3=1,Use_case_lifespans!$B3,0)</f>
        <v>0</v>
      </c>
      <c r="T3" s="87">
        <f>IF(Lifespans_existing!T3=1,Use_case_lifespans!$B3,0)</f>
        <v>0</v>
      </c>
      <c r="U3" s="87">
        <f>IF(Lifespans_existing!U3=1,Use_case_lifespans!$B3,0)</f>
        <v>0</v>
      </c>
      <c r="V3" s="87">
        <f>IF(Lifespans_existing!V3=1,Use_case_lifespans!$B3,0)</f>
        <v>0</v>
      </c>
      <c r="W3" s="87">
        <f>IF(Lifespans_existing!W3=1,Use_case_lifespans!$B3,0)</f>
        <v>0</v>
      </c>
    </row>
    <row r="4" spans="1:23" ht="45.6" x14ac:dyDescent="0.3">
      <c r="A4" s="85" t="s">
        <v>118</v>
      </c>
      <c r="B4" s="74" t="s">
        <v>110</v>
      </c>
      <c r="C4" s="86" t="s">
        <v>144</v>
      </c>
      <c r="D4" s="87" t="str">
        <f>IF(Lifespans_existing!D4=1,Use_case_lifespans!$B4,0)</f>
        <v>Near Earth Robotic - LEO Science</v>
      </c>
      <c r="E4" s="87" t="str">
        <f>IF(Lifespans_existing!E4=1,Use_case_lifespans!$B4,0)</f>
        <v>Near Earth Robotic - LEO Science</v>
      </c>
      <c r="F4" s="87" t="str">
        <f>IF(Lifespans_existing!F4=1,Use_case_lifespans!$B4,0)</f>
        <v>Near Earth Robotic - LEO Science</v>
      </c>
      <c r="G4" s="87" t="str">
        <f>IF(Lifespans_existing!G4=1,Use_case_lifespans!$B4,0)</f>
        <v>Near Earth Robotic - LEO Science</v>
      </c>
      <c r="H4" s="87" t="str">
        <f>IF(Lifespans_existing!H4=1,Use_case_lifespans!$B4,0)</f>
        <v>Near Earth Robotic - LEO Science</v>
      </c>
      <c r="I4" s="87" t="str">
        <f>IF(Lifespans_existing!I4=1,Use_case_lifespans!$B4,0)</f>
        <v>Near Earth Robotic - LEO Science</v>
      </c>
      <c r="J4" s="87">
        <f>IF(Lifespans_existing!J4=1,Use_case_lifespans!$B4,0)</f>
        <v>0</v>
      </c>
      <c r="K4" s="87">
        <f>IF(Lifespans_existing!K4=1,Use_case_lifespans!$B4,0)</f>
        <v>0</v>
      </c>
      <c r="L4" s="87">
        <f>IF(Lifespans_existing!L4=1,Use_case_lifespans!$B4,0)</f>
        <v>0</v>
      </c>
      <c r="M4" s="87">
        <f>IF(Lifespans_existing!M4=1,Use_case_lifespans!$B4,0)</f>
        <v>0</v>
      </c>
      <c r="N4" s="87">
        <f>IF(Lifespans_existing!N4=1,Use_case_lifespans!$B4,0)</f>
        <v>0</v>
      </c>
      <c r="O4" s="87">
        <f>IF(Lifespans_existing!O4=1,Use_case_lifespans!$B4,0)</f>
        <v>0</v>
      </c>
      <c r="P4" s="87">
        <f>IF(Lifespans_existing!P4=1,Use_case_lifespans!$B4,0)</f>
        <v>0</v>
      </c>
      <c r="Q4" s="87">
        <f>IF(Lifespans_existing!Q4=1,Use_case_lifespans!$B4,0)</f>
        <v>0</v>
      </c>
      <c r="R4" s="87">
        <f>IF(Lifespans_existing!R4=1,Use_case_lifespans!$B4,0)</f>
        <v>0</v>
      </c>
      <c r="S4" s="87">
        <f>IF(Lifespans_existing!S4=1,Use_case_lifespans!$B4,0)</f>
        <v>0</v>
      </c>
      <c r="T4" s="87">
        <f>IF(Lifespans_existing!T4=1,Use_case_lifespans!$B4,0)</f>
        <v>0</v>
      </c>
      <c r="U4" s="87">
        <f>IF(Lifespans_existing!U4=1,Use_case_lifespans!$B4,0)</f>
        <v>0</v>
      </c>
      <c r="V4" s="87">
        <f>IF(Lifespans_existing!V4=1,Use_case_lifespans!$B4,0)</f>
        <v>0</v>
      </c>
      <c r="W4" s="87">
        <f>IF(Lifespans_existing!W4=1,Use_case_lifespans!$B4,0)</f>
        <v>0</v>
      </c>
    </row>
    <row r="5" spans="1:23" ht="34.200000000000003" x14ac:dyDescent="0.3">
      <c r="A5" s="85" t="s">
        <v>119</v>
      </c>
      <c r="B5" s="76" t="s">
        <v>112</v>
      </c>
      <c r="C5" s="86"/>
      <c r="D5" s="87" t="str">
        <f>IF(Lifespans_existing!D5=1,Use_case_lifespans!$B5,0)</f>
        <v>Human Space Flight</v>
      </c>
      <c r="E5" s="87" t="str">
        <f>IF(Lifespans_existing!E5=1,Use_case_lifespans!$B5,0)</f>
        <v>Human Space Flight</v>
      </c>
      <c r="F5" s="87" t="str">
        <f>IF(Lifespans_existing!F5=1,Use_case_lifespans!$B5,0)</f>
        <v>Human Space Flight</v>
      </c>
      <c r="G5" s="87" t="str">
        <f>IF(Lifespans_existing!G5=1,Use_case_lifespans!$B5,0)</f>
        <v>Human Space Flight</v>
      </c>
      <c r="H5" s="87" t="str">
        <f>IF(Lifespans_existing!H5=1,Use_case_lifespans!$B5,0)</f>
        <v>Human Space Flight</v>
      </c>
      <c r="I5" s="87" t="str">
        <f>IF(Lifespans_existing!I5=1,Use_case_lifespans!$B5,0)</f>
        <v>Human Space Flight</v>
      </c>
      <c r="J5" s="87" t="str">
        <f>IF(Lifespans_existing!J5=1,Use_case_lifespans!$B5,0)</f>
        <v>Human Space Flight</v>
      </c>
      <c r="K5" s="87" t="str">
        <f>IF(Lifespans_existing!K5=1,Use_case_lifespans!$B5,0)</f>
        <v>Human Space Flight</v>
      </c>
      <c r="L5" s="87" t="str">
        <f>IF(Lifespans_existing!L5=1,Use_case_lifespans!$B5,0)</f>
        <v>Human Space Flight</v>
      </c>
      <c r="M5" s="87" t="str">
        <f>IF(Lifespans_existing!M5=1,Use_case_lifespans!$B5,0)</f>
        <v>Human Space Flight</v>
      </c>
      <c r="N5" s="87" t="str">
        <f>IF(Lifespans_existing!N5=1,Use_case_lifespans!$B5,0)</f>
        <v>Human Space Flight</v>
      </c>
      <c r="O5" s="87" t="str">
        <f>IF(Lifespans_existing!O5=1,Use_case_lifespans!$B5,0)</f>
        <v>Human Space Flight</v>
      </c>
      <c r="P5" s="87" t="str">
        <f>IF(Lifespans_existing!P5=1,Use_case_lifespans!$B5,0)</f>
        <v>Human Space Flight</v>
      </c>
      <c r="Q5" s="87" t="str">
        <f>IF(Lifespans_existing!Q5=1,Use_case_lifespans!$B5,0)</f>
        <v>Human Space Flight</v>
      </c>
      <c r="R5" s="87" t="str">
        <f>IF(Lifespans_existing!R5=1,Use_case_lifespans!$B5,0)</f>
        <v>Human Space Flight</v>
      </c>
      <c r="S5" s="87" t="str">
        <f>IF(Lifespans_existing!S5=1,Use_case_lifespans!$B5,0)</f>
        <v>Human Space Flight</v>
      </c>
      <c r="T5" s="87" t="str">
        <f>IF(Lifespans_existing!T5=1,Use_case_lifespans!$B5,0)</f>
        <v>Human Space Flight</v>
      </c>
      <c r="U5" s="87" t="str">
        <f>IF(Lifespans_existing!U5=1,Use_case_lifespans!$B5,0)</f>
        <v>Human Space Flight</v>
      </c>
      <c r="V5" s="87" t="str">
        <f>IF(Lifespans_existing!V5=1,Use_case_lifespans!$B5,0)</f>
        <v>Human Space Flight</v>
      </c>
      <c r="W5" s="87" t="str">
        <f>IF(Lifespans_existing!W5=1,Use_case_lifespans!$B5,0)</f>
        <v>Human Space Flight</v>
      </c>
    </row>
    <row r="6" spans="1:23" ht="22.8" x14ac:dyDescent="0.3">
      <c r="A6" s="85" t="s">
        <v>120</v>
      </c>
      <c r="B6" s="77" t="s">
        <v>111</v>
      </c>
      <c r="C6" s="86" t="s">
        <v>144</v>
      </c>
      <c r="D6" s="87" t="str">
        <f>IF(Lifespans_existing!D6=1,Use_case_lifespans!$B6,0)</f>
        <v>Launch Events</v>
      </c>
      <c r="E6" s="87" t="str">
        <f>IF(Lifespans_existing!E6=1,Use_case_lifespans!$B6,0)</f>
        <v>Launch Events</v>
      </c>
      <c r="F6" s="87" t="str">
        <f>IF(Lifespans_existing!F6=1,Use_case_lifespans!$B6,0)</f>
        <v>Launch Events</v>
      </c>
      <c r="G6" s="87" t="str">
        <f>IF(Lifespans_existing!G6=1,Use_case_lifespans!$B6,0)</f>
        <v>Launch Events</v>
      </c>
      <c r="H6" s="87">
        <f>IF(Lifespans_existing!H6=1,Use_case_lifespans!$B6,0)</f>
        <v>0</v>
      </c>
      <c r="I6" s="87">
        <f>IF(Lifespans_existing!I6=1,Use_case_lifespans!$B6,0)</f>
        <v>0</v>
      </c>
      <c r="J6" s="87">
        <f>IF(Lifespans_existing!J6=1,Use_case_lifespans!$B6,0)</f>
        <v>0</v>
      </c>
      <c r="K6" s="87">
        <f>IF(Lifespans_existing!K6=1,Use_case_lifespans!$B6,0)</f>
        <v>0</v>
      </c>
      <c r="L6" s="87">
        <f>IF(Lifespans_existing!L6=1,Use_case_lifespans!$B6,0)</f>
        <v>0</v>
      </c>
      <c r="M6" s="87">
        <f>IF(Lifespans_existing!M6=1,Use_case_lifespans!$B6,0)</f>
        <v>0</v>
      </c>
      <c r="N6" s="87">
        <f>IF(Lifespans_existing!N6=1,Use_case_lifespans!$B6,0)</f>
        <v>0</v>
      </c>
      <c r="O6" s="87">
        <f>IF(Lifespans_existing!O6=1,Use_case_lifespans!$B6,0)</f>
        <v>0</v>
      </c>
      <c r="P6" s="87">
        <f>IF(Lifespans_existing!P6=1,Use_case_lifespans!$B6,0)</f>
        <v>0</v>
      </c>
      <c r="Q6" s="87">
        <f>IF(Lifespans_existing!Q6=1,Use_case_lifespans!$B6,0)</f>
        <v>0</v>
      </c>
      <c r="R6" s="87">
        <f>IF(Lifespans_existing!R6=1,Use_case_lifespans!$B6,0)</f>
        <v>0</v>
      </c>
      <c r="S6" s="87">
        <f>IF(Lifespans_existing!S6=1,Use_case_lifespans!$B6,0)</f>
        <v>0</v>
      </c>
      <c r="T6" s="87">
        <f>IF(Lifespans_existing!T6=1,Use_case_lifespans!$B6,0)</f>
        <v>0</v>
      </c>
      <c r="U6" s="87">
        <f>IF(Lifespans_existing!U6=1,Use_case_lifespans!$B6,0)</f>
        <v>0</v>
      </c>
      <c r="V6" s="87">
        <f>IF(Lifespans_existing!V6=1,Use_case_lifespans!$B6,0)</f>
        <v>0</v>
      </c>
      <c r="W6" s="87">
        <f>IF(Lifespans_existing!W6=1,Use_case_lifespans!$B6,0)</f>
        <v>0</v>
      </c>
    </row>
    <row r="7" spans="1:23" ht="45.6" x14ac:dyDescent="0.3">
      <c r="A7" s="85" t="s">
        <v>121</v>
      </c>
      <c r="B7" s="74" t="s">
        <v>110</v>
      </c>
      <c r="C7" s="86" t="s">
        <v>144</v>
      </c>
      <c r="D7" s="87" t="str">
        <f>IF(Lifespans_existing!D7=1,Use_case_lifespans!$B7,0)</f>
        <v>Near Earth Robotic - LEO Science</v>
      </c>
      <c r="E7" s="87" t="str">
        <f>IF(Lifespans_existing!E7=1,Use_case_lifespans!$B7,0)</f>
        <v>Near Earth Robotic - LEO Science</v>
      </c>
      <c r="F7" s="87" t="str">
        <f>IF(Lifespans_existing!F7=1,Use_case_lifespans!$B7,0)</f>
        <v>Near Earth Robotic - LEO Science</v>
      </c>
      <c r="G7" s="87" t="str">
        <f>IF(Lifespans_existing!G7=1,Use_case_lifespans!$B7,0)</f>
        <v>Near Earth Robotic - LEO Science</v>
      </c>
      <c r="H7" s="87" t="str">
        <f>IF(Lifespans_existing!H7=1,Use_case_lifespans!$B7,0)</f>
        <v>Near Earth Robotic - LEO Science</v>
      </c>
      <c r="I7" s="87" t="str">
        <f>IF(Lifespans_existing!I7=1,Use_case_lifespans!$B7,0)</f>
        <v>Near Earth Robotic - LEO Science</v>
      </c>
      <c r="J7" s="87">
        <f>IF(Lifespans_existing!J7=1,Use_case_lifespans!$B7,0)</f>
        <v>0</v>
      </c>
      <c r="K7" s="87">
        <f>IF(Lifespans_existing!K7=1,Use_case_lifespans!$B7,0)</f>
        <v>0</v>
      </c>
      <c r="L7" s="87">
        <f>IF(Lifespans_existing!L7=1,Use_case_lifespans!$B7,0)</f>
        <v>0</v>
      </c>
      <c r="M7" s="87">
        <f>IF(Lifespans_existing!M7=1,Use_case_lifespans!$B7,0)</f>
        <v>0</v>
      </c>
      <c r="N7" s="87">
        <f>IF(Lifespans_existing!N7=1,Use_case_lifespans!$B7,0)</f>
        <v>0</v>
      </c>
      <c r="O7" s="87">
        <f>IF(Lifespans_existing!O7=1,Use_case_lifespans!$B7,0)</f>
        <v>0</v>
      </c>
      <c r="P7" s="87">
        <f>IF(Lifespans_existing!P7=1,Use_case_lifespans!$B7,0)</f>
        <v>0</v>
      </c>
      <c r="Q7" s="87">
        <f>IF(Lifespans_existing!Q7=1,Use_case_lifespans!$B7,0)</f>
        <v>0</v>
      </c>
      <c r="R7" s="87">
        <f>IF(Lifespans_existing!R7=1,Use_case_lifespans!$B7,0)</f>
        <v>0</v>
      </c>
      <c r="S7" s="87">
        <f>IF(Lifespans_existing!S7=1,Use_case_lifespans!$B7,0)</f>
        <v>0</v>
      </c>
      <c r="T7" s="87">
        <f>IF(Lifespans_existing!T7=1,Use_case_lifespans!$B7,0)</f>
        <v>0</v>
      </c>
      <c r="U7" s="87">
        <f>IF(Lifespans_existing!U7=1,Use_case_lifespans!$B7,0)</f>
        <v>0</v>
      </c>
      <c r="V7" s="87">
        <f>IF(Lifespans_existing!V7=1,Use_case_lifespans!$B7,0)</f>
        <v>0</v>
      </c>
      <c r="W7" s="87">
        <f>IF(Lifespans_existing!W7=1,Use_case_lifespans!$B7,0)</f>
        <v>0</v>
      </c>
    </row>
    <row r="8" spans="1:23" x14ac:dyDescent="0.3">
      <c r="A8" s="85" t="s">
        <v>87</v>
      </c>
      <c r="B8" s="87" t="s">
        <v>117</v>
      </c>
      <c r="C8" s="86" t="s">
        <v>144</v>
      </c>
      <c r="D8" s="87" t="str">
        <f>IF(Lifespans_existing!D8=1,Use_case_lifespans!$B8,0)</f>
        <v>???</v>
      </c>
      <c r="E8" s="87" t="str">
        <f>IF(Lifespans_existing!E8=1,Use_case_lifespans!$B8,0)</f>
        <v>???</v>
      </c>
      <c r="F8" s="87" t="str">
        <f>IF(Lifespans_existing!F8=1,Use_case_lifespans!$B8,0)</f>
        <v>???</v>
      </c>
      <c r="G8" s="87" t="str">
        <f>IF(Lifespans_existing!G8=1,Use_case_lifespans!$B8,0)</f>
        <v>???</v>
      </c>
      <c r="H8" s="87" t="str">
        <f>IF(Lifespans_existing!H8=1,Use_case_lifespans!$B8,0)</f>
        <v>???</v>
      </c>
      <c r="I8" s="87" t="str">
        <f>IF(Lifespans_existing!I8=1,Use_case_lifespans!$B8,0)</f>
        <v>???</v>
      </c>
      <c r="J8" s="87" t="str">
        <f>IF(Lifespans_existing!J8=1,Use_case_lifespans!$B8,0)</f>
        <v>???</v>
      </c>
      <c r="K8" s="87" t="str">
        <f>IF(Lifespans_existing!K8=1,Use_case_lifespans!$B8,0)</f>
        <v>???</v>
      </c>
      <c r="L8" s="87" t="str">
        <f>IF(Lifespans_existing!L8=1,Use_case_lifespans!$B8,0)</f>
        <v>???</v>
      </c>
      <c r="M8" s="87" t="str">
        <f>IF(Lifespans_existing!M8=1,Use_case_lifespans!$B8,0)</f>
        <v>???</v>
      </c>
      <c r="N8" s="87" t="str">
        <f>IF(Lifespans_existing!N8=1,Use_case_lifespans!$B8,0)</f>
        <v>???</v>
      </c>
      <c r="O8" s="87" t="str">
        <f>IF(Lifespans_existing!O8=1,Use_case_lifespans!$B8,0)</f>
        <v>???</v>
      </c>
      <c r="P8" s="87" t="str">
        <f>IF(Lifespans_existing!P8=1,Use_case_lifespans!$B8,0)</f>
        <v>???</v>
      </c>
      <c r="Q8" s="87" t="str">
        <f>IF(Lifespans_existing!Q8=1,Use_case_lifespans!$B8,0)</f>
        <v>???</v>
      </c>
      <c r="R8" s="87" t="str">
        <f>IF(Lifespans_existing!R8=1,Use_case_lifespans!$B8,0)</f>
        <v>???</v>
      </c>
      <c r="S8" s="87" t="str">
        <f>IF(Lifespans_existing!S8=1,Use_case_lifespans!$B8,0)</f>
        <v>???</v>
      </c>
      <c r="T8" s="87" t="str">
        <f>IF(Lifespans_existing!T8=1,Use_case_lifespans!$B8,0)</f>
        <v>???</v>
      </c>
      <c r="U8" s="87" t="str">
        <f>IF(Lifespans_existing!U8=1,Use_case_lifespans!$B8,0)</f>
        <v>???</v>
      </c>
      <c r="V8" s="87" t="str">
        <f>IF(Lifespans_existing!V8=1,Use_case_lifespans!$B8,0)</f>
        <v>???</v>
      </c>
      <c r="W8" s="87" t="str">
        <f>IF(Lifespans_existing!W8=1,Use_case_lifespans!$B8,0)</f>
        <v>???</v>
      </c>
    </row>
    <row r="9" spans="1:23" x14ac:dyDescent="0.3">
      <c r="A9" s="85" t="s">
        <v>122</v>
      </c>
      <c r="B9" s="74" t="s">
        <v>110</v>
      </c>
      <c r="C9" s="86"/>
      <c r="D9" s="87">
        <f>IF(Lifespans_existing!D9=1,Use_case_lifespans!$B9,0)</f>
        <v>0</v>
      </c>
      <c r="E9" s="87">
        <f>IF(Lifespans_existing!E9=1,Use_case_lifespans!$B9,0)</f>
        <v>0</v>
      </c>
      <c r="F9" s="87">
        <f>IF(Lifespans_existing!F9=1,Use_case_lifespans!$B9,0)</f>
        <v>0</v>
      </c>
      <c r="G9" s="87">
        <f>IF(Lifespans_existing!G9=1,Use_case_lifespans!$B9,0)</f>
        <v>0</v>
      </c>
      <c r="H9" s="87">
        <f>IF(Lifespans_existing!H9=1,Use_case_lifespans!$B9,0)</f>
        <v>0</v>
      </c>
      <c r="I9" s="87">
        <f>IF(Lifespans_existing!I9=1,Use_case_lifespans!$B9,0)</f>
        <v>0</v>
      </c>
      <c r="J9" s="87">
        <f>IF(Lifespans_existing!J9=1,Use_case_lifespans!$B9,0)</f>
        <v>0</v>
      </c>
      <c r="K9" s="87">
        <f>IF(Lifespans_existing!K9=1,Use_case_lifespans!$B9,0)</f>
        <v>0</v>
      </c>
      <c r="L9" s="87">
        <f>IF(Lifespans_existing!L9=1,Use_case_lifespans!$B9,0)</f>
        <v>0</v>
      </c>
      <c r="M9" s="87">
        <f>IF(Lifespans_existing!M9=1,Use_case_lifespans!$B9,0)</f>
        <v>0</v>
      </c>
      <c r="N9" s="87">
        <f>IF(Lifespans_existing!N9=1,Use_case_lifespans!$B9,0)</f>
        <v>0</v>
      </c>
      <c r="O9" s="87">
        <f>IF(Lifespans_existing!O9=1,Use_case_lifespans!$B9,0)</f>
        <v>0</v>
      </c>
      <c r="P9" s="87">
        <f>IF(Lifespans_existing!P9=1,Use_case_lifespans!$B9,0)</f>
        <v>0</v>
      </c>
      <c r="Q9" s="87">
        <f>IF(Lifespans_existing!Q9=1,Use_case_lifespans!$B9,0)</f>
        <v>0</v>
      </c>
      <c r="R9" s="87">
        <f>IF(Lifespans_existing!R9=1,Use_case_lifespans!$B9,0)</f>
        <v>0</v>
      </c>
      <c r="S9" s="87">
        <f>IF(Lifespans_existing!S9=1,Use_case_lifespans!$B9,0)</f>
        <v>0</v>
      </c>
      <c r="T9" s="87">
        <f>IF(Lifespans_existing!T9=1,Use_case_lifespans!$B9,0)</f>
        <v>0</v>
      </c>
      <c r="U9" s="87">
        <f>IF(Lifespans_existing!U9=1,Use_case_lifespans!$B9,0)</f>
        <v>0</v>
      </c>
      <c r="V9" s="87">
        <f>IF(Lifespans_existing!V9=1,Use_case_lifespans!$B9,0)</f>
        <v>0</v>
      </c>
      <c r="W9" s="87">
        <f>IF(Lifespans_existing!W9=1,Use_case_lifespans!$B9,0)</f>
        <v>0</v>
      </c>
    </row>
    <row r="10" spans="1:23" ht="34.200000000000003" x14ac:dyDescent="0.3">
      <c r="A10" s="85" t="s">
        <v>123</v>
      </c>
      <c r="B10" s="77" t="s">
        <v>112</v>
      </c>
      <c r="C10" s="86" t="s">
        <v>144</v>
      </c>
      <c r="D10" s="87" t="str">
        <f>IF(Lifespans_existing!D10=1,Use_case_lifespans!$B10,0)</f>
        <v>Human Space Flight</v>
      </c>
      <c r="E10" s="87" t="str">
        <f>IF(Lifespans_existing!E10=1,Use_case_lifespans!$B10,0)</f>
        <v>Human Space Flight</v>
      </c>
      <c r="F10" s="87" t="str">
        <f>IF(Lifespans_existing!F10=1,Use_case_lifespans!$B10,0)</f>
        <v>Human Space Flight</v>
      </c>
      <c r="G10" s="87" t="str">
        <f>IF(Lifespans_existing!G10=1,Use_case_lifespans!$B10,0)</f>
        <v>Human Space Flight</v>
      </c>
      <c r="H10" s="87" t="str">
        <f>IF(Lifespans_existing!H10=1,Use_case_lifespans!$B10,0)</f>
        <v>Human Space Flight</v>
      </c>
      <c r="I10" s="87" t="str">
        <f>IF(Lifespans_existing!I10=1,Use_case_lifespans!$B10,0)</f>
        <v>Human Space Flight</v>
      </c>
      <c r="J10" s="87" t="str">
        <f>IF(Lifespans_existing!J10=1,Use_case_lifespans!$B10,0)</f>
        <v>Human Space Flight</v>
      </c>
      <c r="K10" s="87" t="str">
        <f>IF(Lifespans_existing!K10=1,Use_case_lifespans!$B10,0)</f>
        <v>Human Space Flight</v>
      </c>
      <c r="L10" s="87" t="str">
        <f>IF(Lifespans_existing!L10=1,Use_case_lifespans!$B10,0)</f>
        <v>Human Space Flight</v>
      </c>
      <c r="M10" s="87" t="str">
        <f>IF(Lifespans_existing!M10=1,Use_case_lifespans!$B10,0)</f>
        <v>Human Space Flight</v>
      </c>
      <c r="N10" s="87">
        <f>IF(Lifespans_existing!N10=1,Use_case_lifespans!$B10,0)</f>
        <v>0</v>
      </c>
      <c r="O10" s="87">
        <f>IF(Lifespans_existing!O10=1,Use_case_lifespans!$B10,0)</f>
        <v>0</v>
      </c>
      <c r="P10" s="87">
        <f>IF(Lifespans_existing!P10=1,Use_case_lifespans!$B10,0)</f>
        <v>0</v>
      </c>
      <c r="Q10" s="87">
        <f>IF(Lifespans_existing!Q10=1,Use_case_lifespans!$B10,0)</f>
        <v>0</v>
      </c>
      <c r="R10" s="87">
        <f>IF(Lifespans_existing!R10=1,Use_case_lifespans!$B10,0)</f>
        <v>0</v>
      </c>
      <c r="S10" s="87">
        <f>IF(Lifespans_existing!S10=1,Use_case_lifespans!$B10,0)</f>
        <v>0</v>
      </c>
      <c r="T10" s="87">
        <f>IF(Lifespans_existing!T10=1,Use_case_lifespans!$B10,0)</f>
        <v>0</v>
      </c>
      <c r="U10" s="87">
        <f>IF(Lifespans_existing!U10=1,Use_case_lifespans!$B10,0)</f>
        <v>0</v>
      </c>
      <c r="V10" s="87">
        <f>IF(Lifespans_existing!V10=1,Use_case_lifespans!$B10,0)</f>
        <v>0</v>
      </c>
      <c r="W10" s="87">
        <f>IF(Lifespans_existing!W10=1,Use_case_lifespans!$B10,0)</f>
        <v>0</v>
      </c>
    </row>
    <row r="11" spans="1:23" ht="22.8" x14ac:dyDescent="0.3">
      <c r="A11" s="85" t="s">
        <v>124</v>
      </c>
      <c r="B11" s="77" t="s">
        <v>111</v>
      </c>
      <c r="C11" s="86"/>
      <c r="D11" s="87" t="str">
        <f>IF(Lifespans_existing!D11=1,Use_case_lifespans!$B11,0)</f>
        <v>Launch Events</v>
      </c>
      <c r="E11" s="87" t="str">
        <f>IF(Lifespans_existing!E11=1,Use_case_lifespans!$B11,0)</f>
        <v>Launch Events</v>
      </c>
      <c r="F11" s="87" t="str">
        <f>IF(Lifespans_existing!F11=1,Use_case_lifespans!$B11,0)</f>
        <v>Launch Events</v>
      </c>
      <c r="G11" s="87" t="str">
        <f>IF(Lifespans_existing!G11=1,Use_case_lifespans!$B11,0)</f>
        <v>Launch Events</v>
      </c>
      <c r="H11" s="87" t="str">
        <f>IF(Lifespans_existing!H11=1,Use_case_lifespans!$B11,0)</f>
        <v>Launch Events</v>
      </c>
      <c r="I11" s="87" t="str">
        <f>IF(Lifespans_existing!I11=1,Use_case_lifespans!$B11,0)</f>
        <v>Launch Events</v>
      </c>
      <c r="J11" s="87" t="str">
        <f>IF(Lifespans_existing!J11=1,Use_case_lifespans!$B11,0)</f>
        <v>Launch Events</v>
      </c>
      <c r="K11" s="87" t="str">
        <f>IF(Lifespans_existing!K11=1,Use_case_lifespans!$B11,0)</f>
        <v>Launch Events</v>
      </c>
      <c r="L11" s="87" t="str">
        <f>IF(Lifespans_existing!L11=1,Use_case_lifespans!$B11,0)</f>
        <v>Launch Events</v>
      </c>
      <c r="M11" s="87" t="str">
        <f>IF(Lifespans_existing!M11=1,Use_case_lifespans!$B11,0)</f>
        <v>Launch Events</v>
      </c>
      <c r="N11" s="87" t="str">
        <f>IF(Lifespans_existing!N11=1,Use_case_lifespans!$B11,0)</f>
        <v>Launch Events</v>
      </c>
      <c r="O11" s="87" t="str">
        <f>IF(Lifespans_existing!O11=1,Use_case_lifespans!$B11,0)</f>
        <v>Launch Events</v>
      </c>
      <c r="P11" s="87" t="str">
        <f>IF(Lifespans_existing!P11=1,Use_case_lifespans!$B11,0)</f>
        <v>Launch Events</v>
      </c>
      <c r="Q11" s="87" t="str">
        <f>IF(Lifespans_existing!Q11=1,Use_case_lifespans!$B11,0)</f>
        <v>Launch Events</v>
      </c>
      <c r="R11" s="87" t="str">
        <f>IF(Lifespans_existing!R11=1,Use_case_lifespans!$B11,0)</f>
        <v>Launch Events</v>
      </c>
      <c r="S11" s="87" t="str">
        <f>IF(Lifespans_existing!S11=1,Use_case_lifespans!$B11,0)</f>
        <v>Launch Events</v>
      </c>
      <c r="T11" s="87" t="str">
        <f>IF(Lifespans_existing!T11=1,Use_case_lifespans!$B11,0)</f>
        <v>Launch Events</v>
      </c>
      <c r="U11" s="87" t="str">
        <f>IF(Lifespans_existing!U11=1,Use_case_lifespans!$B11,0)</f>
        <v>Launch Events</v>
      </c>
      <c r="V11" s="87" t="str">
        <f>IF(Lifespans_existing!V11=1,Use_case_lifespans!$B11,0)</f>
        <v>Launch Events</v>
      </c>
      <c r="W11" s="87" t="str">
        <f>IF(Lifespans_existing!W11=1,Use_case_lifespans!$B11,0)</f>
        <v>Launch Events</v>
      </c>
    </row>
    <row r="12" spans="1:23" ht="34.200000000000003" x14ac:dyDescent="0.3">
      <c r="A12" s="85" t="s">
        <v>125</v>
      </c>
      <c r="B12" s="76" t="s">
        <v>112</v>
      </c>
      <c r="C12" s="86"/>
      <c r="D12" s="87" t="str">
        <f>IF(Lifespans_existing!D12=1,Use_case_lifespans!$B12,0)</f>
        <v>Human Space Flight</v>
      </c>
      <c r="E12" s="87" t="str">
        <f>IF(Lifespans_existing!E12=1,Use_case_lifespans!$B12,0)</f>
        <v>Human Space Flight</v>
      </c>
      <c r="F12" s="87" t="str">
        <f>IF(Lifespans_existing!F12=1,Use_case_lifespans!$B12,0)</f>
        <v>Human Space Flight</v>
      </c>
      <c r="G12" s="87" t="str">
        <f>IF(Lifespans_existing!G12=1,Use_case_lifespans!$B12,0)</f>
        <v>Human Space Flight</v>
      </c>
      <c r="H12" s="87" t="str">
        <f>IF(Lifespans_existing!H12=1,Use_case_lifespans!$B12,0)</f>
        <v>Human Space Flight</v>
      </c>
      <c r="I12" s="87" t="str">
        <f>IF(Lifespans_existing!I12=1,Use_case_lifespans!$B12,0)</f>
        <v>Human Space Flight</v>
      </c>
      <c r="J12" s="87" t="str">
        <f>IF(Lifespans_existing!J12=1,Use_case_lifespans!$B12,0)</f>
        <v>Human Space Flight</v>
      </c>
      <c r="K12" s="87" t="str">
        <f>IF(Lifespans_existing!K12=1,Use_case_lifespans!$B12,0)</f>
        <v>Human Space Flight</v>
      </c>
      <c r="L12" s="87" t="str">
        <f>IF(Lifespans_existing!L12=1,Use_case_lifespans!$B12,0)</f>
        <v>Human Space Flight</v>
      </c>
      <c r="M12" s="87" t="str">
        <f>IF(Lifespans_existing!M12=1,Use_case_lifespans!$B12,0)</f>
        <v>Human Space Flight</v>
      </c>
      <c r="N12" s="87" t="str">
        <f>IF(Lifespans_existing!N12=1,Use_case_lifespans!$B12,0)</f>
        <v>Human Space Flight</v>
      </c>
      <c r="O12" s="87" t="str">
        <f>IF(Lifespans_existing!O12=1,Use_case_lifespans!$B12,0)</f>
        <v>Human Space Flight</v>
      </c>
      <c r="P12" s="87" t="str">
        <f>IF(Lifespans_existing!P12=1,Use_case_lifespans!$B12,0)</f>
        <v>Human Space Flight</v>
      </c>
      <c r="Q12" s="87" t="str">
        <f>IF(Lifespans_existing!Q12=1,Use_case_lifespans!$B12,0)</f>
        <v>Human Space Flight</v>
      </c>
      <c r="R12" s="87" t="str">
        <f>IF(Lifespans_existing!R12=1,Use_case_lifespans!$B12,0)</f>
        <v>Human Space Flight</v>
      </c>
      <c r="S12" s="87" t="str">
        <f>IF(Lifespans_existing!S12=1,Use_case_lifespans!$B12,0)</f>
        <v>Human Space Flight</v>
      </c>
      <c r="T12" s="87" t="str">
        <f>IF(Lifespans_existing!T12=1,Use_case_lifespans!$B12,0)</f>
        <v>Human Space Flight</v>
      </c>
      <c r="U12" s="87" t="str">
        <f>IF(Lifespans_existing!U12=1,Use_case_lifespans!$B12,0)</f>
        <v>Human Space Flight</v>
      </c>
      <c r="V12" s="87" t="str">
        <f>IF(Lifespans_existing!V12=1,Use_case_lifespans!$B12,0)</f>
        <v>Human Space Flight</v>
      </c>
      <c r="W12" s="87" t="str">
        <f>IF(Lifespans_existing!W12=1,Use_case_lifespans!$B12,0)</f>
        <v>Human Space Flight</v>
      </c>
    </row>
    <row r="13" spans="1:23" x14ac:dyDescent="0.3">
      <c r="A13" s="85" t="s">
        <v>135</v>
      </c>
      <c r="B13" s="87" t="s">
        <v>117</v>
      </c>
      <c r="C13" s="86"/>
      <c r="D13" s="87" t="str">
        <f>IF(Lifespans_existing!D13=1,Use_case_lifespans!$B13,0)</f>
        <v>???</v>
      </c>
      <c r="E13" s="87" t="str">
        <f>IF(Lifespans_existing!E13=1,Use_case_lifespans!$B13,0)</f>
        <v>???</v>
      </c>
      <c r="F13" s="87" t="str">
        <f>IF(Lifespans_existing!F13=1,Use_case_lifespans!$B13,0)</f>
        <v>???</v>
      </c>
      <c r="G13" s="87">
        <f>IF(Lifespans_existing!G13=1,Use_case_lifespans!$B13,0)</f>
        <v>0</v>
      </c>
      <c r="H13" s="87">
        <f>IF(Lifespans_existing!H13=1,Use_case_lifespans!$B13,0)</f>
        <v>0</v>
      </c>
      <c r="I13" s="87">
        <f>IF(Lifespans_existing!I13=1,Use_case_lifespans!$B13,0)</f>
        <v>0</v>
      </c>
      <c r="J13" s="87">
        <f>IF(Lifespans_existing!J13=1,Use_case_lifespans!$B13,0)</f>
        <v>0</v>
      </c>
      <c r="K13" s="87">
        <f>IF(Lifespans_existing!K13=1,Use_case_lifespans!$B13,0)</f>
        <v>0</v>
      </c>
      <c r="L13" s="87">
        <f>IF(Lifespans_existing!L13=1,Use_case_lifespans!$B13,0)</f>
        <v>0</v>
      </c>
      <c r="M13" s="87">
        <f>IF(Lifespans_existing!M13=1,Use_case_lifespans!$B13,0)</f>
        <v>0</v>
      </c>
      <c r="N13" s="87">
        <f>IF(Lifespans_existing!N13=1,Use_case_lifespans!$B13,0)</f>
        <v>0</v>
      </c>
      <c r="O13" s="87">
        <f>IF(Lifespans_existing!O13=1,Use_case_lifespans!$B13,0)</f>
        <v>0</v>
      </c>
      <c r="P13" s="87">
        <f>IF(Lifespans_existing!P13=1,Use_case_lifespans!$B13,0)</f>
        <v>0</v>
      </c>
      <c r="Q13" s="87">
        <f>IF(Lifespans_existing!Q13=1,Use_case_lifespans!$B13,0)</f>
        <v>0</v>
      </c>
      <c r="R13" s="87">
        <f>IF(Lifespans_existing!R13=1,Use_case_lifespans!$B13,0)</f>
        <v>0</v>
      </c>
      <c r="S13" s="87">
        <f>IF(Lifespans_existing!S13=1,Use_case_lifespans!$B13,0)</f>
        <v>0</v>
      </c>
      <c r="T13" s="87">
        <f>IF(Lifespans_existing!T13=1,Use_case_lifespans!$B13,0)</f>
        <v>0</v>
      </c>
      <c r="U13" s="87">
        <f>IF(Lifespans_existing!U13=1,Use_case_lifespans!$B13,0)</f>
        <v>0</v>
      </c>
      <c r="V13" s="87">
        <f>IF(Lifespans_existing!V13=1,Use_case_lifespans!$B13,0)</f>
        <v>0</v>
      </c>
      <c r="W13" s="87">
        <f>IF(Lifespans_existing!W13=1,Use_case_lifespans!$B13,0)</f>
        <v>0</v>
      </c>
    </row>
    <row r="14" spans="1:23" ht="45.6" x14ac:dyDescent="0.3">
      <c r="A14" s="85" t="s">
        <v>88</v>
      </c>
      <c r="B14" s="74" t="s">
        <v>110</v>
      </c>
      <c r="C14" s="86" t="s">
        <v>144</v>
      </c>
      <c r="D14" s="87" t="str">
        <f>IF(Lifespans_existing!D14=1,Use_case_lifespans!$B14,0)</f>
        <v>Near Earth Robotic - LEO Science</v>
      </c>
      <c r="E14" s="87" t="str">
        <f>IF(Lifespans_existing!E14=1,Use_case_lifespans!$B14,0)</f>
        <v>Near Earth Robotic - LEO Science</v>
      </c>
      <c r="F14" s="87" t="str">
        <f>IF(Lifespans_existing!F14=1,Use_case_lifespans!$B14,0)</f>
        <v>Near Earth Robotic - LEO Science</v>
      </c>
      <c r="G14" s="87" t="str">
        <f>IF(Lifespans_existing!G14=1,Use_case_lifespans!$B14,0)</f>
        <v>Near Earth Robotic - LEO Science</v>
      </c>
      <c r="H14" s="87" t="str">
        <f>IF(Lifespans_existing!H14=1,Use_case_lifespans!$B14,0)</f>
        <v>Near Earth Robotic - LEO Science</v>
      </c>
      <c r="I14" s="87" t="str">
        <f>IF(Lifespans_existing!I14=1,Use_case_lifespans!$B14,0)</f>
        <v>Near Earth Robotic - LEO Science</v>
      </c>
      <c r="J14" s="87" t="str">
        <f>IF(Lifespans_existing!J14=1,Use_case_lifespans!$B14,0)</f>
        <v>Near Earth Robotic - LEO Science</v>
      </c>
      <c r="K14" s="87">
        <f>IF(Lifespans_existing!K14=1,Use_case_lifespans!$B14,0)</f>
        <v>0</v>
      </c>
      <c r="L14" s="87">
        <f>IF(Lifespans_existing!L14=1,Use_case_lifespans!$B14,0)</f>
        <v>0</v>
      </c>
      <c r="M14" s="87">
        <f>IF(Lifespans_existing!M14=1,Use_case_lifespans!$B14,0)</f>
        <v>0</v>
      </c>
      <c r="N14" s="87">
        <f>IF(Lifespans_existing!N14=1,Use_case_lifespans!$B14,0)</f>
        <v>0</v>
      </c>
      <c r="O14" s="87">
        <f>IF(Lifespans_existing!O14=1,Use_case_lifespans!$B14,0)</f>
        <v>0</v>
      </c>
      <c r="P14" s="87">
        <f>IF(Lifespans_existing!P14=1,Use_case_lifespans!$B14,0)</f>
        <v>0</v>
      </c>
      <c r="Q14" s="87">
        <f>IF(Lifespans_existing!Q14=1,Use_case_lifespans!$B14,0)</f>
        <v>0</v>
      </c>
      <c r="R14" s="87">
        <f>IF(Lifespans_existing!R14=1,Use_case_lifespans!$B14,0)</f>
        <v>0</v>
      </c>
      <c r="S14" s="87">
        <f>IF(Lifespans_existing!S14=1,Use_case_lifespans!$B14,0)</f>
        <v>0</v>
      </c>
      <c r="T14" s="87">
        <f>IF(Lifespans_existing!T14=1,Use_case_lifespans!$B14,0)</f>
        <v>0</v>
      </c>
      <c r="U14" s="87">
        <f>IF(Lifespans_existing!U14=1,Use_case_lifespans!$B14,0)</f>
        <v>0</v>
      </c>
      <c r="V14" s="87">
        <f>IF(Lifespans_existing!V14=1,Use_case_lifespans!$B14,0)</f>
        <v>0</v>
      </c>
      <c r="W14" s="87">
        <f>IF(Lifespans_existing!W14=1,Use_case_lifespans!$B14,0)</f>
        <v>0</v>
      </c>
    </row>
    <row r="15" spans="1:23" ht="45.6" x14ac:dyDescent="0.3">
      <c r="A15" s="78" t="s">
        <v>136</v>
      </c>
      <c r="B15" s="74" t="s">
        <v>109</v>
      </c>
      <c r="C15" s="86"/>
      <c r="D15" s="87" t="str">
        <f>IF(Lifespans_existing!D15=1,Use_case_lifespans!$B15,0)</f>
        <v>Near Earth Robotic - GEO and Near Earth</v>
      </c>
      <c r="E15" s="87" t="str">
        <f>IF(Lifespans_existing!E15=1,Use_case_lifespans!$B15,0)</f>
        <v>Near Earth Robotic - GEO and Near Earth</v>
      </c>
      <c r="F15" s="87" t="str">
        <f>IF(Lifespans_existing!F15=1,Use_case_lifespans!$B15,0)</f>
        <v>Near Earth Robotic - GEO and Near Earth</v>
      </c>
      <c r="G15" s="87" t="str">
        <f>IF(Lifespans_existing!G15=1,Use_case_lifespans!$B15,0)</f>
        <v>Near Earth Robotic - GEO and Near Earth</v>
      </c>
      <c r="H15" s="87" t="str">
        <f>IF(Lifespans_existing!H15=1,Use_case_lifespans!$B15,0)</f>
        <v>Near Earth Robotic - GEO and Near Earth</v>
      </c>
      <c r="I15" s="87" t="str">
        <f>IF(Lifespans_existing!I15=1,Use_case_lifespans!$B15,0)</f>
        <v>Near Earth Robotic - GEO and Near Earth</v>
      </c>
      <c r="J15" s="87" t="str">
        <f>IF(Lifespans_existing!J15=1,Use_case_lifespans!$B15,0)</f>
        <v>Near Earth Robotic - GEO and Near Earth</v>
      </c>
      <c r="K15" s="87" t="str">
        <f>IF(Lifespans_existing!K15=1,Use_case_lifespans!$B15,0)</f>
        <v>Near Earth Robotic - GEO and Near Earth</v>
      </c>
      <c r="L15" s="87" t="str">
        <f>IF(Lifespans_existing!L15=1,Use_case_lifespans!$B15,0)</f>
        <v>Near Earth Robotic - GEO and Near Earth</v>
      </c>
      <c r="M15" s="87" t="str">
        <f>IF(Lifespans_existing!M15=1,Use_case_lifespans!$B15,0)</f>
        <v>Near Earth Robotic - GEO and Near Earth</v>
      </c>
      <c r="N15" s="87" t="str">
        <f>IF(Lifespans_existing!N15=1,Use_case_lifespans!$B15,0)</f>
        <v>Near Earth Robotic - GEO and Near Earth</v>
      </c>
      <c r="O15" s="87" t="str">
        <f>IF(Lifespans_existing!O15=1,Use_case_lifespans!$B15,0)</f>
        <v>Near Earth Robotic - GEO and Near Earth</v>
      </c>
      <c r="P15" s="87" t="str">
        <f>IF(Lifespans_existing!P15=1,Use_case_lifespans!$B15,0)</f>
        <v>Near Earth Robotic - GEO and Near Earth</v>
      </c>
      <c r="Q15" s="87" t="str">
        <f>IF(Lifespans_existing!Q15=1,Use_case_lifespans!$B15,0)</f>
        <v>Near Earth Robotic - GEO and Near Earth</v>
      </c>
      <c r="R15" s="87" t="str">
        <f>IF(Lifespans_existing!R15=1,Use_case_lifespans!$B15,0)</f>
        <v>Near Earth Robotic - GEO and Near Earth</v>
      </c>
      <c r="S15" s="87" t="str">
        <f>IF(Lifespans_existing!S15=1,Use_case_lifespans!$B15,0)</f>
        <v>Near Earth Robotic - GEO and Near Earth</v>
      </c>
      <c r="T15" s="87" t="str">
        <f>IF(Lifespans_existing!T15=1,Use_case_lifespans!$B15,0)</f>
        <v>Near Earth Robotic - GEO and Near Earth</v>
      </c>
      <c r="U15" s="87" t="str">
        <f>IF(Lifespans_existing!U15=1,Use_case_lifespans!$B15,0)</f>
        <v>Near Earth Robotic - GEO and Near Earth</v>
      </c>
      <c r="V15" s="87" t="str">
        <f>IF(Lifespans_existing!V15=1,Use_case_lifespans!$B15,0)</f>
        <v>Near Earth Robotic - GEO and Near Earth</v>
      </c>
      <c r="W15" s="87" t="str">
        <f>IF(Lifespans_existing!W15=1,Use_case_lifespans!$B15,0)</f>
        <v>Near Earth Robotic - GEO and Near Earth</v>
      </c>
    </row>
    <row r="16" spans="1:23" ht="45.6" x14ac:dyDescent="0.3">
      <c r="A16" s="78" t="s">
        <v>137</v>
      </c>
      <c r="B16" s="74" t="s">
        <v>109</v>
      </c>
      <c r="C16" s="86"/>
      <c r="D16" s="87" t="str">
        <f>IF(Lifespans_existing!D16=1,Use_case_lifespans!$B16,0)</f>
        <v>Near Earth Robotic - GEO and Near Earth</v>
      </c>
      <c r="E16" s="87" t="str">
        <f>IF(Lifespans_existing!E16=1,Use_case_lifespans!$B16,0)</f>
        <v>Near Earth Robotic - GEO and Near Earth</v>
      </c>
      <c r="F16" s="87" t="str">
        <f>IF(Lifespans_existing!F16=1,Use_case_lifespans!$B16,0)</f>
        <v>Near Earth Robotic - GEO and Near Earth</v>
      </c>
      <c r="G16" s="87" t="str">
        <f>IF(Lifespans_existing!G16=1,Use_case_lifespans!$B16,0)</f>
        <v>Near Earth Robotic - GEO and Near Earth</v>
      </c>
      <c r="H16" s="87" t="str">
        <f>IF(Lifespans_existing!H16=1,Use_case_lifespans!$B16,0)</f>
        <v>Near Earth Robotic - GEO and Near Earth</v>
      </c>
      <c r="I16" s="87" t="str">
        <f>IF(Lifespans_existing!I16=1,Use_case_lifespans!$B16,0)</f>
        <v>Near Earth Robotic - GEO and Near Earth</v>
      </c>
      <c r="J16" s="87" t="str">
        <f>IF(Lifespans_existing!J16=1,Use_case_lifespans!$B16,0)</f>
        <v>Near Earth Robotic - GEO and Near Earth</v>
      </c>
      <c r="K16" s="87" t="str">
        <f>IF(Lifespans_existing!K16=1,Use_case_lifespans!$B16,0)</f>
        <v>Near Earth Robotic - GEO and Near Earth</v>
      </c>
      <c r="L16" s="87" t="str">
        <f>IF(Lifespans_existing!L16=1,Use_case_lifespans!$B16,0)</f>
        <v>Near Earth Robotic - GEO and Near Earth</v>
      </c>
      <c r="M16" s="87" t="str">
        <f>IF(Lifespans_existing!M16=1,Use_case_lifespans!$B16,0)</f>
        <v>Near Earth Robotic - GEO and Near Earth</v>
      </c>
      <c r="N16" s="87" t="str">
        <f>IF(Lifespans_existing!N16=1,Use_case_lifespans!$B16,0)</f>
        <v>Near Earth Robotic - GEO and Near Earth</v>
      </c>
      <c r="O16" s="87" t="str">
        <f>IF(Lifespans_existing!O16=1,Use_case_lifespans!$B16,0)</f>
        <v>Near Earth Robotic - GEO and Near Earth</v>
      </c>
      <c r="P16" s="87" t="str">
        <f>IF(Lifespans_existing!P16=1,Use_case_lifespans!$B16,0)</f>
        <v>Near Earth Robotic - GEO and Near Earth</v>
      </c>
      <c r="Q16" s="87" t="str">
        <f>IF(Lifespans_existing!Q16=1,Use_case_lifespans!$B16,0)</f>
        <v>Near Earth Robotic - GEO and Near Earth</v>
      </c>
      <c r="R16" s="87" t="str">
        <f>IF(Lifespans_existing!R16=1,Use_case_lifespans!$B16,0)</f>
        <v>Near Earth Robotic - GEO and Near Earth</v>
      </c>
      <c r="S16" s="87" t="str">
        <f>IF(Lifespans_existing!S16=1,Use_case_lifespans!$B16,0)</f>
        <v>Near Earth Robotic - GEO and Near Earth</v>
      </c>
      <c r="T16" s="87" t="str">
        <f>IF(Lifespans_existing!T16=1,Use_case_lifespans!$B16,0)</f>
        <v>Near Earth Robotic - GEO and Near Earth</v>
      </c>
      <c r="U16" s="87" t="str">
        <f>IF(Lifespans_existing!U16=1,Use_case_lifespans!$B16,0)</f>
        <v>Near Earth Robotic - GEO and Near Earth</v>
      </c>
      <c r="V16" s="87" t="str">
        <f>IF(Lifespans_existing!V16=1,Use_case_lifespans!$B16,0)</f>
        <v>Near Earth Robotic - GEO and Near Earth</v>
      </c>
      <c r="W16" s="87" t="str">
        <f>IF(Lifespans_existing!W16=1,Use_case_lifespans!$B16,0)</f>
        <v>Near Earth Robotic - GEO and Near Earth</v>
      </c>
    </row>
    <row r="17" spans="1:23" ht="45.6" x14ac:dyDescent="0.3">
      <c r="A17" s="78" t="s">
        <v>138</v>
      </c>
      <c r="B17" s="74" t="s">
        <v>109</v>
      </c>
      <c r="C17" s="86"/>
      <c r="D17" s="87" t="str">
        <f>IF(Lifespans_existing!D17=1,Use_case_lifespans!$B17,0)</f>
        <v>Near Earth Robotic - GEO and Near Earth</v>
      </c>
      <c r="E17" s="87" t="str">
        <f>IF(Lifespans_existing!E17=1,Use_case_lifespans!$B17,0)</f>
        <v>Near Earth Robotic - GEO and Near Earth</v>
      </c>
      <c r="F17" s="87" t="str">
        <f>IF(Lifespans_existing!F17=1,Use_case_lifespans!$B17,0)</f>
        <v>Near Earth Robotic - GEO and Near Earth</v>
      </c>
      <c r="G17" s="87" t="str">
        <f>IF(Lifespans_existing!G17=1,Use_case_lifespans!$B17,0)</f>
        <v>Near Earth Robotic - GEO and Near Earth</v>
      </c>
      <c r="H17" s="87" t="str">
        <f>IF(Lifespans_existing!H17=1,Use_case_lifespans!$B17,0)</f>
        <v>Near Earth Robotic - GEO and Near Earth</v>
      </c>
      <c r="I17" s="87" t="str">
        <f>IF(Lifespans_existing!I17=1,Use_case_lifespans!$B17,0)</f>
        <v>Near Earth Robotic - GEO and Near Earth</v>
      </c>
      <c r="J17" s="87" t="str">
        <f>IF(Lifespans_existing!J17=1,Use_case_lifespans!$B17,0)</f>
        <v>Near Earth Robotic - GEO and Near Earth</v>
      </c>
      <c r="K17" s="87" t="str">
        <f>IF(Lifespans_existing!K17=1,Use_case_lifespans!$B17,0)</f>
        <v>Near Earth Robotic - GEO and Near Earth</v>
      </c>
      <c r="L17" s="87" t="str">
        <f>IF(Lifespans_existing!L17=1,Use_case_lifespans!$B17,0)</f>
        <v>Near Earth Robotic - GEO and Near Earth</v>
      </c>
      <c r="M17" s="87" t="str">
        <f>IF(Lifespans_existing!M17=1,Use_case_lifespans!$B17,0)</f>
        <v>Near Earth Robotic - GEO and Near Earth</v>
      </c>
      <c r="N17" s="87" t="str">
        <f>IF(Lifespans_existing!N17=1,Use_case_lifespans!$B17,0)</f>
        <v>Near Earth Robotic - GEO and Near Earth</v>
      </c>
      <c r="O17" s="87" t="str">
        <f>IF(Lifespans_existing!O17=1,Use_case_lifespans!$B17,0)</f>
        <v>Near Earth Robotic - GEO and Near Earth</v>
      </c>
      <c r="P17" s="87" t="str">
        <f>IF(Lifespans_existing!P17=1,Use_case_lifespans!$B17,0)</f>
        <v>Near Earth Robotic - GEO and Near Earth</v>
      </c>
      <c r="Q17" s="87" t="str">
        <f>IF(Lifespans_existing!Q17=1,Use_case_lifespans!$B17,0)</f>
        <v>Near Earth Robotic - GEO and Near Earth</v>
      </c>
      <c r="R17" s="87" t="str">
        <f>IF(Lifespans_existing!R17=1,Use_case_lifespans!$B17,0)</f>
        <v>Near Earth Robotic - GEO and Near Earth</v>
      </c>
      <c r="S17" s="87" t="str">
        <f>IF(Lifespans_existing!S17=1,Use_case_lifespans!$B17,0)</f>
        <v>Near Earth Robotic - GEO and Near Earth</v>
      </c>
      <c r="T17" s="87" t="str">
        <f>IF(Lifespans_existing!T17=1,Use_case_lifespans!$B17,0)</f>
        <v>Near Earth Robotic - GEO and Near Earth</v>
      </c>
      <c r="U17" s="87" t="str">
        <f>IF(Lifespans_existing!U17=1,Use_case_lifespans!$B17,0)</f>
        <v>Near Earth Robotic - GEO and Near Earth</v>
      </c>
      <c r="V17" s="87" t="str">
        <f>IF(Lifespans_existing!V17=1,Use_case_lifespans!$B17,0)</f>
        <v>Near Earth Robotic - GEO and Near Earth</v>
      </c>
      <c r="W17" s="87" t="str">
        <f>IF(Lifespans_existing!W17=1,Use_case_lifespans!$B17,0)</f>
        <v>Near Earth Robotic - GEO and Near Earth</v>
      </c>
    </row>
    <row r="18" spans="1:23" ht="45.6" x14ac:dyDescent="0.3">
      <c r="A18" s="78" t="s">
        <v>139</v>
      </c>
      <c r="B18" s="74" t="s">
        <v>109</v>
      </c>
      <c r="C18" s="86"/>
      <c r="D18" s="87" t="str">
        <f>IF(Lifespans_existing!D18=1,Use_case_lifespans!$B18,0)</f>
        <v>Near Earth Robotic - GEO and Near Earth</v>
      </c>
      <c r="E18" s="87" t="str">
        <f>IF(Lifespans_existing!E18=1,Use_case_lifespans!$B18,0)</f>
        <v>Near Earth Robotic - GEO and Near Earth</v>
      </c>
      <c r="F18" s="87" t="str">
        <f>IF(Lifespans_existing!F18=1,Use_case_lifespans!$B18,0)</f>
        <v>Near Earth Robotic - GEO and Near Earth</v>
      </c>
      <c r="G18" s="87" t="str">
        <f>IF(Lifespans_existing!G18=1,Use_case_lifespans!$B18,0)</f>
        <v>Near Earth Robotic - GEO and Near Earth</v>
      </c>
      <c r="H18" s="87" t="str">
        <f>IF(Lifespans_existing!H18=1,Use_case_lifespans!$B18,0)</f>
        <v>Near Earth Robotic - GEO and Near Earth</v>
      </c>
      <c r="I18" s="87" t="str">
        <f>IF(Lifespans_existing!I18=1,Use_case_lifespans!$B18,0)</f>
        <v>Near Earth Robotic - GEO and Near Earth</v>
      </c>
      <c r="J18" s="87" t="str">
        <f>IF(Lifespans_existing!J18=1,Use_case_lifespans!$B18,0)</f>
        <v>Near Earth Robotic - GEO and Near Earth</v>
      </c>
      <c r="K18" s="87" t="str">
        <f>IF(Lifespans_existing!K18=1,Use_case_lifespans!$B18,0)</f>
        <v>Near Earth Robotic - GEO and Near Earth</v>
      </c>
      <c r="L18" s="87" t="str">
        <f>IF(Lifespans_existing!L18=1,Use_case_lifespans!$B18,0)</f>
        <v>Near Earth Robotic - GEO and Near Earth</v>
      </c>
      <c r="M18" s="87" t="str">
        <f>IF(Lifespans_existing!M18=1,Use_case_lifespans!$B18,0)</f>
        <v>Near Earth Robotic - GEO and Near Earth</v>
      </c>
      <c r="N18" s="87" t="str">
        <f>IF(Lifespans_existing!N18=1,Use_case_lifespans!$B18,0)</f>
        <v>Near Earth Robotic - GEO and Near Earth</v>
      </c>
      <c r="O18" s="87" t="str">
        <f>IF(Lifespans_existing!O18=1,Use_case_lifespans!$B18,0)</f>
        <v>Near Earth Robotic - GEO and Near Earth</v>
      </c>
      <c r="P18" s="87" t="str">
        <f>IF(Lifespans_existing!P18=1,Use_case_lifespans!$B18,0)</f>
        <v>Near Earth Robotic - GEO and Near Earth</v>
      </c>
      <c r="Q18" s="87" t="str">
        <f>IF(Lifespans_existing!Q18=1,Use_case_lifespans!$B18,0)</f>
        <v>Near Earth Robotic - GEO and Near Earth</v>
      </c>
      <c r="R18" s="87" t="str">
        <f>IF(Lifespans_existing!R18=1,Use_case_lifespans!$B18,0)</f>
        <v>Near Earth Robotic - GEO and Near Earth</v>
      </c>
      <c r="S18" s="87" t="str">
        <f>IF(Lifespans_existing!S18=1,Use_case_lifespans!$B18,0)</f>
        <v>Near Earth Robotic - GEO and Near Earth</v>
      </c>
      <c r="T18" s="87" t="str">
        <f>IF(Lifespans_existing!T18=1,Use_case_lifespans!$B18,0)</f>
        <v>Near Earth Robotic - GEO and Near Earth</v>
      </c>
      <c r="U18" s="87" t="str">
        <f>IF(Lifespans_existing!U18=1,Use_case_lifespans!$B18,0)</f>
        <v>Near Earth Robotic - GEO and Near Earth</v>
      </c>
      <c r="V18" s="87" t="str">
        <f>IF(Lifespans_existing!V18=1,Use_case_lifespans!$B18,0)</f>
        <v>Near Earth Robotic - GEO and Near Earth</v>
      </c>
      <c r="W18" s="87" t="str">
        <f>IF(Lifespans_existing!W18=1,Use_case_lifespans!$B18,0)</f>
        <v>Near Earth Robotic - GEO and Near Earth</v>
      </c>
    </row>
    <row r="19" spans="1:23" ht="45.6" x14ac:dyDescent="0.3">
      <c r="A19" s="85" t="s">
        <v>89</v>
      </c>
      <c r="B19" s="74" t="s">
        <v>110</v>
      </c>
      <c r="C19" s="86" t="s">
        <v>144</v>
      </c>
      <c r="D19" s="87" t="str">
        <f>IF(Lifespans_existing!D19=1,Use_case_lifespans!$B19,0)</f>
        <v>Near Earth Robotic - LEO Science</v>
      </c>
      <c r="E19" s="87" t="str">
        <f>IF(Lifespans_existing!E19=1,Use_case_lifespans!$B19,0)</f>
        <v>Near Earth Robotic - LEO Science</v>
      </c>
      <c r="F19" s="87" t="str">
        <f>IF(Lifespans_existing!F19=1,Use_case_lifespans!$B19,0)</f>
        <v>Near Earth Robotic - LEO Science</v>
      </c>
      <c r="G19" s="87" t="str">
        <f>IF(Lifespans_existing!G19=1,Use_case_lifespans!$B19,0)</f>
        <v>Near Earth Robotic - LEO Science</v>
      </c>
      <c r="H19" s="87" t="str">
        <f>IF(Lifespans_existing!H19=1,Use_case_lifespans!$B19,0)</f>
        <v>Near Earth Robotic - LEO Science</v>
      </c>
      <c r="I19" s="87" t="str">
        <f>IF(Lifespans_existing!I19=1,Use_case_lifespans!$B19,0)</f>
        <v>Near Earth Robotic - LEO Science</v>
      </c>
      <c r="J19" s="87" t="str">
        <f>IF(Lifespans_existing!J19=1,Use_case_lifespans!$B19,0)</f>
        <v>Near Earth Robotic - LEO Science</v>
      </c>
      <c r="K19" s="87" t="str">
        <f>IF(Lifespans_existing!K19=1,Use_case_lifespans!$B19,0)</f>
        <v>Near Earth Robotic - LEO Science</v>
      </c>
      <c r="L19" s="87" t="str">
        <f>IF(Lifespans_existing!L19=1,Use_case_lifespans!$B19,0)</f>
        <v>Near Earth Robotic - LEO Science</v>
      </c>
      <c r="M19" s="87" t="str">
        <f>IF(Lifespans_existing!M19=1,Use_case_lifespans!$B19,0)</f>
        <v>Near Earth Robotic - LEO Science</v>
      </c>
      <c r="N19" s="87" t="str">
        <f>IF(Lifespans_existing!N19=1,Use_case_lifespans!$B19,0)</f>
        <v>Near Earth Robotic - LEO Science</v>
      </c>
      <c r="O19" s="87" t="str">
        <f>IF(Lifespans_existing!O19=1,Use_case_lifespans!$B19,0)</f>
        <v>Near Earth Robotic - LEO Science</v>
      </c>
      <c r="P19" s="87" t="str">
        <f>IF(Lifespans_existing!P19=1,Use_case_lifespans!$B19,0)</f>
        <v>Near Earth Robotic - LEO Science</v>
      </c>
      <c r="Q19" s="87" t="str">
        <f>IF(Lifespans_existing!Q19=1,Use_case_lifespans!$B19,0)</f>
        <v>Near Earth Robotic - LEO Science</v>
      </c>
      <c r="R19" s="87" t="str">
        <f>IF(Lifespans_existing!R19=1,Use_case_lifespans!$B19,0)</f>
        <v>Near Earth Robotic - LEO Science</v>
      </c>
      <c r="S19" s="87" t="str">
        <f>IF(Lifespans_existing!S19=1,Use_case_lifespans!$B19,0)</f>
        <v>Near Earth Robotic - LEO Science</v>
      </c>
      <c r="T19" s="87" t="str">
        <f>IF(Lifespans_existing!T19=1,Use_case_lifespans!$B19,0)</f>
        <v>Near Earth Robotic - LEO Science</v>
      </c>
      <c r="U19" s="87" t="str">
        <f>IF(Lifespans_existing!U19=1,Use_case_lifespans!$B19,0)</f>
        <v>Near Earth Robotic - LEO Science</v>
      </c>
      <c r="V19" s="87" t="str">
        <f>IF(Lifespans_existing!V19=1,Use_case_lifespans!$B19,0)</f>
        <v>Near Earth Robotic - LEO Science</v>
      </c>
      <c r="W19" s="87" t="str">
        <f>IF(Lifespans_existing!W19=1,Use_case_lifespans!$B19,0)</f>
        <v>Near Earth Robotic - LEO Science</v>
      </c>
    </row>
    <row r="20" spans="1:23" ht="45.6" x14ac:dyDescent="0.3">
      <c r="A20" s="85" t="s">
        <v>90</v>
      </c>
      <c r="B20" s="74" t="s">
        <v>110</v>
      </c>
      <c r="C20" s="86" t="s">
        <v>144</v>
      </c>
      <c r="D20" s="87" t="str">
        <f>IF(Lifespans_existing!D20=1,Use_case_lifespans!$B20,0)</f>
        <v>Near Earth Robotic - LEO Science</v>
      </c>
      <c r="E20" s="87" t="str">
        <f>IF(Lifespans_existing!E20=1,Use_case_lifespans!$B20,0)</f>
        <v>Near Earth Robotic - LEO Science</v>
      </c>
      <c r="F20" s="87" t="str">
        <f>IF(Lifespans_existing!F20=1,Use_case_lifespans!$B20,0)</f>
        <v>Near Earth Robotic - LEO Science</v>
      </c>
      <c r="G20" s="87" t="str">
        <f>IF(Lifespans_existing!G20=1,Use_case_lifespans!$B20,0)</f>
        <v>Near Earth Robotic - LEO Science</v>
      </c>
      <c r="H20" s="87" t="str">
        <f>IF(Lifespans_existing!H20=1,Use_case_lifespans!$B20,0)</f>
        <v>Near Earth Robotic - LEO Science</v>
      </c>
      <c r="I20" s="87">
        <f>IF(Lifespans_existing!I20=1,Use_case_lifespans!$B20,0)</f>
        <v>0</v>
      </c>
      <c r="J20" s="87">
        <f>IF(Lifespans_existing!J20=1,Use_case_lifespans!$B20,0)</f>
        <v>0</v>
      </c>
      <c r="K20" s="87">
        <f>IF(Lifespans_existing!K20=1,Use_case_lifespans!$B20,0)</f>
        <v>0</v>
      </c>
      <c r="L20" s="87">
        <f>IF(Lifespans_existing!L20=1,Use_case_lifespans!$B20,0)</f>
        <v>0</v>
      </c>
      <c r="M20" s="87">
        <f>IF(Lifespans_existing!M20=1,Use_case_lifespans!$B20,0)</f>
        <v>0</v>
      </c>
      <c r="N20" s="87">
        <f>IF(Lifespans_existing!N20=1,Use_case_lifespans!$B20,0)</f>
        <v>0</v>
      </c>
      <c r="O20" s="87">
        <f>IF(Lifespans_existing!O20=1,Use_case_lifespans!$B20,0)</f>
        <v>0</v>
      </c>
      <c r="P20" s="87">
        <f>IF(Lifespans_existing!P20=1,Use_case_lifespans!$B20,0)</f>
        <v>0</v>
      </c>
      <c r="Q20" s="87">
        <f>IF(Lifespans_existing!Q20=1,Use_case_lifespans!$B20,0)</f>
        <v>0</v>
      </c>
      <c r="R20" s="87">
        <f>IF(Lifespans_existing!R20=1,Use_case_lifespans!$B20,0)</f>
        <v>0</v>
      </c>
      <c r="S20" s="87">
        <f>IF(Lifespans_existing!S20=1,Use_case_lifespans!$B20,0)</f>
        <v>0</v>
      </c>
      <c r="T20" s="87">
        <f>IF(Lifespans_existing!T20=1,Use_case_lifespans!$B20,0)</f>
        <v>0</v>
      </c>
      <c r="U20" s="87">
        <f>IF(Lifespans_existing!U20=1,Use_case_lifespans!$B20,0)</f>
        <v>0</v>
      </c>
      <c r="V20" s="87">
        <f>IF(Lifespans_existing!V20=1,Use_case_lifespans!$B20,0)</f>
        <v>0</v>
      </c>
      <c r="W20" s="87">
        <f>IF(Lifespans_existing!W20=1,Use_case_lifespans!$B20,0)</f>
        <v>0</v>
      </c>
    </row>
    <row r="21" spans="1:23" x14ac:dyDescent="0.3">
      <c r="A21" s="85" t="s">
        <v>93</v>
      </c>
      <c r="B21" s="79" t="s">
        <v>111</v>
      </c>
      <c r="C21" s="86"/>
      <c r="D21" s="87">
        <f>IF(Lifespans_existing!D21=1,Use_case_lifespans!$B21,0)</f>
        <v>0</v>
      </c>
      <c r="E21" s="87">
        <f>IF(Lifespans_existing!E21=1,Use_case_lifespans!$B21,0)</f>
        <v>0</v>
      </c>
      <c r="F21" s="87">
        <f>IF(Lifespans_existing!F21=1,Use_case_lifespans!$B21,0)</f>
        <v>0</v>
      </c>
      <c r="G21" s="87">
        <f>IF(Lifespans_existing!G21=1,Use_case_lifespans!$B21,0)</f>
        <v>0</v>
      </c>
      <c r="H21" s="87">
        <f>IF(Lifespans_existing!H21=1,Use_case_lifespans!$B21,0)</f>
        <v>0</v>
      </c>
      <c r="I21" s="87">
        <f>IF(Lifespans_existing!I21=1,Use_case_lifespans!$B21,0)</f>
        <v>0</v>
      </c>
      <c r="J21" s="87">
        <f>IF(Lifespans_existing!J21=1,Use_case_lifespans!$B21,0)</f>
        <v>0</v>
      </c>
      <c r="K21" s="87">
        <f>IF(Lifespans_existing!K21=1,Use_case_lifespans!$B21,0)</f>
        <v>0</v>
      </c>
      <c r="L21" s="87">
        <f>IF(Lifespans_existing!L21=1,Use_case_lifespans!$B21,0)</f>
        <v>0</v>
      </c>
      <c r="M21" s="87">
        <f>IF(Lifespans_existing!M21=1,Use_case_lifespans!$B21,0)</f>
        <v>0</v>
      </c>
      <c r="N21" s="87">
        <f>IF(Lifespans_existing!N21=1,Use_case_lifespans!$B21,0)</f>
        <v>0</v>
      </c>
      <c r="O21" s="87">
        <f>IF(Lifespans_existing!O21=1,Use_case_lifespans!$B21,0)</f>
        <v>0</v>
      </c>
      <c r="P21" s="87">
        <f>IF(Lifespans_existing!P21=1,Use_case_lifespans!$B21,0)</f>
        <v>0</v>
      </c>
      <c r="Q21" s="87">
        <f>IF(Lifespans_existing!Q21=1,Use_case_lifespans!$B21,0)</f>
        <v>0</v>
      </c>
      <c r="R21" s="87">
        <f>IF(Lifespans_existing!R21=1,Use_case_lifespans!$B21,0)</f>
        <v>0</v>
      </c>
      <c r="S21" s="87">
        <f>IF(Lifespans_existing!S21=1,Use_case_lifespans!$B21,0)</f>
        <v>0</v>
      </c>
      <c r="T21" s="87">
        <f>IF(Lifespans_existing!T21=1,Use_case_lifespans!$B21,0)</f>
        <v>0</v>
      </c>
      <c r="U21" s="87">
        <f>IF(Lifespans_existing!U21=1,Use_case_lifespans!$B21,0)</f>
        <v>0</v>
      </c>
      <c r="V21" s="87">
        <f>IF(Lifespans_existing!V21=1,Use_case_lifespans!$B21,0)</f>
        <v>0</v>
      </c>
      <c r="W21" s="87">
        <f>IF(Lifespans_existing!W21=1,Use_case_lifespans!$B21,0)</f>
        <v>0</v>
      </c>
    </row>
    <row r="22" spans="1:23" ht="45.6" x14ac:dyDescent="0.3">
      <c r="A22" s="85" t="s">
        <v>126</v>
      </c>
      <c r="B22" s="74" t="s">
        <v>110</v>
      </c>
      <c r="C22" s="86"/>
      <c r="D22" s="87" t="str">
        <f>IF(Lifespans_existing!D22=1,Use_case_lifespans!$B22,0)</f>
        <v>Near Earth Robotic - LEO Science</v>
      </c>
      <c r="E22" s="87" t="str">
        <f>IF(Lifespans_existing!E22=1,Use_case_lifespans!$B22,0)</f>
        <v>Near Earth Robotic - LEO Science</v>
      </c>
      <c r="F22" s="87" t="str">
        <f>IF(Lifespans_existing!F22=1,Use_case_lifespans!$B22,0)</f>
        <v>Near Earth Robotic - LEO Science</v>
      </c>
      <c r="G22" s="87" t="str">
        <f>IF(Lifespans_existing!G22=1,Use_case_lifespans!$B22,0)</f>
        <v>Near Earth Robotic - LEO Science</v>
      </c>
      <c r="H22" s="87" t="str">
        <f>IF(Lifespans_existing!H22=1,Use_case_lifespans!$B22,0)</f>
        <v>Near Earth Robotic - LEO Science</v>
      </c>
      <c r="I22" s="87">
        <f>IF(Lifespans_existing!I22=1,Use_case_lifespans!$B22,0)</f>
        <v>0</v>
      </c>
      <c r="J22" s="87">
        <f>IF(Lifespans_existing!J22=1,Use_case_lifespans!$B22,0)</f>
        <v>0</v>
      </c>
      <c r="K22" s="87">
        <f>IF(Lifespans_existing!K22=1,Use_case_lifespans!$B22,0)</f>
        <v>0</v>
      </c>
      <c r="L22" s="87">
        <f>IF(Lifespans_existing!L22=1,Use_case_lifespans!$B22,0)</f>
        <v>0</v>
      </c>
      <c r="M22" s="87">
        <f>IF(Lifespans_existing!M22=1,Use_case_lifespans!$B22,0)</f>
        <v>0</v>
      </c>
      <c r="N22" s="87">
        <f>IF(Lifespans_existing!N22=1,Use_case_lifespans!$B22,0)</f>
        <v>0</v>
      </c>
      <c r="O22" s="87">
        <f>IF(Lifespans_existing!O22=1,Use_case_lifespans!$B22,0)</f>
        <v>0</v>
      </c>
      <c r="P22" s="87">
        <f>IF(Lifespans_existing!P22=1,Use_case_lifespans!$B22,0)</f>
        <v>0</v>
      </c>
      <c r="Q22" s="87">
        <f>IF(Lifespans_existing!Q22=1,Use_case_lifespans!$B22,0)</f>
        <v>0</v>
      </c>
      <c r="R22" s="87">
        <f>IF(Lifespans_existing!R22=1,Use_case_lifespans!$B22,0)</f>
        <v>0</v>
      </c>
      <c r="S22" s="87">
        <f>IF(Lifespans_existing!S22=1,Use_case_lifespans!$B22,0)</f>
        <v>0</v>
      </c>
      <c r="T22" s="87">
        <f>IF(Lifespans_existing!T22=1,Use_case_lifespans!$B22,0)</f>
        <v>0</v>
      </c>
      <c r="U22" s="87">
        <f>IF(Lifespans_existing!U22=1,Use_case_lifespans!$B22,0)</f>
        <v>0</v>
      </c>
      <c r="V22" s="87">
        <f>IF(Lifespans_existing!V22=1,Use_case_lifespans!$B22,0)</f>
        <v>0</v>
      </c>
      <c r="W22" s="87">
        <f>IF(Lifespans_existing!W22=1,Use_case_lifespans!$B22,0)</f>
        <v>0</v>
      </c>
    </row>
    <row r="23" spans="1:23" ht="45.6" x14ac:dyDescent="0.3">
      <c r="A23" s="85" t="s">
        <v>91</v>
      </c>
      <c r="B23" s="74" t="s">
        <v>110</v>
      </c>
      <c r="C23" s="86" t="s">
        <v>144</v>
      </c>
      <c r="D23" s="87" t="str">
        <f>IF(Lifespans_existing!D23=1,Use_case_lifespans!$B23,0)</f>
        <v>Near Earth Robotic - LEO Science</v>
      </c>
      <c r="E23" s="87" t="str">
        <f>IF(Lifespans_existing!E23=1,Use_case_lifespans!$B23,0)</f>
        <v>Near Earth Robotic - LEO Science</v>
      </c>
      <c r="F23" s="87" t="str">
        <f>IF(Lifespans_existing!F23=1,Use_case_lifespans!$B23,0)</f>
        <v>Near Earth Robotic - LEO Science</v>
      </c>
      <c r="G23" s="87" t="str">
        <f>IF(Lifespans_existing!G23=1,Use_case_lifespans!$B23,0)</f>
        <v>Near Earth Robotic - LEO Science</v>
      </c>
      <c r="H23" s="87">
        <f>IF(Lifespans_existing!H23=1,Use_case_lifespans!$B23,0)</f>
        <v>0</v>
      </c>
      <c r="I23" s="87">
        <f>IF(Lifespans_existing!I23=1,Use_case_lifespans!$B23,0)</f>
        <v>0</v>
      </c>
      <c r="J23" s="87">
        <f>IF(Lifespans_existing!J23=1,Use_case_lifespans!$B23,0)</f>
        <v>0</v>
      </c>
      <c r="K23" s="87">
        <f>IF(Lifespans_existing!K23=1,Use_case_lifespans!$B23,0)</f>
        <v>0</v>
      </c>
      <c r="L23" s="87">
        <f>IF(Lifespans_existing!L23=1,Use_case_lifespans!$B23,0)</f>
        <v>0</v>
      </c>
      <c r="M23" s="87">
        <f>IF(Lifespans_existing!M23=1,Use_case_lifespans!$B23,0)</f>
        <v>0</v>
      </c>
      <c r="N23" s="87">
        <f>IF(Lifespans_existing!N23=1,Use_case_lifespans!$B23,0)</f>
        <v>0</v>
      </c>
      <c r="O23" s="87">
        <f>IF(Lifespans_existing!O23=1,Use_case_lifespans!$B23,0)</f>
        <v>0</v>
      </c>
      <c r="P23" s="87">
        <f>IF(Lifespans_existing!P23=1,Use_case_lifespans!$B23,0)</f>
        <v>0</v>
      </c>
      <c r="Q23" s="87">
        <f>IF(Lifespans_existing!Q23=1,Use_case_lifespans!$B23,0)</f>
        <v>0</v>
      </c>
      <c r="R23" s="87">
        <f>IF(Lifespans_existing!R23=1,Use_case_lifespans!$B23,0)</f>
        <v>0</v>
      </c>
      <c r="S23" s="87">
        <f>IF(Lifespans_existing!S23=1,Use_case_lifespans!$B23,0)</f>
        <v>0</v>
      </c>
      <c r="T23" s="87">
        <f>IF(Lifespans_existing!T23=1,Use_case_lifespans!$B23,0)</f>
        <v>0</v>
      </c>
      <c r="U23" s="87">
        <f>IF(Lifespans_existing!U23=1,Use_case_lifespans!$B23,0)</f>
        <v>0</v>
      </c>
      <c r="V23" s="87">
        <f>IF(Lifespans_existing!V23=1,Use_case_lifespans!$B23,0)</f>
        <v>0</v>
      </c>
      <c r="W23" s="87">
        <f>IF(Lifespans_existing!W23=1,Use_case_lifespans!$B23,0)</f>
        <v>0</v>
      </c>
    </row>
    <row r="24" spans="1:23" ht="34.200000000000003" x14ac:dyDescent="0.3">
      <c r="A24" s="85" t="s">
        <v>92</v>
      </c>
      <c r="B24" s="77" t="s">
        <v>112</v>
      </c>
      <c r="C24" s="86" t="s">
        <v>144</v>
      </c>
      <c r="D24" s="87" t="str">
        <f>IF(Lifespans_existing!D24=1,Use_case_lifespans!$B24,0)</f>
        <v>Human Space Flight</v>
      </c>
      <c r="E24" s="87" t="str">
        <f>IF(Lifespans_existing!E24=1,Use_case_lifespans!$B24,0)</f>
        <v>Human Space Flight</v>
      </c>
      <c r="F24" s="87" t="str">
        <f>IF(Lifespans_existing!F24=1,Use_case_lifespans!$B24,0)</f>
        <v>Human Space Flight</v>
      </c>
      <c r="G24" s="87" t="str">
        <f>IF(Lifespans_existing!G24=1,Use_case_lifespans!$B24,0)</f>
        <v>Human Space Flight</v>
      </c>
      <c r="H24" s="87" t="str">
        <f>IF(Lifespans_existing!H24=1,Use_case_lifespans!$B24,0)</f>
        <v>Human Space Flight</v>
      </c>
      <c r="I24" s="87" t="str">
        <f>IF(Lifespans_existing!I24=1,Use_case_lifespans!$B24,0)</f>
        <v>Human Space Flight</v>
      </c>
      <c r="J24" s="87" t="str">
        <f>IF(Lifespans_existing!J24=1,Use_case_lifespans!$B24,0)</f>
        <v>Human Space Flight</v>
      </c>
      <c r="K24" s="87" t="str">
        <f>IF(Lifespans_existing!K24=1,Use_case_lifespans!$B24,0)</f>
        <v>Human Space Flight</v>
      </c>
      <c r="L24" s="87" t="str">
        <f>IF(Lifespans_existing!L24=1,Use_case_lifespans!$B24,0)</f>
        <v>Human Space Flight</v>
      </c>
      <c r="M24" s="87" t="str">
        <f>IF(Lifespans_existing!M24=1,Use_case_lifespans!$B24,0)</f>
        <v>Human Space Flight</v>
      </c>
      <c r="N24" s="87">
        <f>IF(Lifespans_existing!N24=1,Use_case_lifespans!$B24,0)</f>
        <v>0</v>
      </c>
      <c r="O24" s="87">
        <f>IF(Lifespans_existing!O24=1,Use_case_lifespans!$B24,0)</f>
        <v>0</v>
      </c>
      <c r="P24" s="87">
        <f>IF(Lifespans_existing!P24=1,Use_case_lifespans!$B24,0)</f>
        <v>0</v>
      </c>
      <c r="Q24" s="87">
        <f>IF(Lifespans_existing!Q24=1,Use_case_lifespans!$B24,0)</f>
        <v>0</v>
      </c>
      <c r="R24" s="87">
        <f>IF(Lifespans_existing!R24=1,Use_case_lifespans!$B24,0)</f>
        <v>0</v>
      </c>
      <c r="S24" s="87">
        <f>IF(Lifespans_existing!S24=1,Use_case_lifespans!$B24,0)</f>
        <v>0</v>
      </c>
      <c r="T24" s="87">
        <f>IF(Lifespans_existing!T24=1,Use_case_lifespans!$B24,0)</f>
        <v>0</v>
      </c>
      <c r="U24" s="87">
        <f>IF(Lifespans_existing!U24=1,Use_case_lifespans!$B24,0)</f>
        <v>0</v>
      </c>
      <c r="V24" s="87">
        <f>IF(Lifespans_existing!V24=1,Use_case_lifespans!$B24,0)</f>
        <v>0</v>
      </c>
      <c r="W24" s="87">
        <f>IF(Lifespans_existing!W24=1,Use_case_lifespans!$B24,0)</f>
        <v>0</v>
      </c>
    </row>
    <row r="25" spans="1:23" ht="68.400000000000006" x14ac:dyDescent="0.3">
      <c r="A25" s="85" t="s">
        <v>94</v>
      </c>
      <c r="B25" s="74" t="s">
        <v>113</v>
      </c>
      <c r="C25" s="86"/>
      <c r="D25" s="87" t="str">
        <f>IF(Lifespans_existing!D25=1,Use_case_lifespans!$B25,0)</f>
        <v>Near Earth Robotic - Low Latency &amp; Complex Needs</v>
      </c>
      <c r="E25" s="87" t="str">
        <f>IF(Lifespans_existing!E25=1,Use_case_lifespans!$B25,0)</f>
        <v>Near Earth Robotic - Low Latency &amp; Complex Needs</v>
      </c>
      <c r="F25" s="87" t="str">
        <f>IF(Lifespans_existing!F25=1,Use_case_lifespans!$B25,0)</f>
        <v>Near Earth Robotic - Low Latency &amp; Complex Needs</v>
      </c>
      <c r="G25" s="87" t="str">
        <f>IF(Lifespans_existing!G25=1,Use_case_lifespans!$B25,0)</f>
        <v>Near Earth Robotic - Low Latency &amp; Complex Needs</v>
      </c>
      <c r="H25" s="87">
        <f>IF(Lifespans_existing!H25=1,Use_case_lifespans!$B25,0)</f>
        <v>0</v>
      </c>
      <c r="I25" s="87">
        <f>IF(Lifespans_existing!I25=1,Use_case_lifespans!$B25,0)</f>
        <v>0</v>
      </c>
      <c r="J25" s="87">
        <f>IF(Lifespans_existing!J25=1,Use_case_lifespans!$B25,0)</f>
        <v>0</v>
      </c>
      <c r="K25" s="87">
        <f>IF(Lifespans_existing!K25=1,Use_case_lifespans!$B25,0)</f>
        <v>0</v>
      </c>
      <c r="L25" s="87">
        <f>IF(Lifespans_existing!L25=1,Use_case_lifespans!$B25,0)</f>
        <v>0</v>
      </c>
      <c r="M25" s="87">
        <f>IF(Lifespans_existing!M25=1,Use_case_lifespans!$B25,0)</f>
        <v>0</v>
      </c>
      <c r="N25" s="87">
        <f>IF(Lifespans_existing!N25=1,Use_case_lifespans!$B25,0)</f>
        <v>0</v>
      </c>
      <c r="O25" s="87">
        <f>IF(Lifespans_existing!O25=1,Use_case_lifespans!$B25,0)</f>
        <v>0</v>
      </c>
      <c r="P25" s="87">
        <f>IF(Lifespans_existing!P25=1,Use_case_lifespans!$B25,0)</f>
        <v>0</v>
      </c>
      <c r="Q25" s="87">
        <f>IF(Lifespans_existing!Q25=1,Use_case_lifespans!$B25,0)</f>
        <v>0</v>
      </c>
      <c r="R25" s="87">
        <f>IF(Lifespans_existing!R25=1,Use_case_lifespans!$B25,0)</f>
        <v>0</v>
      </c>
      <c r="S25" s="87">
        <f>IF(Lifespans_existing!S25=1,Use_case_lifespans!$B25,0)</f>
        <v>0</v>
      </c>
      <c r="T25" s="87">
        <f>IF(Lifespans_existing!T25=1,Use_case_lifespans!$B25,0)</f>
        <v>0</v>
      </c>
      <c r="U25" s="87">
        <f>IF(Lifespans_existing!U25=1,Use_case_lifespans!$B25,0)</f>
        <v>0</v>
      </c>
      <c r="V25" s="87">
        <f>IF(Lifespans_existing!V25=1,Use_case_lifespans!$B25,0)</f>
        <v>0</v>
      </c>
      <c r="W25" s="87">
        <f>IF(Lifespans_existing!W25=1,Use_case_lifespans!$B25,0)</f>
        <v>0</v>
      </c>
    </row>
    <row r="26" spans="1:23" ht="45.6" x14ac:dyDescent="0.3">
      <c r="A26" s="85" t="s">
        <v>127</v>
      </c>
      <c r="B26" s="74" t="s">
        <v>110</v>
      </c>
      <c r="C26" s="86"/>
      <c r="D26" s="87" t="str">
        <f>IF(Lifespans_existing!D26=1,Use_case_lifespans!$B26,0)</f>
        <v>Near Earth Robotic - LEO Science</v>
      </c>
      <c r="E26" s="87">
        <f>IF(Lifespans_existing!E26=1,Use_case_lifespans!$B26,0)</f>
        <v>0</v>
      </c>
      <c r="F26" s="87">
        <f>IF(Lifespans_existing!F26=1,Use_case_lifespans!$B26,0)</f>
        <v>0</v>
      </c>
      <c r="G26" s="87">
        <f>IF(Lifespans_existing!G26=1,Use_case_lifespans!$B26,0)</f>
        <v>0</v>
      </c>
      <c r="H26" s="87">
        <f>IF(Lifespans_existing!H26=1,Use_case_lifespans!$B26,0)</f>
        <v>0</v>
      </c>
      <c r="I26" s="87">
        <f>IF(Lifespans_existing!I26=1,Use_case_lifespans!$B26,0)</f>
        <v>0</v>
      </c>
      <c r="J26" s="87">
        <f>IF(Lifespans_existing!J26=1,Use_case_lifespans!$B26,0)</f>
        <v>0</v>
      </c>
      <c r="K26" s="87">
        <f>IF(Lifespans_existing!K26=1,Use_case_lifespans!$B26,0)</f>
        <v>0</v>
      </c>
      <c r="L26" s="87">
        <f>IF(Lifespans_existing!L26=1,Use_case_lifespans!$B26,0)</f>
        <v>0</v>
      </c>
      <c r="M26" s="87">
        <f>IF(Lifespans_existing!M26=1,Use_case_lifespans!$B26,0)</f>
        <v>0</v>
      </c>
      <c r="N26" s="87">
        <f>IF(Lifespans_existing!N26=1,Use_case_lifespans!$B26,0)</f>
        <v>0</v>
      </c>
      <c r="O26" s="87">
        <f>IF(Lifespans_existing!O26=1,Use_case_lifespans!$B26,0)</f>
        <v>0</v>
      </c>
      <c r="P26" s="87">
        <f>IF(Lifespans_existing!P26=1,Use_case_lifespans!$B26,0)</f>
        <v>0</v>
      </c>
      <c r="Q26" s="87">
        <f>IF(Lifespans_existing!Q26=1,Use_case_lifespans!$B26,0)</f>
        <v>0</v>
      </c>
      <c r="R26" s="87">
        <f>IF(Lifespans_existing!R26=1,Use_case_lifespans!$B26,0)</f>
        <v>0</v>
      </c>
      <c r="S26" s="87">
        <f>IF(Lifespans_existing!S26=1,Use_case_lifespans!$B26,0)</f>
        <v>0</v>
      </c>
      <c r="T26" s="87">
        <f>IF(Lifespans_existing!T26=1,Use_case_lifespans!$B26,0)</f>
        <v>0</v>
      </c>
      <c r="U26" s="87">
        <f>IF(Lifespans_existing!U26=1,Use_case_lifespans!$B26,0)</f>
        <v>0</v>
      </c>
      <c r="V26" s="87">
        <f>IF(Lifespans_existing!V26=1,Use_case_lifespans!$B26,0)</f>
        <v>0</v>
      </c>
      <c r="W26" s="87">
        <f>IF(Lifespans_existing!W26=1,Use_case_lifespans!$B26,0)</f>
        <v>0</v>
      </c>
    </row>
    <row r="27" spans="1:23" ht="45.6" x14ac:dyDescent="0.3">
      <c r="A27" s="85" t="s">
        <v>128</v>
      </c>
      <c r="B27" s="74" t="s">
        <v>110</v>
      </c>
      <c r="C27" s="86"/>
      <c r="D27" s="87" t="str">
        <f>IF(Lifespans_existing!D27=1,Use_case_lifespans!$B27,0)</f>
        <v>Near Earth Robotic - LEO Science</v>
      </c>
      <c r="E27" s="87" t="str">
        <f>IF(Lifespans_existing!E27=1,Use_case_lifespans!$B27,0)</f>
        <v>Near Earth Robotic - LEO Science</v>
      </c>
      <c r="F27" s="87" t="str">
        <f>IF(Lifespans_existing!F27=1,Use_case_lifespans!$B27,0)</f>
        <v>Near Earth Robotic - LEO Science</v>
      </c>
      <c r="G27" s="87">
        <f>IF(Lifespans_existing!G27=1,Use_case_lifespans!$B27,0)</f>
        <v>0</v>
      </c>
      <c r="H27" s="87">
        <f>IF(Lifespans_existing!H27=1,Use_case_lifespans!$B27,0)</f>
        <v>0</v>
      </c>
      <c r="I27" s="87">
        <f>IF(Lifespans_existing!I27=1,Use_case_lifespans!$B27,0)</f>
        <v>0</v>
      </c>
      <c r="J27" s="87">
        <f>IF(Lifespans_existing!J27=1,Use_case_lifespans!$B27,0)</f>
        <v>0</v>
      </c>
      <c r="K27" s="87">
        <f>IF(Lifespans_existing!K27=1,Use_case_lifespans!$B27,0)</f>
        <v>0</v>
      </c>
      <c r="L27" s="87">
        <f>IF(Lifespans_existing!L27=1,Use_case_lifespans!$B27,0)</f>
        <v>0</v>
      </c>
      <c r="M27" s="87">
        <f>IF(Lifespans_existing!M27=1,Use_case_lifespans!$B27,0)</f>
        <v>0</v>
      </c>
      <c r="N27" s="87">
        <f>IF(Lifespans_existing!N27=1,Use_case_lifespans!$B27,0)</f>
        <v>0</v>
      </c>
      <c r="O27" s="87">
        <f>IF(Lifespans_existing!O27=1,Use_case_lifespans!$B27,0)</f>
        <v>0</v>
      </c>
      <c r="P27" s="87">
        <f>IF(Lifespans_existing!P27=1,Use_case_lifespans!$B27,0)</f>
        <v>0</v>
      </c>
      <c r="Q27" s="87">
        <f>IF(Lifespans_existing!Q27=1,Use_case_lifespans!$B27,0)</f>
        <v>0</v>
      </c>
      <c r="R27" s="87">
        <f>IF(Lifespans_existing!R27=1,Use_case_lifespans!$B27,0)</f>
        <v>0</v>
      </c>
      <c r="S27" s="87">
        <f>IF(Lifespans_existing!S27=1,Use_case_lifespans!$B27,0)</f>
        <v>0</v>
      </c>
      <c r="T27" s="87">
        <f>IF(Lifespans_existing!T27=1,Use_case_lifespans!$B27,0)</f>
        <v>0</v>
      </c>
      <c r="U27" s="87">
        <f>IF(Lifespans_existing!U27=1,Use_case_lifespans!$B27,0)</f>
        <v>0</v>
      </c>
      <c r="V27" s="87">
        <f>IF(Lifespans_existing!V27=1,Use_case_lifespans!$B27,0)</f>
        <v>0</v>
      </c>
      <c r="W27" s="87">
        <f>IF(Lifespans_existing!W27=1,Use_case_lifespans!$B27,0)</f>
        <v>0</v>
      </c>
    </row>
    <row r="28" spans="1:23" ht="45.6" x14ac:dyDescent="0.3">
      <c r="A28" s="85" t="s">
        <v>129</v>
      </c>
      <c r="B28" s="74" t="s">
        <v>110</v>
      </c>
      <c r="C28" s="86"/>
      <c r="D28" s="87" t="str">
        <f>IF(Lifespans_existing!D28=1,Use_case_lifespans!$B28,0)</f>
        <v>Near Earth Robotic - LEO Science</v>
      </c>
      <c r="E28" s="87" t="str">
        <f>IF(Lifespans_existing!E28=1,Use_case_lifespans!$B28,0)</f>
        <v>Near Earth Robotic - LEO Science</v>
      </c>
      <c r="F28" s="87" t="str">
        <f>IF(Lifespans_existing!F28=1,Use_case_lifespans!$B28,0)</f>
        <v>Near Earth Robotic - LEO Science</v>
      </c>
      <c r="G28" s="87" t="str">
        <f>IF(Lifespans_existing!G28=1,Use_case_lifespans!$B28,0)</f>
        <v>Near Earth Robotic - LEO Science</v>
      </c>
      <c r="H28" s="87" t="str">
        <f>IF(Lifespans_existing!H28=1,Use_case_lifespans!$B28,0)</f>
        <v>Near Earth Robotic - LEO Science</v>
      </c>
      <c r="I28" s="87" t="str">
        <f>IF(Lifespans_existing!I28=1,Use_case_lifespans!$B28,0)</f>
        <v>Near Earth Robotic - LEO Science</v>
      </c>
      <c r="J28" s="87">
        <f>IF(Lifespans_existing!J28=1,Use_case_lifespans!$B28,0)</f>
        <v>0</v>
      </c>
      <c r="K28" s="87">
        <f>IF(Lifespans_existing!K28=1,Use_case_lifespans!$B28,0)</f>
        <v>0</v>
      </c>
      <c r="L28" s="87">
        <f>IF(Lifespans_existing!L28=1,Use_case_lifespans!$B28,0)</f>
        <v>0</v>
      </c>
      <c r="M28" s="87">
        <f>IF(Lifespans_existing!M28=1,Use_case_lifespans!$B28,0)</f>
        <v>0</v>
      </c>
      <c r="N28" s="87">
        <f>IF(Lifespans_existing!N28=1,Use_case_lifespans!$B28,0)</f>
        <v>0</v>
      </c>
      <c r="O28" s="87">
        <f>IF(Lifespans_existing!O28=1,Use_case_lifespans!$B28,0)</f>
        <v>0</v>
      </c>
      <c r="P28" s="87">
        <f>IF(Lifespans_existing!P28=1,Use_case_lifespans!$B28,0)</f>
        <v>0</v>
      </c>
      <c r="Q28" s="87">
        <f>IF(Lifespans_existing!Q28=1,Use_case_lifespans!$B28,0)</f>
        <v>0</v>
      </c>
      <c r="R28" s="87">
        <f>IF(Lifespans_existing!R28=1,Use_case_lifespans!$B28,0)</f>
        <v>0</v>
      </c>
      <c r="S28" s="87">
        <f>IF(Lifespans_existing!S28=1,Use_case_lifespans!$B28,0)</f>
        <v>0</v>
      </c>
      <c r="T28" s="87">
        <f>IF(Lifespans_existing!T28=1,Use_case_lifespans!$B28,0)</f>
        <v>0</v>
      </c>
      <c r="U28" s="87">
        <f>IF(Lifespans_existing!U28=1,Use_case_lifespans!$B28,0)</f>
        <v>0</v>
      </c>
      <c r="V28" s="87">
        <f>IF(Lifespans_existing!V28=1,Use_case_lifespans!$B28,0)</f>
        <v>0</v>
      </c>
      <c r="W28" s="87">
        <f>IF(Lifespans_existing!W28=1,Use_case_lifespans!$B28,0)</f>
        <v>0</v>
      </c>
    </row>
    <row r="29" spans="1:23" ht="22.8" x14ac:dyDescent="0.3">
      <c r="A29" s="85" t="s">
        <v>95</v>
      </c>
      <c r="B29" s="77" t="s">
        <v>114</v>
      </c>
      <c r="C29" s="86"/>
      <c r="D29" s="87" t="str">
        <f>IF(Lifespans_existing!D29=1,Use_case_lifespans!$B29,0)</f>
        <v>Terrestrial &amp; Aerial</v>
      </c>
      <c r="E29" s="87" t="str">
        <f>IF(Lifespans_existing!E29=1,Use_case_lifespans!$B29,0)</f>
        <v>Terrestrial &amp; Aerial</v>
      </c>
      <c r="F29" s="87" t="str">
        <f>IF(Lifespans_existing!F29=1,Use_case_lifespans!$B29,0)</f>
        <v>Terrestrial &amp; Aerial</v>
      </c>
      <c r="G29" s="87" t="str">
        <f>IF(Lifespans_existing!G29=1,Use_case_lifespans!$B29,0)</f>
        <v>Terrestrial &amp; Aerial</v>
      </c>
      <c r="H29" s="87" t="str">
        <f>IF(Lifespans_existing!H29=1,Use_case_lifespans!$B29,0)</f>
        <v>Terrestrial &amp; Aerial</v>
      </c>
      <c r="I29" s="87" t="str">
        <f>IF(Lifespans_existing!I29=1,Use_case_lifespans!$B29,0)</f>
        <v>Terrestrial &amp; Aerial</v>
      </c>
      <c r="J29" s="87" t="str">
        <f>IF(Lifespans_existing!J29=1,Use_case_lifespans!$B29,0)</f>
        <v>Terrestrial &amp; Aerial</v>
      </c>
      <c r="K29" s="87" t="str">
        <f>IF(Lifespans_existing!K29=1,Use_case_lifespans!$B29,0)</f>
        <v>Terrestrial &amp; Aerial</v>
      </c>
      <c r="L29" s="87" t="str">
        <f>IF(Lifespans_existing!L29=1,Use_case_lifespans!$B29,0)</f>
        <v>Terrestrial &amp; Aerial</v>
      </c>
      <c r="M29" s="87" t="str">
        <f>IF(Lifespans_existing!M29=1,Use_case_lifespans!$B29,0)</f>
        <v>Terrestrial &amp; Aerial</v>
      </c>
      <c r="N29" s="87" t="str">
        <f>IF(Lifespans_existing!N29=1,Use_case_lifespans!$B29,0)</f>
        <v>Terrestrial &amp; Aerial</v>
      </c>
      <c r="O29" s="87" t="str">
        <f>IF(Lifespans_existing!O29=1,Use_case_lifespans!$B29,0)</f>
        <v>Terrestrial &amp; Aerial</v>
      </c>
      <c r="P29" s="87" t="str">
        <f>IF(Lifespans_existing!P29=1,Use_case_lifespans!$B29,0)</f>
        <v>Terrestrial &amp; Aerial</v>
      </c>
      <c r="Q29" s="87" t="str">
        <f>IF(Lifespans_existing!Q29=1,Use_case_lifespans!$B29,0)</f>
        <v>Terrestrial &amp; Aerial</v>
      </c>
      <c r="R29" s="87" t="str">
        <f>IF(Lifespans_existing!R29=1,Use_case_lifespans!$B29,0)</f>
        <v>Terrestrial &amp; Aerial</v>
      </c>
      <c r="S29" s="87" t="str">
        <f>IF(Lifespans_existing!S29=1,Use_case_lifespans!$B29,0)</f>
        <v>Terrestrial &amp; Aerial</v>
      </c>
      <c r="T29" s="87" t="str">
        <f>IF(Lifespans_existing!T29=1,Use_case_lifespans!$B29,0)</f>
        <v>Terrestrial &amp; Aerial</v>
      </c>
      <c r="U29" s="87" t="str">
        <f>IF(Lifespans_existing!U29=1,Use_case_lifespans!$B29,0)</f>
        <v>Terrestrial &amp; Aerial</v>
      </c>
      <c r="V29" s="87" t="str">
        <f>IF(Lifespans_existing!V29=1,Use_case_lifespans!$B29,0)</f>
        <v>Terrestrial &amp; Aerial</v>
      </c>
      <c r="W29" s="87" t="str">
        <f>IF(Lifespans_existing!W29=1,Use_case_lifespans!$B29,0)</f>
        <v>Terrestrial &amp; Aerial</v>
      </c>
    </row>
    <row r="30" spans="1:23" ht="22.8" x14ac:dyDescent="0.3">
      <c r="A30" s="85" t="s">
        <v>130</v>
      </c>
      <c r="B30" s="77" t="s">
        <v>111</v>
      </c>
      <c r="C30" s="86"/>
      <c r="D30" s="87" t="str">
        <f>IF(Lifespans_existing!D30=1,Use_case_lifespans!$B30,0)</f>
        <v>Launch Events</v>
      </c>
      <c r="E30" s="87" t="str">
        <f>IF(Lifespans_existing!E30=1,Use_case_lifespans!$B30,0)</f>
        <v>Launch Events</v>
      </c>
      <c r="F30" s="87" t="str">
        <f>IF(Lifespans_existing!F30=1,Use_case_lifespans!$B30,0)</f>
        <v>Launch Events</v>
      </c>
      <c r="G30" s="87" t="str">
        <f>IF(Lifespans_existing!G30=1,Use_case_lifespans!$B30,0)</f>
        <v>Launch Events</v>
      </c>
      <c r="H30" s="87" t="str">
        <f>IF(Lifespans_existing!H30=1,Use_case_lifespans!$B30,0)</f>
        <v>Launch Events</v>
      </c>
      <c r="I30" s="87" t="str">
        <f>IF(Lifespans_existing!I30=1,Use_case_lifespans!$B30,0)</f>
        <v>Launch Events</v>
      </c>
      <c r="J30" s="87" t="str">
        <f>IF(Lifespans_existing!J30=1,Use_case_lifespans!$B30,0)</f>
        <v>Launch Events</v>
      </c>
      <c r="K30" s="87" t="str">
        <f>IF(Lifespans_existing!K30=1,Use_case_lifespans!$B30,0)</f>
        <v>Launch Events</v>
      </c>
      <c r="L30" s="87" t="str">
        <f>IF(Lifespans_existing!L30=1,Use_case_lifespans!$B30,0)</f>
        <v>Launch Events</v>
      </c>
      <c r="M30" s="87" t="str">
        <f>IF(Lifespans_existing!M30=1,Use_case_lifespans!$B30,0)</f>
        <v>Launch Events</v>
      </c>
      <c r="N30" s="87" t="str">
        <f>IF(Lifespans_existing!N30=1,Use_case_lifespans!$B30,0)</f>
        <v>Launch Events</v>
      </c>
      <c r="O30" s="87" t="str">
        <f>IF(Lifespans_existing!O30=1,Use_case_lifespans!$B30,0)</f>
        <v>Launch Events</v>
      </c>
      <c r="P30" s="87" t="str">
        <f>IF(Lifespans_existing!P30=1,Use_case_lifespans!$B30,0)</f>
        <v>Launch Events</v>
      </c>
      <c r="Q30" s="87" t="str">
        <f>IF(Lifespans_existing!Q30=1,Use_case_lifespans!$B30,0)</f>
        <v>Launch Events</v>
      </c>
      <c r="R30" s="87" t="str">
        <f>IF(Lifespans_existing!R30=1,Use_case_lifespans!$B30,0)</f>
        <v>Launch Events</v>
      </c>
      <c r="S30" s="87" t="str">
        <f>IF(Lifespans_existing!S30=1,Use_case_lifespans!$B30,0)</f>
        <v>Launch Events</v>
      </c>
      <c r="T30" s="87" t="str">
        <f>IF(Lifespans_existing!T30=1,Use_case_lifespans!$B30,0)</f>
        <v>Launch Events</v>
      </c>
      <c r="U30" s="87" t="str">
        <f>IF(Lifespans_existing!U30=1,Use_case_lifespans!$B30,0)</f>
        <v>Launch Events</v>
      </c>
      <c r="V30" s="87" t="str">
        <f>IF(Lifespans_existing!V30=1,Use_case_lifespans!$B30,0)</f>
        <v>Launch Events</v>
      </c>
      <c r="W30" s="87" t="str">
        <f>IF(Lifespans_existing!W30=1,Use_case_lifespans!$B30,0)</f>
        <v>Launch Events</v>
      </c>
    </row>
    <row r="31" spans="1:23" ht="45.6" x14ac:dyDescent="0.3">
      <c r="A31" s="85" t="s">
        <v>140</v>
      </c>
      <c r="B31" s="74" t="s">
        <v>109</v>
      </c>
      <c r="C31" s="86" t="s">
        <v>144</v>
      </c>
      <c r="D31" s="87" t="str">
        <f>IF(Lifespans_existing!D31=1,Use_case_lifespans!$B31,0)</f>
        <v>Near Earth Robotic - GEO and Near Earth</v>
      </c>
      <c r="E31" s="87" t="str">
        <f>IF(Lifespans_existing!E31=1,Use_case_lifespans!$B31,0)</f>
        <v>Near Earth Robotic - GEO and Near Earth</v>
      </c>
      <c r="F31" s="87">
        <f>IF(Lifespans_existing!F31=1,Use_case_lifespans!$B31,0)</f>
        <v>0</v>
      </c>
      <c r="G31" s="87">
        <f>IF(Lifespans_existing!G31=1,Use_case_lifespans!$B31,0)</f>
        <v>0</v>
      </c>
      <c r="H31" s="87">
        <f>IF(Lifespans_existing!H31=1,Use_case_lifespans!$B31,0)</f>
        <v>0</v>
      </c>
      <c r="I31" s="87">
        <f>IF(Lifespans_existing!I31=1,Use_case_lifespans!$B31,0)</f>
        <v>0</v>
      </c>
      <c r="J31" s="87">
        <f>IF(Lifespans_existing!J31=1,Use_case_lifespans!$B31,0)</f>
        <v>0</v>
      </c>
      <c r="K31" s="87">
        <f>IF(Lifespans_existing!K31=1,Use_case_lifespans!$B31,0)</f>
        <v>0</v>
      </c>
      <c r="L31" s="87">
        <f>IF(Lifespans_existing!L31=1,Use_case_lifespans!$B31,0)</f>
        <v>0</v>
      </c>
      <c r="M31" s="87">
        <f>IF(Lifespans_existing!M31=1,Use_case_lifespans!$B31,0)</f>
        <v>0</v>
      </c>
      <c r="N31" s="87">
        <f>IF(Lifespans_existing!N31=1,Use_case_lifespans!$B31,0)</f>
        <v>0</v>
      </c>
      <c r="O31" s="87">
        <f>IF(Lifespans_existing!O31=1,Use_case_lifespans!$B31,0)</f>
        <v>0</v>
      </c>
      <c r="P31" s="87">
        <f>IF(Lifespans_existing!P31=1,Use_case_lifespans!$B31,0)</f>
        <v>0</v>
      </c>
      <c r="Q31" s="87">
        <f>IF(Lifespans_existing!Q31=1,Use_case_lifespans!$B31,0)</f>
        <v>0</v>
      </c>
      <c r="R31" s="87">
        <f>IF(Lifespans_existing!R31=1,Use_case_lifespans!$B31,0)</f>
        <v>0</v>
      </c>
      <c r="S31" s="87">
        <f>IF(Lifespans_existing!S31=1,Use_case_lifespans!$B31,0)</f>
        <v>0</v>
      </c>
      <c r="T31" s="87">
        <f>IF(Lifespans_existing!T31=1,Use_case_lifespans!$B31,0)</f>
        <v>0</v>
      </c>
      <c r="U31" s="87">
        <f>IF(Lifespans_existing!U31=1,Use_case_lifespans!$B31,0)</f>
        <v>0</v>
      </c>
      <c r="V31" s="87">
        <f>IF(Lifespans_existing!V31=1,Use_case_lifespans!$B31,0)</f>
        <v>0</v>
      </c>
      <c r="W31" s="87">
        <f>IF(Lifespans_existing!W31=1,Use_case_lifespans!$B31,0)</f>
        <v>0</v>
      </c>
    </row>
    <row r="32" spans="1:23" ht="22.8" x14ac:dyDescent="0.3">
      <c r="A32" s="85" t="s">
        <v>96</v>
      </c>
      <c r="B32" s="77" t="s">
        <v>114</v>
      </c>
      <c r="C32" s="86" t="s">
        <v>144</v>
      </c>
      <c r="D32" s="87" t="str">
        <f>IF(Lifespans_existing!D32=1,Use_case_lifespans!$B32,0)</f>
        <v>Terrestrial &amp; Aerial</v>
      </c>
      <c r="E32" s="87">
        <f>IF(Lifespans_existing!E32=1,Use_case_lifespans!$B32,0)</f>
        <v>0</v>
      </c>
      <c r="F32" s="87">
        <f>IF(Lifespans_existing!F32=1,Use_case_lifespans!$B32,0)</f>
        <v>0</v>
      </c>
      <c r="G32" s="87">
        <f>IF(Lifespans_existing!G32=1,Use_case_lifespans!$B32,0)</f>
        <v>0</v>
      </c>
      <c r="H32" s="87">
        <f>IF(Lifespans_existing!H32=1,Use_case_lifespans!$B32,0)</f>
        <v>0</v>
      </c>
      <c r="I32" s="87">
        <f>IF(Lifespans_existing!I32=1,Use_case_lifespans!$B32,0)</f>
        <v>0</v>
      </c>
      <c r="J32" s="87">
        <f>IF(Lifespans_existing!J32=1,Use_case_lifespans!$B32,0)</f>
        <v>0</v>
      </c>
      <c r="K32" s="87">
        <f>IF(Lifespans_existing!K32=1,Use_case_lifespans!$B32,0)</f>
        <v>0</v>
      </c>
      <c r="L32" s="87">
        <f>IF(Lifespans_existing!L32=1,Use_case_lifespans!$B32,0)</f>
        <v>0</v>
      </c>
      <c r="M32" s="87">
        <f>IF(Lifespans_existing!M32=1,Use_case_lifespans!$B32,0)</f>
        <v>0</v>
      </c>
      <c r="N32" s="87">
        <f>IF(Lifespans_existing!N32=1,Use_case_lifespans!$B32,0)</f>
        <v>0</v>
      </c>
      <c r="O32" s="87">
        <f>IF(Lifespans_existing!O32=1,Use_case_lifespans!$B32,0)</f>
        <v>0</v>
      </c>
      <c r="P32" s="87">
        <f>IF(Lifespans_existing!P32=1,Use_case_lifespans!$B32,0)</f>
        <v>0</v>
      </c>
      <c r="Q32" s="87">
        <f>IF(Lifespans_existing!Q32=1,Use_case_lifespans!$B32,0)</f>
        <v>0</v>
      </c>
      <c r="R32" s="87">
        <f>IF(Lifespans_existing!R32=1,Use_case_lifespans!$B32,0)</f>
        <v>0</v>
      </c>
      <c r="S32" s="87">
        <f>IF(Lifespans_existing!S32=1,Use_case_lifespans!$B32,0)</f>
        <v>0</v>
      </c>
      <c r="T32" s="87">
        <f>IF(Lifespans_existing!T32=1,Use_case_lifespans!$B32,0)</f>
        <v>0</v>
      </c>
      <c r="U32" s="87">
        <f>IF(Lifespans_existing!U32=1,Use_case_lifespans!$B32,0)</f>
        <v>0</v>
      </c>
      <c r="V32" s="87">
        <f>IF(Lifespans_existing!V32=1,Use_case_lifespans!$B32,0)</f>
        <v>0</v>
      </c>
      <c r="W32" s="87">
        <f>IF(Lifespans_existing!W32=1,Use_case_lifespans!$B32,0)</f>
        <v>0</v>
      </c>
    </row>
    <row r="33" spans="1:23" ht="45.6" x14ac:dyDescent="0.3">
      <c r="A33" s="85" t="s">
        <v>108</v>
      </c>
      <c r="B33" s="74" t="s">
        <v>110</v>
      </c>
      <c r="C33" s="86" t="s">
        <v>144</v>
      </c>
      <c r="D33" s="87" t="str">
        <f>IF(Lifespans_existing!D33=1,Use_case_lifespans!$B33,0)</f>
        <v>Near Earth Robotic - LEO Science</v>
      </c>
      <c r="E33" s="87" t="str">
        <f>IF(Lifespans_existing!E33=1,Use_case_lifespans!$B33,0)</f>
        <v>Near Earth Robotic - LEO Science</v>
      </c>
      <c r="F33" s="87" t="str">
        <f>IF(Lifespans_existing!F33=1,Use_case_lifespans!$B33,0)</f>
        <v>Near Earth Robotic - LEO Science</v>
      </c>
      <c r="G33" s="87" t="str">
        <f>IF(Lifespans_existing!G33=1,Use_case_lifespans!$B33,0)</f>
        <v>Near Earth Robotic - LEO Science</v>
      </c>
      <c r="H33" s="87">
        <f>IF(Lifespans_existing!H33=1,Use_case_lifespans!$B33,0)</f>
        <v>0</v>
      </c>
      <c r="I33" s="87">
        <f>IF(Lifespans_existing!I33=1,Use_case_lifespans!$B33,0)</f>
        <v>0</v>
      </c>
      <c r="J33" s="87">
        <f>IF(Lifespans_existing!J33=1,Use_case_lifespans!$B33,0)</f>
        <v>0</v>
      </c>
      <c r="K33" s="87">
        <f>IF(Lifespans_existing!K33=1,Use_case_lifespans!$B33,0)</f>
        <v>0</v>
      </c>
      <c r="L33" s="87">
        <f>IF(Lifespans_existing!L33=1,Use_case_lifespans!$B33,0)</f>
        <v>0</v>
      </c>
      <c r="M33" s="87">
        <f>IF(Lifespans_existing!M33=1,Use_case_lifespans!$B33,0)</f>
        <v>0</v>
      </c>
      <c r="N33" s="87">
        <f>IF(Lifespans_existing!N33=1,Use_case_lifespans!$B33,0)</f>
        <v>0</v>
      </c>
      <c r="O33" s="87">
        <f>IF(Lifespans_existing!O33=1,Use_case_lifespans!$B33,0)</f>
        <v>0</v>
      </c>
      <c r="P33" s="87">
        <f>IF(Lifespans_existing!P33=1,Use_case_lifespans!$B33,0)</f>
        <v>0</v>
      </c>
      <c r="Q33" s="87">
        <f>IF(Lifespans_existing!Q33=1,Use_case_lifespans!$B33,0)</f>
        <v>0</v>
      </c>
      <c r="R33" s="87">
        <f>IF(Lifespans_existing!R33=1,Use_case_lifespans!$B33,0)</f>
        <v>0</v>
      </c>
      <c r="S33" s="87">
        <f>IF(Lifespans_existing!S33=1,Use_case_lifespans!$B33,0)</f>
        <v>0</v>
      </c>
      <c r="T33" s="87">
        <f>IF(Lifespans_existing!T33=1,Use_case_lifespans!$B33,0)</f>
        <v>0</v>
      </c>
      <c r="U33" s="87">
        <f>IF(Lifespans_existing!U33=1,Use_case_lifespans!$B33,0)</f>
        <v>0</v>
      </c>
      <c r="V33" s="87">
        <f>IF(Lifespans_existing!V33=1,Use_case_lifespans!$B33,0)</f>
        <v>0</v>
      </c>
      <c r="W33" s="87">
        <f>IF(Lifespans_existing!W33=1,Use_case_lifespans!$B33,0)</f>
        <v>0</v>
      </c>
    </row>
    <row r="34" spans="1:23" x14ac:dyDescent="0.3">
      <c r="A34" s="85" t="s">
        <v>97</v>
      </c>
      <c r="B34" s="85"/>
      <c r="C34" s="86"/>
      <c r="D34" s="87">
        <f>IF(Lifespans_existing!D34=1,Use_case_lifespans!$B34,0)</f>
        <v>0</v>
      </c>
      <c r="E34" s="87">
        <f>IF(Lifespans_existing!E34=1,Use_case_lifespans!$B34,0)</f>
        <v>0</v>
      </c>
      <c r="F34" s="87">
        <f>IF(Lifespans_existing!F34=1,Use_case_lifespans!$B34,0)</f>
        <v>0</v>
      </c>
      <c r="G34" s="87">
        <f>IF(Lifespans_existing!G34=1,Use_case_lifespans!$B34,0)</f>
        <v>0</v>
      </c>
      <c r="H34" s="87">
        <f>IF(Lifespans_existing!H34=1,Use_case_lifespans!$B34,0)</f>
        <v>0</v>
      </c>
      <c r="I34" s="87">
        <f>IF(Lifespans_existing!I34=1,Use_case_lifespans!$B34,0)</f>
        <v>0</v>
      </c>
      <c r="J34" s="87">
        <f>IF(Lifespans_existing!J34=1,Use_case_lifespans!$B34,0)</f>
        <v>0</v>
      </c>
      <c r="K34" s="87">
        <f>IF(Lifespans_existing!K34=1,Use_case_lifespans!$B34,0)</f>
        <v>0</v>
      </c>
      <c r="L34" s="87">
        <f>IF(Lifespans_existing!L34=1,Use_case_lifespans!$B34,0)</f>
        <v>0</v>
      </c>
      <c r="M34" s="87">
        <f>IF(Lifespans_existing!M34=1,Use_case_lifespans!$B34,0)</f>
        <v>0</v>
      </c>
      <c r="N34" s="87">
        <f>IF(Lifespans_existing!N34=1,Use_case_lifespans!$B34,0)</f>
        <v>0</v>
      </c>
      <c r="O34" s="87">
        <f>IF(Lifespans_existing!O34=1,Use_case_lifespans!$B34,0)</f>
        <v>0</v>
      </c>
      <c r="P34" s="87">
        <f>IF(Lifespans_existing!P34=1,Use_case_lifespans!$B34,0)</f>
        <v>0</v>
      </c>
      <c r="Q34" s="87">
        <f>IF(Lifespans_existing!Q34=1,Use_case_lifespans!$B34,0)</f>
        <v>0</v>
      </c>
      <c r="R34" s="87">
        <f>IF(Lifespans_existing!R34=1,Use_case_lifespans!$B34,0)</f>
        <v>0</v>
      </c>
      <c r="S34" s="87">
        <f>IF(Lifespans_existing!S34=1,Use_case_lifespans!$B34,0)</f>
        <v>0</v>
      </c>
      <c r="T34" s="87">
        <f>IF(Lifespans_existing!T34=1,Use_case_lifespans!$B34,0)</f>
        <v>0</v>
      </c>
      <c r="U34" s="87">
        <f>IF(Lifespans_existing!U34=1,Use_case_lifespans!$B34,0)</f>
        <v>0</v>
      </c>
      <c r="V34" s="87">
        <f>IF(Lifespans_existing!V34=1,Use_case_lifespans!$B34,0)</f>
        <v>0</v>
      </c>
      <c r="W34" s="87">
        <f>IF(Lifespans_existing!W34=1,Use_case_lifespans!$B34,0)</f>
        <v>0</v>
      </c>
    </row>
    <row r="35" spans="1:23" ht="45.6" x14ac:dyDescent="0.3">
      <c r="A35" s="85" t="s">
        <v>131</v>
      </c>
      <c r="B35" s="74" t="s">
        <v>110</v>
      </c>
      <c r="C35" s="86" t="s">
        <v>144</v>
      </c>
      <c r="D35" s="87" t="str">
        <f>IF(Lifespans_existing!D35=1,Use_case_lifespans!$B35,0)</f>
        <v>Near Earth Robotic - LEO Science</v>
      </c>
      <c r="E35" s="87" t="str">
        <f>IF(Lifespans_existing!E35=1,Use_case_lifespans!$B35,0)</f>
        <v>Near Earth Robotic - LEO Science</v>
      </c>
      <c r="F35" s="87" t="str">
        <f>IF(Lifespans_existing!F35=1,Use_case_lifespans!$B35,0)</f>
        <v>Near Earth Robotic - LEO Science</v>
      </c>
      <c r="G35" s="87" t="str">
        <f>IF(Lifespans_existing!G35=1,Use_case_lifespans!$B35,0)</f>
        <v>Near Earth Robotic - LEO Science</v>
      </c>
      <c r="H35" s="87" t="str">
        <f>IF(Lifespans_existing!H35=1,Use_case_lifespans!$B35,0)</f>
        <v>Near Earth Robotic - LEO Science</v>
      </c>
      <c r="I35" s="87">
        <f>IF(Lifespans_existing!I35=1,Use_case_lifespans!$B35,0)</f>
        <v>0</v>
      </c>
      <c r="J35" s="87">
        <f>IF(Lifespans_existing!J35=1,Use_case_lifespans!$B35,0)</f>
        <v>0</v>
      </c>
      <c r="K35" s="87">
        <f>IF(Lifespans_existing!K35=1,Use_case_lifespans!$B35,0)</f>
        <v>0</v>
      </c>
      <c r="L35" s="87">
        <f>IF(Lifespans_existing!L35=1,Use_case_lifespans!$B35,0)</f>
        <v>0</v>
      </c>
      <c r="M35" s="87">
        <f>IF(Lifespans_existing!M35=1,Use_case_lifespans!$B35,0)</f>
        <v>0</v>
      </c>
      <c r="N35" s="87">
        <f>IF(Lifespans_existing!N35=1,Use_case_lifespans!$B35,0)</f>
        <v>0</v>
      </c>
      <c r="O35" s="87">
        <f>IF(Lifespans_existing!O35=1,Use_case_lifespans!$B35,0)</f>
        <v>0</v>
      </c>
      <c r="P35" s="87">
        <f>IF(Lifespans_existing!P35=1,Use_case_lifespans!$B35,0)</f>
        <v>0</v>
      </c>
      <c r="Q35" s="87">
        <f>IF(Lifespans_existing!Q35=1,Use_case_lifespans!$B35,0)</f>
        <v>0</v>
      </c>
      <c r="R35" s="87">
        <f>IF(Lifespans_existing!R35=1,Use_case_lifespans!$B35,0)</f>
        <v>0</v>
      </c>
      <c r="S35" s="87">
        <f>IF(Lifespans_existing!S35=1,Use_case_lifespans!$B35,0)</f>
        <v>0</v>
      </c>
      <c r="T35" s="87">
        <f>IF(Lifespans_existing!T35=1,Use_case_lifespans!$B35,0)</f>
        <v>0</v>
      </c>
      <c r="U35" s="87">
        <f>IF(Lifespans_existing!U35=1,Use_case_lifespans!$B35,0)</f>
        <v>0</v>
      </c>
      <c r="V35" s="87">
        <f>IF(Lifespans_existing!V35=1,Use_case_lifespans!$B35,0)</f>
        <v>0</v>
      </c>
      <c r="W35" s="87">
        <f>IF(Lifespans_existing!W35=1,Use_case_lifespans!$B35,0)</f>
        <v>0</v>
      </c>
    </row>
    <row r="36" spans="1:23" ht="45.6" x14ac:dyDescent="0.3">
      <c r="A36" s="85" t="s">
        <v>98</v>
      </c>
      <c r="B36" s="74" t="s">
        <v>110</v>
      </c>
      <c r="C36" s="86"/>
      <c r="D36" s="87" t="str">
        <f>IF(Lifespans_existing!D36=1,Use_case_lifespans!$B36,0)</f>
        <v>Near Earth Robotic - LEO Science</v>
      </c>
      <c r="E36" s="87" t="str">
        <f>IF(Lifespans_existing!E36=1,Use_case_lifespans!$B36,0)</f>
        <v>Near Earth Robotic - LEO Science</v>
      </c>
      <c r="F36" s="87" t="str">
        <f>IF(Lifespans_existing!F36=1,Use_case_lifespans!$B36,0)</f>
        <v>Near Earth Robotic - LEO Science</v>
      </c>
      <c r="G36" s="87">
        <f>IF(Lifespans_existing!G36=1,Use_case_lifespans!$B36,0)</f>
        <v>0</v>
      </c>
      <c r="H36" s="87">
        <f>IF(Lifespans_existing!H36=1,Use_case_lifespans!$B36,0)</f>
        <v>0</v>
      </c>
      <c r="I36" s="87">
        <f>IF(Lifespans_existing!I36=1,Use_case_lifespans!$B36,0)</f>
        <v>0</v>
      </c>
      <c r="J36" s="87">
        <f>IF(Lifespans_existing!J36=1,Use_case_lifespans!$B36,0)</f>
        <v>0</v>
      </c>
      <c r="K36" s="87">
        <f>IF(Lifespans_existing!K36=1,Use_case_lifespans!$B36,0)</f>
        <v>0</v>
      </c>
      <c r="L36" s="87">
        <f>IF(Lifespans_existing!L36=1,Use_case_lifespans!$B36,0)</f>
        <v>0</v>
      </c>
      <c r="M36" s="87">
        <f>IF(Lifespans_existing!M36=1,Use_case_lifespans!$B36,0)</f>
        <v>0</v>
      </c>
      <c r="N36" s="87">
        <f>IF(Lifespans_existing!N36=1,Use_case_lifespans!$B36,0)</f>
        <v>0</v>
      </c>
      <c r="O36" s="87">
        <f>IF(Lifespans_existing!O36=1,Use_case_lifespans!$B36,0)</f>
        <v>0</v>
      </c>
      <c r="P36" s="87">
        <f>IF(Lifespans_existing!P36=1,Use_case_lifespans!$B36,0)</f>
        <v>0</v>
      </c>
      <c r="Q36" s="87">
        <f>IF(Lifespans_existing!Q36=1,Use_case_lifespans!$B36,0)</f>
        <v>0</v>
      </c>
      <c r="R36" s="87">
        <f>IF(Lifespans_existing!R36=1,Use_case_lifespans!$B36,0)</f>
        <v>0</v>
      </c>
      <c r="S36" s="87">
        <f>IF(Lifespans_existing!S36=1,Use_case_lifespans!$B36,0)</f>
        <v>0</v>
      </c>
      <c r="T36" s="87">
        <f>IF(Lifespans_existing!T36=1,Use_case_lifespans!$B36,0)</f>
        <v>0</v>
      </c>
      <c r="U36" s="87">
        <f>IF(Lifespans_existing!U36=1,Use_case_lifespans!$B36,0)</f>
        <v>0</v>
      </c>
      <c r="V36" s="87">
        <f>IF(Lifespans_existing!V36=1,Use_case_lifespans!$B36,0)</f>
        <v>0</v>
      </c>
      <c r="W36" s="87">
        <f>IF(Lifespans_existing!W36=1,Use_case_lifespans!$B36,0)</f>
        <v>0</v>
      </c>
    </row>
    <row r="37" spans="1:23" ht="34.200000000000003" x14ac:dyDescent="0.3">
      <c r="A37" s="85" t="s">
        <v>99</v>
      </c>
      <c r="B37" s="77" t="s">
        <v>112</v>
      </c>
      <c r="C37" s="86"/>
      <c r="D37" s="87" t="str">
        <f>IF(Lifespans_existing!D37=1,Use_case_lifespans!$B37,0)</f>
        <v>Human Space Flight</v>
      </c>
      <c r="E37" s="87" t="str">
        <f>IF(Lifespans_existing!E37=1,Use_case_lifespans!$B37,0)</f>
        <v>Human Space Flight</v>
      </c>
      <c r="F37" s="87" t="str">
        <f>IF(Lifespans_existing!F37=1,Use_case_lifespans!$B37,0)</f>
        <v>Human Space Flight</v>
      </c>
      <c r="G37" s="87" t="str">
        <f>IF(Lifespans_existing!G37=1,Use_case_lifespans!$B37,0)</f>
        <v>Human Space Flight</v>
      </c>
      <c r="H37" s="87" t="str">
        <f>IF(Lifespans_existing!H37=1,Use_case_lifespans!$B37,0)</f>
        <v>Human Space Flight</v>
      </c>
      <c r="I37" s="87" t="str">
        <f>IF(Lifespans_existing!I37=1,Use_case_lifespans!$B37,0)</f>
        <v>Human Space Flight</v>
      </c>
      <c r="J37" s="87" t="str">
        <f>IF(Lifespans_existing!J37=1,Use_case_lifespans!$B37,0)</f>
        <v>Human Space Flight</v>
      </c>
      <c r="K37" s="87" t="str">
        <f>IF(Lifespans_existing!K37=1,Use_case_lifespans!$B37,0)</f>
        <v>Human Space Flight</v>
      </c>
      <c r="L37" s="87" t="str">
        <f>IF(Lifespans_existing!L37=1,Use_case_lifespans!$B37,0)</f>
        <v>Human Space Flight</v>
      </c>
      <c r="M37" s="87" t="str">
        <f>IF(Lifespans_existing!M37=1,Use_case_lifespans!$B37,0)</f>
        <v>Human Space Flight</v>
      </c>
      <c r="N37" s="87" t="str">
        <f>IF(Lifespans_existing!N37=1,Use_case_lifespans!$B37,0)</f>
        <v>Human Space Flight</v>
      </c>
      <c r="O37" s="87" t="str">
        <f>IF(Lifespans_existing!O37=1,Use_case_lifespans!$B37,0)</f>
        <v>Human Space Flight</v>
      </c>
      <c r="P37" s="87" t="str">
        <f>IF(Lifespans_existing!P37=1,Use_case_lifespans!$B37,0)</f>
        <v>Human Space Flight</v>
      </c>
      <c r="Q37" s="87" t="str">
        <f>IF(Lifespans_existing!Q37=1,Use_case_lifespans!$B37,0)</f>
        <v>Human Space Flight</v>
      </c>
      <c r="R37" s="87" t="str">
        <f>IF(Lifespans_existing!R37=1,Use_case_lifespans!$B37,0)</f>
        <v>Human Space Flight</v>
      </c>
      <c r="S37" s="87" t="str">
        <f>IF(Lifespans_existing!S37=1,Use_case_lifespans!$B37,0)</f>
        <v>Human Space Flight</v>
      </c>
      <c r="T37" s="87" t="str">
        <f>IF(Lifespans_existing!T37=1,Use_case_lifespans!$B37,0)</f>
        <v>Human Space Flight</v>
      </c>
      <c r="U37" s="87" t="str">
        <f>IF(Lifespans_existing!U37=1,Use_case_lifespans!$B37,0)</f>
        <v>Human Space Flight</v>
      </c>
      <c r="V37" s="87" t="str">
        <f>IF(Lifespans_existing!V37=1,Use_case_lifespans!$B37,0)</f>
        <v>Human Space Flight</v>
      </c>
      <c r="W37" s="87" t="str">
        <f>IF(Lifespans_existing!W37=1,Use_case_lifespans!$B37,0)</f>
        <v>Human Space Flight</v>
      </c>
    </row>
    <row r="38" spans="1:23" x14ac:dyDescent="0.3">
      <c r="A38" s="85" t="s">
        <v>100</v>
      </c>
      <c r="B38" s="87" t="s">
        <v>117</v>
      </c>
      <c r="C38" s="86"/>
      <c r="D38" s="87">
        <f>IF(Lifespans_existing!D38=1,Use_case_lifespans!$B38,0)</f>
        <v>0</v>
      </c>
      <c r="E38" s="87">
        <f>IF(Lifespans_existing!E38=1,Use_case_lifespans!$B38,0)</f>
        <v>0</v>
      </c>
      <c r="F38" s="87">
        <f>IF(Lifespans_existing!F38=1,Use_case_lifespans!$B38,0)</f>
        <v>0</v>
      </c>
      <c r="G38" s="87">
        <f>IF(Lifespans_existing!G38=1,Use_case_lifespans!$B38,0)</f>
        <v>0</v>
      </c>
      <c r="H38" s="87">
        <f>IF(Lifespans_existing!H38=1,Use_case_lifespans!$B38,0)</f>
        <v>0</v>
      </c>
      <c r="I38" s="87">
        <f>IF(Lifespans_existing!I38=1,Use_case_lifespans!$B38,0)</f>
        <v>0</v>
      </c>
      <c r="J38" s="87">
        <f>IF(Lifespans_existing!J38=1,Use_case_lifespans!$B38,0)</f>
        <v>0</v>
      </c>
      <c r="K38" s="87">
        <f>IF(Lifespans_existing!K38=1,Use_case_lifespans!$B38,0)</f>
        <v>0</v>
      </c>
      <c r="L38" s="87">
        <f>IF(Lifespans_existing!L38=1,Use_case_lifespans!$B38,0)</f>
        <v>0</v>
      </c>
      <c r="M38" s="87">
        <f>IF(Lifespans_existing!M38=1,Use_case_lifespans!$B38,0)</f>
        <v>0</v>
      </c>
      <c r="N38" s="87">
        <f>IF(Lifespans_existing!N38=1,Use_case_lifespans!$B38,0)</f>
        <v>0</v>
      </c>
      <c r="O38" s="87">
        <f>IF(Lifespans_existing!O38=1,Use_case_lifespans!$B38,0)</f>
        <v>0</v>
      </c>
      <c r="P38" s="87">
        <f>IF(Lifespans_existing!P38=1,Use_case_lifespans!$B38,0)</f>
        <v>0</v>
      </c>
      <c r="Q38" s="87">
        <f>IF(Lifespans_existing!Q38=1,Use_case_lifespans!$B38,0)</f>
        <v>0</v>
      </c>
      <c r="R38" s="87">
        <f>IF(Lifespans_existing!R38=1,Use_case_lifespans!$B38,0)</f>
        <v>0</v>
      </c>
      <c r="S38" s="87">
        <f>IF(Lifespans_existing!S38=1,Use_case_lifespans!$B38,0)</f>
        <v>0</v>
      </c>
      <c r="T38" s="87">
        <f>IF(Lifespans_existing!T38=1,Use_case_lifespans!$B38,0)</f>
        <v>0</v>
      </c>
      <c r="U38" s="87">
        <f>IF(Lifespans_existing!U38=1,Use_case_lifespans!$B38,0)</f>
        <v>0</v>
      </c>
      <c r="V38" s="87">
        <f>IF(Lifespans_existing!V38=1,Use_case_lifespans!$B38,0)</f>
        <v>0</v>
      </c>
      <c r="W38" s="87">
        <f>IF(Lifespans_existing!W38=1,Use_case_lifespans!$B38,0)</f>
        <v>0</v>
      </c>
    </row>
    <row r="39" spans="1:23" x14ac:dyDescent="0.3">
      <c r="A39" s="85" t="s">
        <v>101</v>
      </c>
      <c r="B39" s="87" t="s">
        <v>117</v>
      </c>
      <c r="C39" s="86"/>
      <c r="D39" s="87">
        <f>IF(Lifespans_existing!D39=1,Use_case_lifespans!$B39,0)</f>
        <v>0</v>
      </c>
      <c r="E39" s="87">
        <f>IF(Lifespans_existing!E39=1,Use_case_lifespans!$B39,0)</f>
        <v>0</v>
      </c>
      <c r="F39" s="87">
        <f>IF(Lifespans_existing!F39=1,Use_case_lifespans!$B39,0)</f>
        <v>0</v>
      </c>
      <c r="G39" s="87">
        <f>IF(Lifespans_existing!G39=1,Use_case_lifespans!$B39,0)</f>
        <v>0</v>
      </c>
      <c r="H39" s="87">
        <f>IF(Lifespans_existing!H39=1,Use_case_lifespans!$B39,0)</f>
        <v>0</v>
      </c>
      <c r="I39" s="87">
        <f>IF(Lifespans_existing!I39=1,Use_case_lifespans!$B39,0)</f>
        <v>0</v>
      </c>
      <c r="J39" s="87">
        <f>IF(Lifespans_existing!J39=1,Use_case_lifespans!$B39,0)</f>
        <v>0</v>
      </c>
      <c r="K39" s="87">
        <f>IF(Lifespans_existing!K39=1,Use_case_lifespans!$B39,0)</f>
        <v>0</v>
      </c>
      <c r="L39" s="87">
        <f>IF(Lifespans_existing!L39=1,Use_case_lifespans!$B39,0)</f>
        <v>0</v>
      </c>
      <c r="M39" s="87">
        <f>IF(Lifespans_existing!M39=1,Use_case_lifespans!$B39,0)</f>
        <v>0</v>
      </c>
      <c r="N39" s="87">
        <f>IF(Lifespans_existing!N39=1,Use_case_lifespans!$B39,0)</f>
        <v>0</v>
      </c>
      <c r="O39" s="87">
        <f>IF(Lifespans_existing!O39=1,Use_case_lifespans!$B39,0)</f>
        <v>0</v>
      </c>
      <c r="P39" s="87">
        <f>IF(Lifespans_existing!P39=1,Use_case_lifespans!$B39,0)</f>
        <v>0</v>
      </c>
      <c r="Q39" s="87">
        <f>IF(Lifespans_existing!Q39=1,Use_case_lifespans!$B39,0)</f>
        <v>0</v>
      </c>
      <c r="R39" s="87">
        <f>IF(Lifespans_existing!R39=1,Use_case_lifespans!$B39,0)</f>
        <v>0</v>
      </c>
      <c r="S39" s="87">
        <f>IF(Lifespans_existing!S39=1,Use_case_lifespans!$B39,0)</f>
        <v>0</v>
      </c>
      <c r="T39" s="87">
        <f>IF(Lifespans_existing!T39=1,Use_case_lifespans!$B39,0)</f>
        <v>0</v>
      </c>
      <c r="U39" s="87">
        <f>IF(Lifespans_existing!U39=1,Use_case_lifespans!$B39,0)</f>
        <v>0</v>
      </c>
      <c r="V39" s="87">
        <f>IF(Lifespans_existing!V39=1,Use_case_lifespans!$B39,0)</f>
        <v>0</v>
      </c>
      <c r="W39" s="87">
        <f>IF(Lifespans_existing!W39=1,Use_case_lifespans!$B39,0)</f>
        <v>0</v>
      </c>
    </row>
    <row r="40" spans="1:23" x14ac:dyDescent="0.3">
      <c r="A40" s="85" t="s">
        <v>102</v>
      </c>
      <c r="B40" s="74" t="s">
        <v>110</v>
      </c>
      <c r="C40" s="86" t="s">
        <v>144</v>
      </c>
      <c r="D40" s="87">
        <f>IF(Lifespans_existing!D40=1,Use_case_lifespans!$B40,0)</f>
        <v>0</v>
      </c>
      <c r="E40" s="87">
        <f>IF(Lifespans_existing!E40=1,Use_case_lifespans!$B40,0)</f>
        <v>0</v>
      </c>
      <c r="F40" s="87">
        <f>IF(Lifespans_existing!F40=1,Use_case_lifespans!$B40,0)</f>
        <v>0</v>
      </c>
      <c r="G40" s="87">
        <f>IF(Lifespans_existing!G40=1,Use_case_lifespans!$B40,0)</f>
        <v>0</v>
      </c>
      <c r="H40" s="87">
        <f>IF(Lifespans_existing!H40=1,Use_case_lifespans!$B40,0)</f>
        <v>0</v>
      </c>
      <c r="I40" s="87">
        <f>IF(Lifespans_existing!I40=1,Use_case_lifespans!$B40,0)</f>
        <v>0</v>
      </c>
      <c r="J40" s="87">
        <f>IF(Lifespans_existing!J40=1,Use_case_lifespans!$B40,0)</f>
        <v>0</v>
      </c>
      <c r="K40" s="87">
        <f>IF(Lifespans_existing!K40=1,Use_case_lifespans!$B40,0)</f>
        <v>0</v>
      </c>
      <c r="L40" s="87">
        <f>IF(Lifespans_existing!L40=1,Use_case_lifespans!$B40,0)</f>
        <v>0</v>
      </c>
      <c r="M40" s="87">
        <f>IF(Lifespans_existing!M40=1,Use_case_lifespans!$B40,0)</f>
        <v>0</v>
      </c>
      <c r="N40" s="87">
        <f>IF(Lifespans_existing!N40=1,Use_case_lifespans!$B40,0)</f>
        <v>0</v>
      </c>
      <c r="O40" s="87">
        <f>IF(Lifespans_existing!O40=1,Use_case_lifespans!$B40,0)</f>
        <v>0</v>
      </c>
      <c r="P40" s="87">
        <f>IF(Lifespans_existing!P40=1,Use_case_lifespans!$B40,0)</f>
        <v>0</v>
      </c>
      <c r="Q40" s="87">
        <f>IF(Lifespans_existing!Q40=1,Use_case_lifespans!$B40,0)</f>
        <v>0</v>
      </c>
      <c r="R40" s="87">
        <f>IF(Lifespans_existing!R40=1,Use_case_lifespans!$B40,0)</f>
        <v>0</v>
      </c>
      <c r="S40" s="87">
        <f>IF(Lifespans_existing!S40=1,Use_case_lifespans!$B40,0)</f>
        <v>0</v>
      </c>
      <c r="T40" s="87">
        <f>IF(Lifespans_existing!T40=1,Use_case_lifespans!$B40,0)</f>
        <v>0</v>
      </c>
      <c r="U40" s="87">
        <f>IF(Lifespans_existing!U40=1,Use_case_lifespans!$B40,0)</f>
        <v>0</v>
      </c>
      <c r="V40" s="87">
        <f>IF(Lifespans_existing!V40=1,Use_case_lifespans!$B40,0)</f>
        <v>0</v>
      </c>
      <c r="W40" s="87">
        <f>IF(Lifespans_existing!W40=1,Use_case_lifespans!$B40,0)</f>
        <v>0</v>
      </c>
    </row>
    <row r="41" spans="1:23" ht="22.8" x14ac:dyDescent="0.3">
      <c r="A41" s="85" t="s">
        <v>103</v>
      </c>
      <c r="B41" s="77" t="s">
        <v>114</v>
      </c>
      <c r="C41" s="86" t="s">
        <v>144</v>
      </c>
      <c r="D41" s="87" t="str">
        <f>IF(Lifespans_existing!D41=1,Use_case_lifespans!$B41,0)</f>
        <v>Terrestrial &amp; Aerial</v>
      </c>
      <c r="E41" s="87" t="str">
        <f>IF(Lifespans_existing!E41=1,Use_case_lifespans!$B41,0)</f>
        <v>Terrestrial &amp; Aerial</v>
      </c>
      <c r="F41" s="87" t="str">
        <f>IF(Lifespans_existing!F41=1,Use_case_lifespans!$B41,0)</f>
        <v>Terrestrial &amp; Aerial</v>
      </c>
      <c r="G41" s="87" t="str">
        <f>IF(Lifespans_existing!G41=1,Use_case_lifespans!$B41,0)</f>
        <v>Terrestrial &amp; Aerial</v>
      </c>
      <c r="H41" s="87" t="str">
        <f>IF(Lifespans_existing!H41=1,Use_case_lifespans!$B41,0)</f>
        <v>Terrestrial &amp; Aerial</v>
      </c>
      <c r="I41" s="87">
        <f>IF(Lifespans_existing!I41=1,Use_case_lifespans!$B41,0)</f>
        <v>0</v>
      </c>
      <c r="J41" s="87">
        <f>IF(Lifespans_existing!J41=1,Use_case_lifespans!$B41,0)</f>
        <v>0</v>
      </c>
      <c r="K41" s="87">
        <f>IF(Lifespans_existing!K41=1,Use_case_lifespans!$B41,0)</f>
        <v>0</v>
      </c>
      <c r="L41" s="87">
        <f>IF(Lifespans_existing!L41=1,Use_case_lifespans!$B41,0)</f>
        <v>0</v>
      </c>
      <c r="M41" s="87">
        <f>IF(Lifespans_existing!M41=1,Use_case_lifespans!$B41,0)</f>
        <v>0</v>
      </c>
      <c r="N41" s="87">
        <f>IF(Lifespans_existing!N41=1,Use_case_lifespans!$B41,0)</f>
        <v>0</v>
      </c>
      <c r="O41" s="87">
        <f>IF(Lifespans_existing!O41=1,Use_case_lifespans!$B41,0)</f>
        <v>0</v>
      </c>
      <c r="P41" s="87">
        <f>IF(Lifespans_existing!P41=1,Use_case_lifespans!$B41,0)</f>
        <v>0</v>
      </c>
      <c r="Q41" s="87">
        <f>IF(Lifespans_existing!Q41=1,Use_case_lifespans!$B41,0)</f>
        <v>0</v>
      </c>
      <c r="R41" s="87">
        <f>IF(Lifespans_existing!R41=1,Use_case_lifespans!$B41,0)</f>
        <v>0</v>
      </c>
      <c r="S41" s="87">
        <f>IF(Lifespans_existing!S41=1,Use_case_lifespans!$B41,0)</f>
        <v>0</v>
      </c>
      <c r="T41" s="87">
        <f>IF(Lifespans_existing!T41=1,Use_case_lifespans!$B41,0)</f>
        <v>0</v>
      </c>
      <c r="U41" s="87">
        <f>IF(Lifespans_existing!U41=1,Use_case_lifespans!$B41,0)</f>
        <v>0</v>
      </c>
      <c r="V41" s="87">
        <f>IF(Lifespans_existing!V41=1,Use_case_lifespans!$B41,0)</f>
        <v>0</v>
      </c>
      <c r="W41" s="87">
        <f>IF(Lifespans_existing!W41=1,Use_case_lifespans!$B41,0)</f>
        <v>0</v>
      </c>
    </row>
    <row r="42" spans="1:23" ht="34.200000000000003" x14ac:dyDescent="0.3">
      <c r="A42" s="85" t="s">
        <v>132</v>
      </c>
      <c r="B42" s="77" t="s">
        <v>112</v>
      </c>
      <c r="C42" s="86"/>
      <c r="D42" s="87" t="str">
        <f>IF(Lifespans_existing!D42=1,Use_case_lifespans!$B42,0)</f>
        <v>Human Space Flight</v>
      </c>
      <c r="E42" s="87" t="str">
        <f>IF(Lifespans_existing!E42=1,Use_case_lifespans!$B42,0)</f>
        <v>Human Space Flight</v>
      </c>
      <c r="F42" s="87" t="str">
        <f>IF(Lifespans_existing!F42=1,Use_case_lifespans!$B42,0)</f>
        <v>Human Space Flight</v>
      </c>
      <c r="G42" s="87" t="str">
        <f>IF(Lifespans_existing!G42=1,Use_case_lifespans!$B42,0)</f>
        <v>Human Space Flight</v>
      </c>
      <c r="H42" s="87" t="str">
        <f>IF(Lifespans_existing!H42=1,Use_case_lifespans!$B42,0)</f>
        <v>Human Space Flight</v>
      </c>
      <c r="I42" s="87" t="str">
        <f>IF(Lifespans_existing!I42=1,Use_case_lifespans!$B42,0)</f>
        <v>Human Space Flight</v>
      </c>
      <c r="J42" s="87" t="str">
        <f>IF(Lifespans_existing!J42=1,Use_case_lifespans!$B42,0)</f>
        <v>Human Space Flight</v>
      </c>
      <c r="K42" s="87" t="str">
        <f>IF(Lifespans_existing!K42=1,Use_case_lifespans!$B42,0)</f>
        <v>Human Space Flight</v>
      </c>
      <c r="L42" s="87" t="str">
        <f>IF(Lifespans_existing!L42=1,Use_case_lifespans!$B42,0)</f>
        <v>Human Space Flight</v>
      </c>
      <c r="M42" s="87" t="str">
        <f>IF(Lifespans_existing!M42=1,Use_case_lifespans!$B42,0)</f>
        <v>Human Space Flight</v>
      </c>
      <c r="N42" s="87" t="str">
        <f>IF(Lifespans_existing!N42=1,Use_case_lifespans!$B42,0)</f>
        <v>Human Space Flight</v>
      </c>
      <c r="O42" s="87" t="str">
        <f>IF(Lifespans_existing!O42=1,Use_case_lifespans!$B42,0)</f>
        <v>Human Space Flight</v>
      </c>
      <c r="P42" s="87" t="str">
        <f>IF(Lifespans_existing!P42=1,Use_case_lifespans!$B42,0)</f>
        <v>Human Space Flight</v>
      </c>
      <c r="Q42" s="87" t="str">
        <f>IF(Lifespans_existing!Q42=1,Use_case_lifespans!$B42,0)</f>
        <v>Human Space Flight</v>
      </c>
      <c r="R42" s="87" t="str">
        <f>IF(Lifespans_existing!R42=1,Use_case_lifespans!$B42,0)</f>
        <v>Human Space Flight</v>
      </c>
      <c r="S42" s="87" t="str">
        <f>IF(Lifespans_existing!S42=1,Use_case_lifespans!$B42,0)</f>
        <v>Human Space Flight</v>
      </c>
      <c r="T42" s="87" t="str">
        <f>IF(Lifespans_existing!T42=1,Use_case_lifespans!$B42,0)</f>
        <v>Human Space Flight</v>
      </c>
      <c r="U42" s="87" t="str">
        <f>IF(Lifespans_existing!U42=1,Use_case_lifespans!$B42,0)</f>
        <v>Human Space Flight</v>
      </c>
      <c r="V42" s="87" t="str">
        <f>IF(Lifespans_existing!V42=1,Use_case_lifespans!$B42,0)</f>
        <v>Human Space Flight</v>
      </c>
      <c r="W42" s="87" t="str">
        <f>IF(Lifespans_existing!W42=1,Use_case_lifespans!$B42,0)</f>
        <v>Human Space Flight</v>
      </c>
    </row>
    <row r="43" spans="1:23" ht="79.8" x14ac:dyDescent="0.3">
      <c r="A43" s="85" t="s">
        <v>133</v>
      </c>
      <c r="B43" s="74" t="s">
        <v>115</v>
      </c>
      <c r="C43" s="86"/>
      <c r="D43" s="87" t="str">
        <f>IF(Lifespans_existing!D43=1,Use_case_lifespans!$B43,0)</f>
        <v>Near Earth Robotic - Low Latency and Complex Needs</v>
      </c>
      <c r="E43" s="87" t="str">
        <f>IF(Lifespans_existing!E43=1,Use_case_lifespans!$B43,0)</f>
        <v>Near Earth Robotic - Low Latency and Complex Needs</v>
      </c>
      <c r="F43" s="87">
        <f>IF(Lifespans_existing!F43=1,Use_case_lifespans!$B43,0)</f>
        <v>0</v>
      </c>
      <c r="G43" s="87">
        <f>IF(Lifespans_existing!G43=1,Use_case_lifespans!$B43,0)</f>
        <v>0</v>
      </c>
      <c r="H43" s="87">
        <f>IF(Lifespans_existing!H43=1,Use_case_lifespans!$B43,0)</f>
        <v>0</v>
      </c>
      <c r="I43" s="87">
        <f>IF(Lifespans_existing!I43=1,Use_case_lifespans!$B43,0)</f>
        <v>0</v>
      </c>
      <c r="J43" s="87">
        <f>IF(Lifespans_existing!J43=1,Use_case_lifespans!$B43,0)</f>
        <v>0</v>
      </c>
      <c r="K43" s="87">
        <f>IF(Lifespans_existing!K43=1,Use_case_lifespans!$B43,0)</f>
        <v>0</v>
      </c>
      <c r="L43" s="87">
        <f>IF(Lifespans_existing!L43=1,Use_case_lifespans!$B43,0)</f>
        <v>0</v>
      </c>
      <c r="M43" s="87">
        <f>IF(Lifespans_existing!M43=1,Use_case_lifespans!$B43,0)</f>
        <v>0</v>
      </c>
      <c r="N43" s="87">
        <f>IF(Lifespans_existing!N43=1,Use_case_lifespans!$B43,0)</f>
        <v>0</v>
      </c>
      <c r="O43" s="87">
        <f>IF(Lifespans_existing!O43=1,Use_case_lifespans!$B43,0)</f>
        <v>0</v>
      </c>
      <c r="P43" s="87">
        <f>IF(Lifespans_existing!P43=1,Use_case_lifespans!$B43,0)</f>
        <v>0</v>
      </c>
      <c r="Q43" s="87">
        <f>IF(Lifespans_existing!Q43=1,Use_case_lifespans!$B43,0)</f>
        <v>0</v>
      </c>
      <c r="R43" s="87">
        <f>IF(Lifespans_existing!R43=1,Use_case_lifespans!$B43,0)</f>
        <v>0</v>
      </c>
      <c r="S43" s="87">
        <f>IF(Lifespans_existing!S43=1,Use_case_lifespans!$B43,0)</f>
        <v>0</v>
      </c>
      <c r="T43" s="87">
        <f>IF(Lifespans_existing!T43=1,Use_case_lifespans!$B43,0)</f>
        <v>0</v>
      </c>
      <c r="U43" s="87">
        <f>IF(Lifespans_existing!U43=1,Use_case_lifespans!$B43,0)</f>
        <v>0</v>
      </c>
      <c r="V43" s="87">
        <f>IF(Lifespans_existing!V43=1,Use_case_lifespans!$B43,0)</f>
        <v>0</v>
      </c>
      <c r="W43" s="87">
        <f>IF(Lifespans_existing!W43=1,Use_case_lifespans!$B43,0)</f>
        <v>0</v>
      </c>
    </row>
    <row r="44" spans="1:23" ht="45.6" x14ac:dyDescent="0.3">
      <c r="A44" s="85" t="s">
        <v>134</v>
      </c>
      <c r="B44" s="74" t="s">
        <v>110</v>
      </c>
      <c r="C44" s="86" t="s">
        <v>144</v>
      </c>
      <c r="D44" s="87" t="str">
        <f>IF(Lifespans_existing!D44=1,Use_case_lifespans!$B44,0)</f>
        <v>Near Earth Robotic - LEO Science</v>
      </c>
      <c r="E44" s="87" t="str">
        <f>IF(Lifespans_existing!E44=1,Use_case_lifespans!$B44,0)</f>
        <v>Near Earth Robotic - LEO Science</v>
      </c>
      <c r="F44" s="87" t="str">
        <f>IF(Lifespans_existing!F44=1,Use_case_lifespans!$B44,0)</f>
        <v>Near Earth Robotic - LEO Science</v>
      </c>
      <c r="G44" s="87" t="str">
        <f>IF(Lifespans_existing!G44=1,Use_case_lifespans!$B44,0)</f>
        <v>Near Earth Robotic - LEO Science</v>
      </c>
      <c r="H44" s="87" t="str">
        <f>IF(Lifespans_existing!H44=1,Use_case_lifespans!$B44,0)</f>
        <v>Near Earth Robotic - LEO Science</v>
      </c>
      <c r="I44" s="87" t="str">
        <f>IF(Lifespans_existing!I44=1,Use_case_lifespans!$B44,0)</f>
        <v>Near Earth Robotic - LEO Science</v>
      </c>
      <c r="J44" s="87" t="str">
        <f>IF(Lifespans_existing!J44=1,Use_case_lifespans!$B44,0)</f>
        <v>Near Earth Robotic - LEO Science</v>
      </c>
      <c r="K44" s="87">
        <f>IF(Lifespans_existing!K44=1,Use_case_lifespans!$B44,0)</f>
        <v>0</v>
      </c>
      <c r="L44" s="87">
        <f>IF(Lifespans_existing!L44=1,Use_case_lifespans!$B44,0)</f>
        <v>0</v>
      </c>
      <c r="M44" s="87">
        <f>IF(Lifespans_existing!M44=1,Use_case_lifespans!$B44,0)</f>
        <v>0</v>
      </c>
      <c r="N44" s="87">
        <f>IF(Lifespans_existing!N44=1,Use_case_lifespans!$B44,0)</f>
        <v>0</v>
      </c>
      <c r="O44" s="87">
        <f>IF(Lifespans_existing!O44=1,Use_case_lifespans!$B44,0)</f>
        <v>0</v>
      </c>
      <c r="P44" s="87">
        <f>IF(Lifespans_existing!P44=1,Use_case_lifespans!$B44,0)</f>
        <v>0</v>
      </c>
      <c r="Q44" s="87">
        <f>IF(Lifespans_existing!Q44=1,Use_case_lifespans!$B44,0)</f>
        <v>0</v>
      </c>
      <c r="R44" s="87">
        <f>IF(Lifespans_existing!R44=1,Use_case_lifespans!$B44,0)</f>
        <v>0</v>
      </c>
      <c r="S44" s="87">
        <f>IF(Lifespans_existing!S44=1,Use_case_lifespans!$B44,0)</f>
        <v>0</v>
      </c>
      <c r="T44" s="87">
        <f>IF(Lifespans_existing!T44=1,Use_case_lifespans!$B44,0)</f>
        <v>0</v>
      </c>
      <c r="U44" s="87">
        <f>IF(Lifespans_existing!U44=1,Use_case_lifespans!$B44,0)</f>
        <v>0</v>
      </c>
      <c r="V44" s="87">
        <f>IF(Lifespans_existing!V44=1,Use_case_lifespans!$B44,0)</f>
        <v>0</v>
      </c>
      <c r="W44" s="87">
        <f>IF(Lifespans_existing!W44=1,Use_case_lifespans!$B44,0)</f>
        <v>0</v>
      </c>
    </row>
    <row r="45" spans="1:23" ht="45.6" x14ac:dyDescent="0.3">
      <c r="A45" s="85" t="s">
        <v>104</v>
      </c>
      <c r="B45" s="74" t="s">
        <v>109</v>
      </c>
      <c r="C45" s="86"/>
      <c r="D45" s="87" t="str">
        <f>IF(Lifespans_existing!D45=1,Use_case_lifespans!$B45,0)</f>
        <v>Near Earth Robotic - GEO and Near Earth</v>
      </c>
      <c r="E45" s="87" t="str">
        <f>IF(Lifespans_existing!E45=1,Use_case_lifespans!$B45,0)</f>
        <v>Near Earth Robotic - GEO and Near Earth</v>
      </c>
      <c r="F45" s="87">
        <f>IF(Lifespans_existing!F45=1,Use_case_lifespans!$B45,0)</f>
        <v>0</v>
      </c>
      <c r="G45" s="87">
        <f>IF(Lifespans_existing!G45=1,Use_case_lifespans!$B45,0)</f>
        <v>0</v>
      </c>
      <c r="H45" s="87">
        <f>IF(Lifespans_existing!H45=1,Use_case_lifespans!$B45,0)</f>
        <v>0</v>
      </c>
      <c r="I45" s="87">
        <f>IF(Lifespans_existing!I45=1,Use_case_lifespans!$B45,0)</f>
        <v>0</v>
      </c>
      <c r="J45" s="87">
        <f>IF(Lifespans_existing!J45=1,Use_case_lifespans!$B45,0)</f>
        <v>0</v>
      </c>
      <c r="K45" s="87">
        <f>IF(Lifespans_existing!K45=1,Use_case_lifespans!$B45,0)</f>
        <v>0</v>
      </c>
      <c r="L45" s="87">
        <f>IF(Lifespans_existing!L45=1,Use_case_lifespans!$B45,0)</f>
        <v>0</v>
      </c>
      <c r="M45" s="87">
        <f>IF(Lifespans_existing!M45=1,Use_case_lifespans!$B45,0)</f>
        <v>0</v>
      </c>
      <c r="N45" s="87">
        <f>IF(Lifespans_existing!N45=1,Use_case_lifespans!$B45,0)</f>
        <v>0</v>
      </c>
      <c r="O45" s="87">
        <f>IF(Lifespans_existing!O45=1,Use_case_lifespans!$B45,0)</f>
        <v>0</v>
      </c>
      <c r="P45" s="87">
        <f>IF(Lifespans_existing!P45=1,Use_case_lifespans!$B45,0)</f>
        <v>0</v>
      </c>
      <c r="Q45" s="87">
        <f>IF(Lifespans_existing!Q45=1,Use_case_lifespans!$B45,0)</f>
        <v>0</v>
      </c>
      <c r="R45" s="87">
        <f>IF(Lifespans_existing!R45=1,Use_case_lifespans!$B45,0)</f>
        <v>0</v>
      </c>
      <c r="S45" s="87">
        <f>IF(Lifespans_existing!S45=1,Use_case_lifespans!$B45,0)</f>
        <v>0</v>
      </c>
      <c r="T45" s="87">
        <f>IF(Lifespans_existing!T45=1,Use_case_lifespans!$B45,0)</f>
        <v>0</v>
      </c>
      <c r="U45" s="87">
        <f>IF(Lifespans_existing!U45=1,Use_case_lifespans!$B45,0)</f>
        <v>0</v>
      </c>
      <c r="V45" s="87">
        <f>IF(Lifespans_existing!V45=1,Use_case_lifespans!$B45,0)</f>
        <v>0</v>
      </c>
      <c r="W45" s="87">
        <f>IF(Lifespans_existing!W45=1,Use_case_lifespans!$B45,0)</f>
        <v>0</v>
      </c>
    </row>
    <row r="46" spans="1:23" ht="45.6" x14ac:dyDescent="0.3">
      <c r="A46" s="85" t="s">
        <v>105</v>
      </c>
      <c r="B46" s="74" t="s">
        <v>109</v>
      </c>
      <c r="C46" s="86"/>
      <c r="D46" s="87" t="str">
        <f>IF(Lifespans_existing!D46=1,Use_case_lifespans!$B46,0)</f>
        <v>Near Earth Robotic - GEO and Near Earth</v>
      </c>
      <c r="E46" s="87" t="str">
        <f>IF(Lifespans_existing!E46=1,Use_case_lifespans!$B46,0)</f>
        <v>Near Earth Robotic - GEO and Near Earth</v>
      </c>
      <c r="F46" s="87">
        <f>IF(Lifespans_existing!F46=1,Use_case_lifespans!$B46,0)</f>
        <v>0</v>
      </c>
      <c r="G46" s="87">
        <f>IF(Lifespans_existing!G46=1,Use_case_lifespans!$B46,0)</f>
        <v>0</v>
      </c>
      <c r="H46" s="87">
        <f>IF(Lifespans_existing!H46=1,Use_case_lifespans!$B46,0)</f>
        <v>0</v>
      </c>
      <c r="I46" s="87">
        <f>IF(Lifespans_existing!I46=1,Use_case_lifespans!$B46,0)</f>
        <v>0</v>
      </c>
      <c r="J46" s="87">
        <f>IF(Lifespans_existing!J46=1,Use_case_lifespans!$B46,0)</f>
        <v>0</v>
      </c>
      <c r="K46" s="87">
        <f>IF(Lifespans_existing!K46=1,Use_case_lifespans!$B46,0)</f>
        <v>0</v>
      </c>
      <c r="L46" s="87">
        <f>IF(Lifespans_existing!L46=1,Use_case_lifespans!$B46,0)</f>
        <v>0</v>
      </c>
      <c r="M46" s="87">
        <f>IF(Lifespans_existing!M46=1,Use_case_lifespans!$B46,0)</f>
        <v>0</v>
      </c>
      <c r="N46" s="87">
        <f>IF(Lifespans_existing!N46=1,Use_case_lifespans!$B46,0)</f>
        <v>0</v>
      </c>
      <c r="O46" s="87">
        <f>IF(Lifespans_existing!O46=1,Use_case_lifespans!$B46,0)</f>
        <v>0</v>
      </c>
      <c r="P46" s="87">
        <f>IF(Lifespans_existing!P46=1,Use_case_lifespans!$B46,0)</f>
        <v>0</v>
      </c>
      <c r="Q46" s="87">
        <f>IF(Lifespans_existing!Q46=1,Use_case_lifespans!$B46,0)</f>
        <v>0</v>
      </c>
      <c r="R46" s="87">
        <f>IF(Lifespans_existing!R46=1,Use_case_lifespans!$B46,0)</f>
        <v>0</v>
      </c>
      <c r="S46" s="87">
        <f>IF(Lifespans_existing!S46=1,Use_case_lifespans!$B46,0)</f>
        <v>0</v>
      </c>
      <c r="T46" s="87">
        <f>IF(Lifespans_existing!T46=1,Use_case_lifespans!$B46,0)</f>
        <v>0</v>
      </c>
      <c r="U46" s="87">
        <f>IF(Lifespans_existing!U46=1,Use_case_lifespans!$B46,0)</f>
        <v>0</v>
      </c>
      <c r="V46" s="87">
        <f>IF(Lifespans_existing!V46=1,Use_case_lifespans!$B46,0)</f>
        <v>0</v>
      </c>
      <c r="W46" s="87">
        <f>IF(Lifespans_existing!W46=1,Use_case_lifespans!$B46,0)</f>
        <v>0</v>
      </c>
    </row>
    <row r="47" spans="1:23" ht="45.6" x14ac:dyDescent="0.3">
      <c r="A47" s="85" t="s">
        <v>106</v>
      </c>
      <c r="B47" s="74" t="s">
        <v>109</v>
      </c>
      <c r="C47" s="86"/>
      <c r="D47" s="87" t="str">
        <f>IF(Lifespans_existing!D47=1,Use_case_lifespans!$B47,0)</f>
        <v>Near Earth Robotic - GEO and Near Earth</v>
      </c>
      <c r="E47" s="87" t="str">
        <f>IF(Lifespans_existing!E47=1,Use_case_lifespans!$B47,0)</f>
        <v>Near Earth Robotic - GEO and Near Earth</v>
      </c>
      <c r="F47" s="87">
        <f>IF(Lifespans_existing!F47=1,Use_case_lifespans!$B47,0)</f>
        <v>0</v>
      </c>
      <c r="G47" s="87">
        <f>IF(Lifespans_existing!G47=1,Use_case_lifespans!$B47,0)</f>
        <v>0</v>
      </c>
      <c r="H47" s="87">
        <f>IF(Lifespans_existing!H47=1,Use_case_lifespans!$B47,0)</f>
        <v>0</v>
      </c>
      <c r="I47" s="87">
        <f>IF(Lifespans_existing!I47=1,Use_case_lifespans!$B47,0)</f>
        <v>0</v>
      </c>
      <c r="J47" s="87">
        <f>IF(Lifespans_existing!J47=1,Use_case_lifespans!$B47,0)</f>
        <v>0</v>
      </c>
      <c r="K47" s="87">
        <f>IF(Lifespans_existing!K47=1,Use_case_lifespans!$B47,0)</f>
        <v>0</v>
      </c>
      <c r="L47" s="87">
        <f>IF(Lifespans_existing!L47=1,Use_case_lifespans!$B47,0)</f>
        <v>0</v>
      </c>
      <c r="M47" s="87">
        <f>IF(Lifespans_existing!M47=1,Use_case_lifespans!$B47,0)</f>
        <v>0</v>
      </c>
      <c r="N47" s="87">
        <f>IF(Lifespans_existing!N47=1,Use_case_lifespans!$B47,0)</f>
        <v>0</v>
      </c>
      <c r="O47" s="87">
        <f>IF(Lifespans_existing!O47=1,Use_case_lifespans!$B47,0)</f>
        <v>0</v>
      </c>
      <c r="P47" s="87">
        <f>IF(Lifespans_existing!P47=1,Use_case_lifespans!$B47,0)</f>
        <v>0</v>
      </c>
      <c r="Q47" s="87">
        <f>IF(Lifespans_existing!Q47=1,Use_case_lifespans!$B47,0)</f>
        <v>0</v>
      </c>
      <c r="R47" s="87">
        <f>IF(Lifespans_existing!R47=1,Use_case_lifespans!$B47,0)</f>
        <v>0</v>
      </c>
      <c r="S47" s="87">
        <f>IF(Lifespans_existing!S47=1,Use_case_lifespans!$B47,0)</f>
        <v>0</v>
      </c>
      <c r="T47" s="87">
        <f>IF(Lifespans_existing!T47=1,Use_case_lifespans!$B47,0)</f>
        <v>0</v>
      </c>
      <c r="U47" s="87">
        <f>IF(Lifespans_existing!U47=1,Use_case_lifespans!$B47,0)</f>
        <v>0</v>
      </c>
      <c r="V47" s="87">
        <f>IF(Lifespans_existing!V47=1,Use_case_lifespans!$B47,0)</f>
        <v>0</v>
      </c>
      <c r="W47" s="87">
        <f>IF(Lifespans_existing!W47=1,Use_case_lifespans!$B47,0)</f>
        <v>0</v>
      </c>
    </row>
    <row r="48" spans="1:23" ht="45.6" x14ac:dyDescent="0.3">
      <c r="A48" s="85" t="s">
        <v>107</v>
      </c>
      <c r="B48" s="74" t="s">
        <v>110</v>
      </c>
      <c r="C48" s="86"/>
      <c r="D48" s="87" t="str">
        <f>IF(Lifespans_existing!D48=1,Use_case_lifespans!$B48,0)</f>
        <v>Near Earth Robotic - LEO Science</v>
      </c>
      <c r="E48" s="87">
        <f>IF(Lifespans_existing!E48=1,Use_case_lifespans!$B48,0)</f>
        <v>0</v>
      </c>
      <c r="F48" s="87">
        <f>IF(Lifespans_existing!F48=1,Use_case_lifespans!$B48,0)</f>
        <v>0</v>
      </c>
      <c r="G48" s="87">
        <f>IF(Lifespans_existing!G48=1,Use_case_lifespans!$B48,0)</f>
        <v>0</v>
      </c>
      <c r="H48" s="87">
        <f>IF(Lifespans_existing!H48=1,Use_case_lifespans!$B48,0)</f>
        <v>0</v>
      </c>
      <c r="I48" s="87">
        <f>IF(Lifespans_existing!I48=1,Use_case_lifespans!$B48,0)</f>
        <v>0</v>
      </c>
      <c r="J48" s="87">
        <f>IF(Lifespans_existing!J48=1,Use_case_lifespans!$B48,0)</f>
        <v>0</v>
      </c>
      <c r="K48" s="87">
        <f>IF(Lifespans_existing!K48=1,Use_case_lifespans!$B48,0)</f>
        <v>0</v>
      </c>
      <c r="L48" s="87">
        <f>IF(Lifespans_existing!L48=1,Use_case_lifespans!$B48,0)</f>
        <v>0</v>
      </c>
      <c r="M48" s="87">
        <f>IF(Lifespans_existing!M48=1,Use_case_lifespans!$B48,0)</f>
        <v>0</v>
      </c>
      <c r="N48" s="87">
        <f>IF(Lifespans_existing!N48=1,Use_case_lifespans!$B48,0)</f>
        <v>0</v>
      </c>
      <c r="O48" s="87">
        <f>IF(Lifespans_existing!O48=1,Use_case_lifespans!$B48,0)</f>
        <v>0</v>
      </c>
      <c r="P48" s="87">
        <f>IF(Lifespans_existing!P48=1,Use_case_lifespans!$B48,0)</f>
        <v>0</v>
      </c>
      <c r="Q48" s="87">
        <f>IF(Lifespans_existing!Q48=1,Use_case_lifespans!$B48,0)</f>
        <v>0</v>
      </c>
      <c r="R48" s="87">
        <f>IF(Lifespans_existing!R48=1,Use_case_lifespans!$B48,0)</f>
        <v>0</v>
      </c>
      <c r="S48" s="87">
        <f>IF(Lifespans_existing!S48=1,Use_case_lifespans!$B48,0)</f>
        <v>0</v>
      </c>
      <c r="T48" s="87">
        <f>IF(Lifespans_existing!T48=1,Use_case_lifespans!$B48,0)</f>
        <v>0</v>
      </c>
      <c r="U48" s="87">
        <f>IF(Lifespans_existing!U48=1,Use_case_lifespans!$B48,0)</f>
        <v>0</v>
      </c>
      <c r="V48" s="87">
        <f>IF(Lifespans_existing!V48=1,Use_case_lifespans!$B48,0)</f>
        <v>0</v>
      </c>
      <c r="W48" s="87">
        <f>IF(Lifespans_existing!W48=1,Use_case_lifespans!$B48,0)</f>
        <v>0</v>
      </c>
    </row>
    <row r="49" spans="4:23" x14ac:dyDescent="0.3">
      <c r="D49" s="87"/>
      <c r="E49" s="87"/>
      <c r="F49" s="87"/>
      <c r="G49" s="87"/>
      <c r="H49" s="87"/>
      <c r="I49" s="87"/>
      <c r="J49" s="87"/>
      <c r="K49" s="87"/>
      <c r="L49" s="87"/>
      <c r="M49" s="87"/>
      <c r="N49" s="87"/>
      <c r="O49" s="87"/>
      <c r="P49" s="87"/>
      <c r="Q49" s="87"/>
      <c r="R49" s="87"/>
      <c r="S49" s="87"/>
      <c r="T49" s="87"/>
      <c r="U49" s="87"/>
      <c r="V49" s="87"/>
      <c r="W49" s="87"/>
    </row>
  </sheetData>
  <autoFilter ref="A1:W48" xr:uid="{3A8DBBC3-2F6E-4F74-9731-6A90B0FA0F89}">
    <sortState xmlns:xlrd2="http://schemas.microsoft.com/office/spreadsheetml/2017/richdata2" ref="A2:W48">
      <sortCondition ref="A1:A48"/>
    </sortState>
  </autoFilter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CD8F4-2572-419D-9209-A7874310E3D2}">
  <sheetPr codeName="Sheet20">
    <tabColor rgb="FF0B3D91"/>
  </sheetPr>
  <dimension ref="A1:W95"/>
  <sheetViews>
    <sheetView zoomScale="85" zoomScaleNormal="85" workbookViewId="0">
      <selection sqref="A1:XFD10"/>
    </sheetView>
  </sheetViews>
  <sheetFormatPr defaultRowHeight="14.4" x14ac:dyDescent="0.3"/>
  <cols>
    <col min="1" max="1" width="11.88671875" style="90" customWidth="1"/>
    <col min="2" max="2" width="51.88671875" style="90" bestFit="1" customWidth="1"/>
    <col min="3" max="3" width="8.88671875" style="90"/>
    <col min="4" max="23" width="9.44140625" style="99" customWidth="1"/>
    <col min="24" max="16384" width="8.88671875" style="71"/>
  </cols>
  <sheetData>
    <row r="1" spans="1:23" s="68" customFormat="1" ht="13.8" x14ac:dyDescent="0.25">
      <c r="A1" s="72" t="s">
        <v>85</v>
      </c>
      <c r="B1" s="72" t="s">
        <v>157</v>
      </c>
      <c r="C1" s="84" t="s">
        <v>143</v>
      </c>
      <c r="D1" s="72">
        <v>2021</v>
      </c>
      <c r="E1" s="84">
        <v>2022</v>
      </c>
      <c r="F1" s="72">
        <v>2023</v>
      </c>
      <c r="G1" s="84">
        <v>2024</v>
      </c>
      <c r="H1" s="72">
        <v>2025</v>
      </c>
      <c r="I1" s="84">
        <v>2026</v>
      </c>
      <c r="J1" s="72">
        <v>2027</v>
      </c>
      <c r="K1" s="84">
        <v>2028</v>
      </c>
      <c r="L1" s="72">
        <v>2029</v>
      </c>
      <c r="M1" s="84">
        <v>2030</v>
      </c>
      <c r="N1" s="72">
        <v>2031</v>
      </c>
      <c r="O1" s="84">
        <v>2032</v>
      </c>
      <c r="P1" s="72">
        <v>2033</v>
      </c>
      <c r="Q1" s="84">
        <v>2034</v>
      </c>
      <c r="R1" s="72">
        <v>2035</v>
      </c>
      <c r="S1" s="84">
        <v>2036</v>
      </c>
      <c r="T1" s="72">
        <v>2037</v>
      </c>
      <c r="U1" s="84">
        <v>2038</v>
      </c>
      <c r="V1" s="72">
        <v>2039</v>
      </c>
      <c r="W1" s="84">
        <v>2040</v>
      </c>
    </row>
    <row r="2" spans="1:23" ht="14.4" customHeight="1" x14ac:dyDescent="0.3">
      <c r="A2" s="287" t="s">
        <v>160</v>
      </c>
      <c r="B2" s="74" t="s">
        <v>112</v>
      </c>
      <c r="C2" s="98" t="s">
        <v>56</v>
      </c>
      <c r="D2" s="93">
        <f>COUNTIF(Use_case_lifespans!D$2:D$48,$B2)</f>
        <v>6</v>
      </c>
      <c r="E2" s="93">
        <f>COUNTIF(Use_case_lifespans!E$2:E$48,$B2)</f>
        <v>6</v>
      </c>
      <c r="F2" s="93">
        <f>COUNTIF(Use_case_lifespans!F$2:F$48,$B2)</f>
        <v>6</v>
      </c>
      <c r="G2" s="93">
        <f>COUNTIF(Use_case_lifespans!G$2:G$48,$B2)</f>
        <v>6</v>
      </c>
      <c r="H2" s="93">
        <f>COUNTIF(Use_case_lifespans!H$2:H$48,$B2)</f>
        <v>6</v>
      </c>
      <c r="I2" s="93">
        <f>COUNTIF(Use_case_lifespans!I$2:I$48,$B2)</f>
        <v>6</v>
      </c>
      <c r="J2" s="93">
        <f>COUNTIF(Use_case_lifespans!J$2:J$48,$B2)</f>
        <v>6</v>
      </c>
      <c r="K2" s="93">
        <f>COUNTIF(Use_case_lifespans!K$2:K$48,$B2)</f>
        <v>6</v>
      </c>
      <c r="L2" s="93">
        <f>COUNTIF(Use_case_lifespans!L$2:L$48,$B2)</f>
        <v>6</v>
      </c>
      <c r="M2" s="93">
        <f>COUNTIF(Use_case_lifespans!M$2:M$48,$B2)</f>
        <v>6</v>
      </c>
      <c r="N2" s="93">
        <f>COUNTIF(Use_case_lifespans!N$2:N$48,$B2)</f>
        <v>4</v>
      </c>
      <c r="O2" s="93">
        <f>COUNTIF(Use_case_lifespans!O$2:O$48,$B2)</f>
        <v>4</v>
      </c>
      <c r="P2" s="93">
        <f>COUNTIF(Use_case_lifespans!P$2:P$48,$B2)</f>
        <v>4</v>
      </c>
      <c r="Q2" s="93">
        <f>COUNTIF(Use_case_lifespans!Q$2:Q$48,$B2)</f>
        <v>4</v>
      </c>
      <c r="R2" s="93">
        <f>COUNTIF(Use_case_lifespans!R$2:R$48,$B2)</f>
        <v>4</v>
      </c>
      <c r="S2" s="93">
        <f>COUNTIF(Use_case_lifespans!S$2:S$48,$B2)</f>
        <v>4</v>
      </c>
      <c r="T2" s="93">
        <f>COUNTIF(Use_case_lifespans!T$2:T$48,$B2)</f>
        <v>4</v>
      </c>
      <c r="U2" s="93">
        <f>COUNTIF(Use_case_lifespans!U$2:U$48,$B2)</f>
        <v>4</v>
      </c>
      <c r="V2" s="93">
        <f>COUNTIF(Use_case_lifespans!V$2:V$48,$B2)</f>
        <v>4</v>
      </c>
      <c r="W2" s="93">
        <f>COUNTIF(Use_case_lifespans!W$2:W$48,$B2)</f>
        <v>4</v>
      </c>
    </row>
    <row r="3" spans="1:23" x14ac:dyDescent="0.3">
      <c r="A3" s="287"/>
      <c r="B3" s="74" t="s">
        <v>110</v>
      </c>
      <c r="C3" s="98" t="s">
        <v>56</v>
      </c>
      <c r="D3" s="93">
        <f>COUNTIF(Use_case_lifespans!D$2:D$48,$B3)</f>
        <v>17</v>
      </c>
      <c r="E3" s="93">
        <f>COUNTIF(Use_case_lifespans!E$2:E$48,$B3)</f>
        <v>15</v>
      </c>
      <c r="F3" s="93">
        <f>COUNTIF(Use_case_lifespans!F$2:F$48,$B3)</f>
        <v>14</v>
      </c>
      <c r="G3" s="93">
        <f>COUNTIF(Use_case_lifespans!G$2:G$48,$B3)</f>
        <v>12</v>
      </c>
      <c r="H3" s="93">
        <f>COUNTIF(Use_case_lifespans!H$2:H$48,$B3)</f>
        <v>9</v>
      </c>
      <c r="I3" s="93">
        <f>COUNTIF(Use_case_lifespans!I$2:I$48,$B3)</f>
        <v>6</v>
      </c>
      <c r="J3" s="93">
        <f>COUNTIF(Use_case_lifespans!J$2:J$48,$B3)</f>
        <v>3</v>
      </c>
      <c r="K3" s="93">
        <f>COUNTIF(Use_case_lifespans!K$2:K$48,$B3)</f>
        <v>1</v>
      </c>
      <c r="L3" s="93">
        <f>COUNTIF(Use_case_lifespans!L$2:L$48,$B3)</f>
        <v>1</v>
      </c>
      <c r="M3" s="93">
        <f>COUNTIF(Use_case_lifespans!M$2:M$48,$B3)</f>
        <v>1</v>
      </c>
      <c r="N3" s="93">
        <f>COUNTIF(Use_case_lifespans!N$2:N$48,$B3)</f>
        <v>1</v>
      </c>
      <c r="O3" s="93">
        <f>COUNTIF(Use_case_lifespans!O$2:O$48,$B3)</f>
        <v>1</v>
      </c>
      <c r="P3" s="93">
        <f>COUNTIF(Use_case_lifespans!P$2:P$48,$B3)</f>
        <v>1</v>
      </c>
      <c r="Q3" s="93">
        <f>COUNTIF(Use_case_lifespans!Q$2:Q$48,$B3)</f>
        <v>1</v>
      </c>
      <c r="R3" s="93">
        <f>COUNTIF(Use_case_lifespans!R$2:R$48,$B3)</f>
        <v>1</v>
      </c>
      <c r="S3" s="93">
        <f>COUNTIF(Use_case_lifespans!S$2:S$48,$B3)</f>
        <v>1</v>
      </c>
      <c r="T3" s="93">
        <f>COUNTIF(Use_case_lifespans!T$2:T$48,$B3)</f>
        <v>1</v>
      </c>
      <c r="U3" s="93">
        <f>COUNTIF(Use_case_lifespans!U$2:U$48,$B3)</f>
        <v>1</v>
      </c>
      <c r="V3" s="93">
        <f>COUNTIF(Use_case_lifespans!V$2:V$48,$B3)</f>
        <v>1</v>
      </c>
      <c r="W3" s="93">
        <f>COUNTIF(Use_case_lifespans!W$2:W$48,$B3)</f>
        <v>1</v>
      </c>
    </row>
    <row r="4" spans="1:23" x14ac:dyDescent="0.3">
      <c r="A4" s="287"/>
      <c r="B4" s="74" t="s">
        <v>109</v>
      </c>
      <c r="C4" s="98" t="s">
        <v>56</v>
      </c>
      <c r="D4" s="93">
        <f>COUNTIF(Use_case_lifespans!D$2:D$48,$B4)</f>
        <v>8</v>
      </c>
      <c r="E4" s="93">
        <f>COUNTIF(Use_case_lifespans!E$2:E$48,$B4)</f>
        <v>8</v>
      </c>
      <c r="F4" s="93">
        <f>COUNTIF(Use_case_lifespans!F$2:F$48,$B4)</f>
        <v>4</v>
      </c>
      <c r="G4" s="93">
        <f>COUNTIF(Use_case_lifespans!G$2:G$48,$B4)</f>
        <v>4</v>
      </c>
      <c r="H4" s="93">
        <f>COUNTIF(Use_case_lifespans!H$2:H$48,$B4)</f>
        <v>4</v>
      </c>
      <c r="I4" s="93">
        <f>COUNTIF(Use_case_lifespans!I$2:I$48,$B4)</f>
        <v>4</v>
      </c>
      <c r="J4" s="93">
        <f>COUNTIF(Use_case_lifespans!J$2:J$48,$B4)</f>
        <v>4</v>
      </c>
      <c r="K4" s="93">
        <f>COUNTIF(Use_case_lifespans!K$2:K$48,$B4)</f>
        <v>4</v>
      </c>
      <c r="L4" s="93">
        <f>COUNTIF(Use_case_lifespans!L$2:L$48,$B4)</f>
        <v>4</v>
      </c>
      <c r="M4" s="93">
        <f>COUNTIF(Use_case_lifespans!M$2:M$48,$B4)</f>
        <v>4</v>
      </c>
      <c r="N4" s="93">
        <f>COUNTIF(Use_case_lifespans!N$2:N$48,$B4)</f>
        <v>4</v>
      </c>
      <c r="O4" s="93">
        <f>COUNTIF(Use_case_lifespans!O$2:O$48,$B4)</f>
        <v>4</v>
      </c>
      <c r="P4" s="93">
        <f>COUNTIF(Use_case_lifespans!P$2:P$48,$B4)</f>
        <v>4</v>
      </c>
      <c r="Q4" s="93">
        <f>COUNTIF(Use_case_lifespans!Q$2:Q$48,$B4)</f>
        <v>4</v>
      </c>
      <c r="R4" s="93">
        <f>COUNTIF(Use_case_lifespans!R$2:R$48,$B4)</f>
        <v>4</v>
      </c>
      <c r="S4" s="93">
        <f>COUNTIF(Use_case_lifespans!S$2:S$48,$B4)</f>
        <v>4</v>
      </c>
      <c r="T4" s="93">
        <f>COUNTIF(Use_case_lifespans!T$2:T$48,$B4)</f>
        <v>4</v>
      </c>
      <c r="U4" s="93">
        <f>COUNTIF(Use_case_lifespans!U$2:U$48,$B4)</f>
        <v>4</v>
      </c>
      <c r="V4" s="93">
        <f>COUNTIF(Use_case_lifespans!V$2:V$48,$B4)</f>
        <v>4</v>
      </c>
      <c r="W4" s="93">
        <f>COUNTIF(Use_case_lifespans!W$2:W$48,$B4)</f>
        <v>4</v>
      </c>
    </row>
    <row r="5" spans="1:23" x14ac:dyDescent="0.3">
      <c r="A5" s="287"/>
      <c r="B5" s="74" t="s">
        <v>155</v>
      </c>
      <c r="C5" s="98" t="s">
        <v>56</v>
      </c>
      <c r="D5" s="93">
        <f>COUNTIF(Use_case_lifespans!D$2:D$48,$B5)</f>
        <v>0</v>
      </c>
      <c r="E5" s="93">
        <f>COUNTIF(Use_case_lifespans!E$2:E$48,$B5)</f>
        <v>0</v>
      </c>
      <c r="F5" s="93">
        <f>COUNTIF(Use_case_lifespans!F$2:F$48,$B5)</f>
        <v>0</v>
      </c>
      <c r="G5" s="93">
        <f>COUNTIF(Use_case_lifespans!G$2:G$48,$B5)</f>
        <v>0</v>
      </c>
      <c r="H5" s="93">
        <f>COUNTIF(Use_case_lifespans!H$2:H$48,$B5)</f>
        <v>0</v>
      </c>
      <c r="I5" s="93">
        <f>COUNTIF(Use_case_lifespans!I$2:I$48,$B5)</f>
        <v>0</v>
      </c>
      <c r="J5" s="93">
        <f>COUNTIF(Use_case_lifespans!J$2:J$48,$B5)</f>
        <v>0</v>
      </c>
      <c r="K5" s="93">
        <f>COUNTIF(Use_case_lifespans!K$2:K$48,$B5)</f>
        <v>0</v>
      </c>
      <c r="L5" s="93">
        <f>COUNTIF(Use_case_lifespans!L$2:L$48,$B5)</f>
        <v>0</v>
      </c>
      <c r="M5" s="93">
        <f>COUNTIF(Use_case_lifespans!M$2:M$48,$B5)</f>
        <v>0</v>
      </c>
      <c r="N5" s="93">
        <f>COUNTIF(Use_case_lifespans!N$2:N$48,$B5)</f>
        <v>0</v>
      </c>
      <c r="O5" s="93">
        <f>COUNTIF(Use_case_lifespans!O$2:O$48,$B5)</f>
        <v>0</v>
      </c>
      <c r="P5" s="93">
        <f>COUNTIF(Use_case_lifespans!P$2:P$48,$B5)</f>
        <v>0</v>
      </c>
      <c r="Q5" s="93">
        <f>COUNTIF(Use_case_lifespans!Q$2:Q$48,$B5)</f>
        <v>0</v>
      </c>
      <c r="R5" s="93">
        <f>COUNTIF(Use_case_lifespans!R$2:R$48,$B5)</f>
        <v>0</v>
      </c>
      <c r="S5" s="93">
        <f>COUNTIF(Use_case_lifespans!S$2:S$48,$B5)</f>
        <v>0</v>
      </c>
      <c r="T5" s="93">
        <f>COUNTIF(Use_case_lifespans!T$2:T$48,$B5)</f>
        <v>0</v>
      </c>
      <c r="U5" s="93">
        <f>COUNTIF(Use_case_lifespans!U$2:U$48,$B5)</f>
        <v>0</v>
      </c>
      <c r="V5" s="93">
        <f>COUNTIF(Use_case_lifespans!V$2:V$48,$B5)</f>
        <v>0</v>
      </c>
      <c r="W5" s="93">
        <f>COUNTIF(Use_case_lifespans!W$2:W$48,$B5)</f>
        <v>0</v>
      </c>
    </row>
    <row r="6" spans="1:23" x14ac:dyDescent="0.3">
      <c r="A6" s="287"/>
      <c r="B6" s="74" t="s">
        <v>113</v>
      </c>
      <c r="C6" s="98" t="s">
        <v>56</v>
      </c>
      <c r="D6" s="93">
        <f>COUNTIF(Use_case_lifespans!D$2:D$48,$B6)</f>
        <v>1</v>
      </c>
      <c r="E6" s="93">
        <f>COUNTIF(Use_case_lifespans!E$2:E$48,$B6)</f>
        <v>1</v>
      </c>
      <c r="F6" s="93">
        <f>COUNTIF(Use_case_lifespans!F$2:F$48,$B6)</f>
        <v>1</v>
      </c>
      <c r="G6" s="93">
        <f>COUNTIF(Use_case_lifespans!G$2:G$48,$B6)</f>
        <v>1</v>
      </c>
      <c r="H6" s="93">
        <f>COUNTIF(Use_case_lifespans!H$2:H$48,$B6)</f>
        <v>0</v>
      </c>
      <c r="I6" s="93">
        <f>COUNTIF(Use_case_lifespans!I$2:I$48,$B6)</f>
        <v>0</v>
      </c>
      <c r="J6" s="93">
        <f>COUNTIF(Use_case_lifespans!J$2:J$48,$B6)</f>
        <v>0</v>
      </c>
      <c r="K6" s="93">
        <f>COUNTIF(Use_case_lifespans!K$2:K$48,$B6)</f>
        <v>0</v>
      </c>
      <c r="L6" s="93">
        <f>COUNTIF(Use_case_lifespans!L$2:L$48,$B6)</f>
        <v>0</v>
      </c>
      <c r="M6" s="93">
        <f>COUNTIF(Use_case_lifespans!M$2:M$48,$B6)</f>
        <v>0</v>
      </c>
      <c r="N6" s="93">
        <f>COUNTIF(Use_case_lifespans!N$2:N$48,$B6)</f>
        <v>0</v>
      </c>
      <c r="O6" s="93">
        <f>COUNTIF(Use_case_lifespans!O$2:O$48,$B6)</f>
        <v>0</v>
      </c>
      <c r="P6" s="93">
        <f>COUNTIF(Use_case_lifespans!P$2:P$48,$B6)</f>
        <v>0</v>
      </c>
      <c r="Q6" s="93">
        <f>COUNTIF(Use_case_lifespans!Q$2:Q$48,$B6)</f>
        <v>0</v>
      </c>
      <c r="R6" s="93">
        <f>COUNTIF(Use_case_lifespans!R$2:R$48,$B6)</f>
        <v>0</v>
      </c>
      <c r="S6" s="93">
        <f>COUNTIF(Use_case_lifespans!S$2:S$48,$B6)</f>
        <v>0</v>
      </c>
      <c r="T6" s="93">
        <f>COUNTIF(Use_case_lifespans!T$2:T$48,$B6)</f>
        <v>0</v>
      </c>
      <c r="U6" s="93">
        <f>COUNTIF(Use_case_lifespans!U$2:U$48,$B6)</f>
        <v>0</v>
      </c>
      <c r="V6" s="93">
        <f>COUNTIF(Use_case_lifespans!V$2:V$48,$B6)</f>
        <v>0</v>
      </c>
      <c r="W6" s="93">
        <f>COUNTIF(Use_case_lifespans!W$2:W$48,$B6)</f>
        <v>0</v>
      </c>
    </row>
    <row r="7" spans="1:23" x14ac:dyDescent="0.3">
      <c r="A7" s="287"/>
      <c r="B7" s="74" t="s">
        <v>156</v>
      </c>
      <c r="C7" s="98" t="s">
        <v>56</v>
      </c>
      <c r="D7" s="93">
        <f>COUNTIF(Use_case_lifespans!D$2:D$48,$B7)</f>
        <v>0</v>
      </c>
      <c r="E7" s="93">
        <f>COUNTIF(Use_case_lifespans!E$2:E$48,$B7)</f>
        <v>0</v>
      </c>
      <c r="F7" s="93">
        <f>COUNTIF(Use_case_lifespans!F$2:F$48,$B7)</f>
        <v>0</v>
      </c>
      <c r="G7" s="93">
        <f>COUNTIF(Use_case_lifespans!G$2:G$48,$B7)</f>
        <v>0</v>
      </c>
      <c r="H7" s="93">
        <f>COUNTIF(Use_case_lifespans!H$2:H$48,$B7)</f>
        <v>0</v>
      </c>
      <c r="I7" s="93">
        <f>COUNTIF(Use_case_lifespans!I$2:I$48,$B7)</f>
        <v>0</v>
      </c>
      <c r="J7" s="93">
        <f>COUNTIF(Use_case_lifespans!J$2:J$48,$B7)</f>
        <v>0</v>
      </c>
      <c r="K7" s="93">
        <f>COUNTIF(Use_case_lifespans!K$2:K$48,$B7)</f>
        <v>0</v>
      </c>
      <c r="L7" s="93">
        <f>COUNTIF(Use_case_lifespans!L$2:L$48,$B7)</f>
        <v>0</v>
      </c>
      <c r="M7" s="93">
        <f>COUNTIF(Use_case_lifespans!M$2:M$48,$B7)</f>
        <v>0</v>
      </c>
      <c r="N7" s="93">
        <f>COUNTIF(Use_case_lifespans!N$2:N$48,$B7)</f>
        <v>0</v>
      </c>
      <c r="O7" s="93">
        <f>COUNTIF(Use_case_lifespans!O$2:O$48,$B7)</f>
        <v>0</v>
      </c>
      <c r="P7" s="93">
        <f>COUNTIF(Use_case_lifespans!P$2:P$48,$B7)</f>
        <v>0</v>
      </c>
      <c r="Q7" s="93">
        <f>COUNTIF(Use_case_lifespans!Q$2:Q$48,$B7)</f>
        <v>0</v>
      </c>
      <c r="R7" s="93">
        <f>COUNTIF(Use_case_lifespans!R$2:R$48,$B7)</f>
        <v>0</v>
      </c>
      <c r="S7" s="93">
        <f>COUNTIF(Use_case_lifespans!S$2:S$48,$B7)</f>
        <v>0</v>
      </c>
      <c r="T7" s="93">
        <f>COUNTIF(Use_case_lifespans!T$2:T$48,$B7)</f>
        <v>0</v>
      </c>
      <c r="U7" s="93">
        <f>COUNTIF(Use_case_lifespans!U$2:U$48,$B7)</f>
        <v>0</v>
      </c>
      <c r="V7" s="93">
        <f>COUNTIF(Use_case_lifespans!V$2:V$48,$B7)</f>
        <v>0</v>
      </c>
      <c r="W7" s="93">
        <f>COUNTIF(Use_case_lifespans!W$2:W$48,$B7)</f>
        <v>0</v>
      </c>
    </row>
    <row r="8" spans="1:23" x14ac:dyDescent="0.3">
      <c r="A8" s="287"/>
      <c r="B8" s="74" t="s">
        <v>111</v>
      </c>
      <c r="C8" s="98" t="s">
        <v>56</v>
      </c>
      <c r="D8" s="93">
        <f>COUNTIF(Use_case_lifespans!D$2:D$48,$B8)</f>
        <v>3</v>
      </c>
      <c r="E8" s="93">
        <f>COUNTIF(Use_case_lifespans!E$2:E$48,$B8)</f>
        <v>3</v>
      </c>
      <c r="F8" s="93">
        <f>COUNTIF(Use_case_lifespans!F$2:F$48,$B8)</f>
        <v>3</v>
      </c>
      <c r="G8" s="93">
        <f>COUNTIF(Use_case_lifespans!G$2:G$48,$B8)</f>
        <v>3</v>
      </c>
      <c r="H8" s="93">
        <f>COUNTIF(Use_case_lifespans!H$2:H$48,$B8)</f>
        <v>2</v>
      </c>
      <c r="I8" s="93">
        <f>COUNTIF(Use_case_lifespans!I$2:I$48,$B8)</f>
        <v>2</v>
      </c>
      <c r="J8" s="93">
        <f>COUNTIF(Use_case_lifespans!J$2:J$48,$B8)</f>
        <v>2</v>
      </c>
      <c r="K8" s="93">
        <f>COUNTIF(Use_case_lifespans!K$2:K$48,$B8)</f>
        <v>2</v>
      </c>
      <c r="L8" s="93">
        <f>COUNTIF(Use_case_lifespans!L$2:L$48,$B8)</f>
        <v>2</v>
      </c>
      <c r="M8" s="93">
        <f>COUNTIF(Use_case_lifespans!M$2:M$48,$B8)</f>
        <v>2</v>
      </c>
      <c r="N8" s="93">
        <f>COUNTIF(Use_case_lifespans!N$2:N$48,$B8)</f>
        <v>2</v>
      </c>
      <c r="O8" s="93">
        <f>COUNTIF(Use_case_lifespans!O$2:O$48,$B8)</f>
        <v>2</v>
      </c>
      <c r="P8" s="93">
        <f>COUNTIF(Use_case_lifespans!P$2:P$48,$B8)</f>
        <v>2</v>
      </c>
      <c r="Q8" s="93">
        <f>COUNTIF(Use_case_lifespans!Q$2:Q$48,$B8)</f>
        <v>2</v>
      </c>
      <c r="R8" s="93">
        <f>COUNTIF(Use_case_lifespans!R$2:R$48,$B8)</f>
        <v>2</v>
      </c>
      <c r="S8" s="93">
        <f>COUNTIF(Use_case_lifespans!S$2:S$48,$B8)</f>
        <v>2</v>
      </c>
      <c r="T8" s="93">
        <f>COUNTIF(Use_case_lifespans!T$2:T$48,$B8)</f>
        <v>2</v>
      </c>
      <c r="U8" s="93">
        <f>COUNTIF(Use_case_lifespans!U$2:U$48,$B8)</f>
        <v>2</v>
      </c>
      <c r="V8" s="93">
        <f>COUNTIF(Use_case_lifespans!V$2:V$48,$B8)</f>
        <v>2</v>
      </c>
      <c r="W8" s="93">
        <f>COUNTIF(Use_case_lifespans!W$2:W$48,$B8)</f>
        <v>2</v>
      </c>
    </row>
    <row r="9" spans="1:23" x14ac:dyDescent="0.3">
      <c r="A9" s="287"/>
      <c r="B9" s="74" t="s">
        <v>114</v>
      </c>
      <c r="C9" s="98" t="s">
        <v>56</v>
      </c>
      <c r="D9" s="93">
        <f>COUNTIF(Use_case_lifespans!D$2:D$48,$B9)</f>
        <v>3</v>
      </c>
      <c r="E9" s="93">
        <f>COUNTIF(Use_case_lifespans!E$2:E$48,$B9)</f>
        <v>2</v>
      </c>
      <c r="F9" s="93">
        <f>COUNTIF(Use_case_lifespans!F$2:F$48,$B9)</f>
        <v>2</v>
      </c>
      <c r="G9" s="93">
        <f>COUNTIF(Use_case_lifespans!G$2:G$48,$B9)</f>
        <v>2</v>
      </c>
      <c r="H9" s="93">
        <f>COUNTIF(Use_case_lifespans!H$2:H$48,$B9)</f>
        <v>2</v>
      </c>
      <c r="I9" s="93">
        <f>COUNTIF(Use_case_lifespans!I$2:I$48,$B9)</f>
        <v>1</v>
      </c>
      <c r="J9" s="93">
        <f>COUNTIF(Use_case_lifespans!J$2:J$48,$B9)</f>
        <v>1</v>
      </c>
      <c r="K9" s="93">
        <f>COUNTIF(Use_case_lifespans!K$2:K$48,$B9)</f>
        <v>1</v>
      </c>
      <c r="L9" s="93">
        <f>COUNTIF(Use_case_lifespans!L$2:L$48,$B9)</f>
        <v>1</v>
      </c>
      <c r="M9" s="93">
        <f>COUNTIF(Use_case_lifespans!M$2:M$48,$B9)</f>
        <v>1</v>
      </c>
      <c r="N9" s="93">
        <f>COUNTIF(Use_case_lifespans!N$2:N$48,$B9)</f>
        <v>1</v>
      </c>
      <c r="O9" s="93">
        <f>COUNTIF(Use_case_lifespans!O$2:O$48,$B9)</f>
        <v>1</v>
      </c>
      <c r="P9" s="93">
        <f>COUNTIF(Use_case_lifespans!P$2:P$48,$B9)</f>
        <v>1</v>
      </c>
      <c r="Q9" s="93">
        <f>COUNTIF(Use_case_lifespans!Q$2:Q$48,$B9)</f>
        <v>1</v>
      </c>
      <c r="R9" s="93">
        <f>COUNTIF(Use_case_lifespans!R$2:R$48,$B9)</f>
        <v>1</v>
      </c>
      <c r="S9" s="93">
        <f>COUNTIF(Use_case_lifespans!S$2:S$48,$B9)</f>
        <v>1</v>
      </c>
      <c r="T9" s="93">
        <f>COUNTIF(Use_case_lifespans!T$2:T$48,$B9)</f>
        <v>1</v>
      </c>
      <c r="U9" s="93">
        <f>COUNTIF(Use_case_lifespans!U$2:U$48,$B9)</f>
        <v>1</v>
      </c>
      <c r="V9" s="93">
        <f>COUNTIF(Use_case_lifespans!V$2:V$48,$B9)</f>
        <v>1</v>
      </c>
      <c r="W9" s="93">
        <f>COUNTIF(Use_case_lifespans!W$2:W$48,$B9)</f>
        <v>1</v>
      </c>
    </row>
    <row r="10" spans="1:23" x14ac:dyDescent="0.3">
      <c r="A10" s="287"/>
      <c r="B10" s="100" t="s">
        <v>159</v>
      </c>
      <c r="C10" s="86"/>
      <c r="D10" s="97">
        <f>SUM(D2:D9)</f>
        <v>38</v>
      </c>
      <c r="E10" s="97">
        <f t="shared" ref="E10:W10" si="0">SUM(E2:E9)</f>
        <v>35</v>
      </c>
      <c r="F10" s="97">
        <f t="shared" si="0"/>
        <v>30</v>
      </c>
      <c r="G10" s="97">
        <f t="shared" si="0"/>
        <v>28</v>
      </c>
      <c r="H10" s="97">
        <f t="shared" si="0"/>
        <v>23</v>
      </c>
      <c r="I10" s="97">
        <f t="shared" si="0"/>
        <v>19</v>
      </c>
      <c r="J10" s="97">
        <f t="shared" si="0"/>
        <v>16</v>
      </c>
      <c r="K10" s="97">
        <f t="shared" si="0"/>
        <v>14</v>
      </c>
      <c r="L10" s="97">
        <f t="shared" si="0"/>
        <v>14</v>
      </c>
      <c r="M10" s="97">
        <f t="shared" si="0"/>
        <v>14</v>
      </c>
      <c r="N10" s="97">
        <f t="shared" si="0"/>
        <v>12</v>
      </c>
      <c r="O10" s="97">
        <f t="shared" si="0"/>
        <v>12</v>
      </c>
      <c r="P10" s="97">
        <f t="shared" si="0"/>
        <v>12</v>
      </c>
      <c r="Q10" s="97">
        <f t="shared" si="0"/>
        <v>12</v>
      </c>
      <c r="R10" s="97">
        <f t="shared" si="0"/>
        <v>12</v>
      </c>
      <c r="S10" s="97">
        <f t="shared" si="0"/>
        <v>12</v>
      </c>
      <c r="T10" s="97">
        <f t="shared" si="0"/>
        <v>12</v>
      </c>
      <c r="U10" s="97">
        <f t="shared" si="0"/>
        <v>12</v>
      </c>
      <c r="V10" s="97">
        <f t="shared" si="0"/>
        <v>12</v>
      </c>
      <c r="W10" s="97">
        <f t="shared" si="0"/>
        <v>12</v>
      </c>
    </row>
    <row r="11" spans="1:23" x14ac:dyDescent="0.3">
      <c r="A11" s="210"/>
      <c r="B11" s="209"/>
      <c r="C11" s="207"/>
      <c r="D11" s="208"/>
      <c r="E11" s="208"/>
      <c r="F11" s="208"/>
      <c r="G11" s="208"/>
      <c r="H11" s="208"/>
      <c r="I11" s="208"/>
      <c r="J11" s="208"/>
      <c r="K11" s="208"/>
      <c r="L11" s="208"/>
      <c r="M11" s="208"/>
      <c r="N11" s="208"/>
      <c r="O11" s="208"/>
      <c r="P11" s="208"/>
      <c r="Q11" s="208"/>
      <c r="R11" s="208"/>
      <c r="S11" s="208"/>
      <c r="T11" s="208"/>
      <c r="U11" s="208"/>
      <c r="V11" s="208"/>
      <c r="W11" s="208"/>
    </row>
    <row r="12" spans="1:23" x14ac:dyDescent="0.3">
      <c r="A12" s="210"/>
      <c r="B12" s="209"/>
      <c r="C12" s="207"/>
      <c r="D12" s="208"/>
      <c r="E12" s="208"/>
      <c r="F12" s="208"/>
      <c r="G12" s="208"/>
      <c r="H12" s="208"/>
      <c r="I12" s="208"/>
      <c r="J12" s="208"/>
      <c r="K12" s="208"/>
      <c r="L12" s="208"/>
      <c r="M12" s="208"/>
      <c r="N12" s="208"/>
      <c r="O12" s="208"/>
      <c r="P12" s="208"/>
      <c r="Q12" s="208"/>
      <c r="R12" s="208"/>
      <c r="S12" s="208"/>
      <c r="T12" s="208"/>
      <c r="U12" s="208"/>
      <c r="V12" s="208"/>
      <c r="W12" s="208"/>
    </row>
    <row r="13" spans="1:23" x14ac:dyDescent="0.3">
      <c r="A13" s="72" t="s">
        <v>85</v>
      </c>
      <c r="B13" s="72" t="s">
        <v>157</v>
      </c>
      <c r="C13" s="84" t="s">
        <v>143</v>
      </c>
      <c r="D13" s="72">
        <v>2021</v>
      </c>
      <c r="E13" s="84">
        <v>2022</v>
      </c>
      <c r="F13" s="72">
        <v>2023</v>
      </c>
      <c r="G13" s="84">
        <v>2024</v>
      </c>
      <c r="H13" s="72">
        <v>2025</v>
      </c>
      <c r="I13" s="84">
        <v>2026</v>
      </c>
      <c r="J13" s="72">
        <v>2027</v>
      </c>
      <c r="K13" s="84">
        <v>2028</v>
      </c>
      <c r="L13" s="72">
        <v>2029</v>
      </c>
      <c r="M13" s="84">
        <v>2030</v>
      </c>
      <c r="N13" s="72">
        <v>2031</v>
      </c>
      <c r="O13" s="84">
        <v>2032</v>
      </c>
      <c r="P13" s="72">
        <v>2033</v>
      </c>
      <c r="Q13" s="84">
        <v>2034</v>
      </c>
      <c r="R13" s="72">
        <v>2035</v>
      </c>
      <c r="S13" s="84">
        <v>2036</v>
      </c>
      <c r="T13" s="72">
        <v>2037</v>
      </c>
      <c r="U13" s="84">
        <v>2038</v>
      </c>
      <c r="V13" s="72">
        <v>2039</v>
      </c>
      <c r="W13" s="84">
        <v>2040</v>
      </c>
    </row>
    <row r="14" spans="1:23" ht="14.4" customHeight="1" x14ac:dyDescent="0.3">
      <c r="A14" s="287" t="s">
        <v>161</v>
      </c>
      <c r="B14" s="74" t="s">
        <v>112</v>
      </c>
      <c r="C14" s="98" t="s">
        <v>56</v>
      </c>
      <c r="D14" s="93">
        <v>0</v>
      </c>
      <c r="E14" s="93">
        <f t="shared" ref="E14:W14" si="1">$D2-E2</f>
        <v>0</v>
      </c>
      <c r="F14" s="93">
        <f t="shared" si="1"/>
        <v>0</v>
      </c>
      <c r="G14" s="93">
        <f t="shared" si="1"/>
        <v>0</v>
      </c>
      <c r="H14" s="93">
        <f t="shared" si="1"/>
        <v>0</v>
      </c>
      <c r="I14" s="93">
        <f t="shared" si="1"/>
        <v>0</v>
      </c>
      <c r="J14" s="93">
        <f t="shared" si="1"/>
        <v>0</v>
      </c>
      <c r="K14" s="93">
        <f t="shared" si="1"/>
        <v>0</v>
      </c>
      <c r="L14" s="93">
        <f t="shared" si="1"/>
        <v>0</v>
      </c>
      <c r="M14" s="93">
        <f t="shared" si="1"/>
        <v>0</v>
      </c>
      <c r="N14" s="93">
        <f t="shared" si="1"/>
        <v>2</v>
      </c>
      <c r="O14" s="93">
        <f t="shared" si="1"/>
        <v>2</v>
      </c>
      <c r="P14" s="93">
        <f t="shared" si="1"/>
        <v>2</v>
      </c>
      <c r="Q14" s="93">
        <f t="shared" si="1"/>
        <v>2</v>
      </c>
      <c r="R14" s="93">
        <f t="shared" si="1"/>
        <v>2</v>
      </c>
      <c r="S14" s="93">
        <f t="shared" si="1"/>
        <v>2</v>
      </c>
      <c r="T14" s="93">
        <f t="shared" si="1"/>
        <v>2</v>
      </c>
      <c r="U14" s="93">
        <f t="shared" si="1"/>
        <v>2</v>
      </c>
      <c r="V14" s="93">
        <f t="shared" si="1"/>
        <v>2</v>
      </c>
      <c r="W14" s="93">
        <f t="shared" si="1"/>
        <v>2</v>
      </c>
    </row>
    <row r="15" spans="1:23" x14ac:dyDescent="0.3">
      <c r="A15" s="287"/>
      <c r="B15" s="74" t="s">
        <v>110</v>
      </c>
      <c r="C15" s="98" t="s">
        <v>56</v>
      </c>
      <c r="D15" s="93">
        <v>0</v>
      </c>
      <c r="E15" s="93">
        <f t="shared" ref="E15:W15" si="2">$D3-E3</f>
        <v>2</v>
      </c>
      <c r="F15" s="93">
        <f t="shared" si="2"/>
        <v>3</v>
      </c>
      <c r="G15" s="93">
        <f t="shared" si="2"/>
        <v>5</v>
      </c>
      <c r="H15" s="93">
        <f t="shared" si="2"/>
        <v>8</v>
      </c>
      <c r="I15" s="93">
        <f t="shared" si="2"/>
        <v>11</v>
      </c>
      <c r="J15" s="93">
        <f t="shared" si="2"/>
        <v>14</v>
      </c>
      <c r="K15" s="93">
        <f t="shared" si="2"/>
        <v>16</v>
      </c>
      <c r="L15" s="93">
        <f t="shared" si="2"/>
        <v>16</v>
      </c>
      <c r="M15" s="93">
        <f t="shared" si="2"/>
        <v>16</v>
      </c>
      <c r="N15" s="93">
        <f t="shared" si="2"/>
        <v>16</v>
      </c>
      <c r="O15" s="93">
        <f t="shared" si="2"/>
        <v>16</v>
      </c>
      <c r="P15" s="93">
        <f t="shared" si="2"/>
        <v>16</v>
      </c>
      <c r="Q15" s="93">
        <f t="shared" si="2"/>
        <v>16</v>
      </c>
      <c r="R15" s="93">
        <f t="shared" si="2"/>
        <v>16</v>
      </c>
      <c r="S15" s="93">
        <f t="shared" si="2"/>
        <v>16</v>
      </c>
      <c r="T15" s="93">
        <f t="shared" si="2"/>
        <v>16</v>
      </c>
      <c r="U15" s="93">
        <f t="shared" si="2"/>
        <v>16</v>
      </c>
      <c r="V15" s="93">
        <f t="shared" si="2"/>
        <v>16</v>
      </c>
      <c r="W15" s="93">
        <f t="shared" si="2"/>
        <v>16</v>
      </c>
    </row>
    <row r="16" spans="1:23" x14ac:dyDescent="0.3">
      <c r="A16" s="287"/>
      <c r="B16" s="74" t="s">
        <v>109</v>
      </c>
      <c r="C16" s="98" t="s">
        <v>56</v>
      </c>
      <c r="D16" s="93">
        <v>0</v>
      </c>
      <c r="E16" s="93">
        <f t="shared" ref="E16:W16" si="3">$D4-E4</f>
        <v>0</v>
      </c>
      <c r="F16" s="93">
        <f t="shared" si="3"/>
        <v>4</v>
      </c>
      <c r="G16" s="93">
        <f t="shared" si="3"/>
        <v>4</v>
      </c>
      <c r="H16" s="93">
        <f t="shared" si="3"/>
        <v>4</v>
      </c>
      <c r="I16" s="93">
        <f t="shared" si="3"/>
        <v>4</v>
      </c>
      <c r="J16" s="93">
        <f t="shared" si="3"/>
        <v>4</v>
      </c>
      <c r="K16" s="93">
        <f t="shared" si="3"/>
        <v>4</v>
      </c>
      <c r="L16" s="93">
        <f t="shared" si="3"/>
        <v>4</v>
      </c>
      <c r="M16" s="93">
        <f t="shared" si="3"/>
        <v>4</v>
      </c>
      <c r="N16" s="93">
        <f t="shared" si="3"/>
        <v>4</v>
      </c>
      <c r="O16" s="93">
        <f t="shared" si="3"/>
        <v>4</v>
      </c>
      <c r="P16" s="93">
        <f t="shared" si="3"/>
        <v>4</v>
      </c>
      <c r="Q16" s="93">
        <f t="shared" si="3"/>
        <v>4</v>
      </c>
      <c r="R16" s="93">
        <f t="shared" si="3"/>
        <v>4</v>
      </c>
      <c r="S16" s="93">
        <f t="shared" si="3"/>
        <v>4</v>
      </c>
      <c r="T16" s="93">
        <f t="shared" si="3"/>
        <v>4</v>
      </c>
      <c r="U16" s="93">
        <f t="shared" si="3"/>
        <v>4</v>
      </c>
      <c r="V16" s="93">
        <f t="shared" si="3"/>
        <v>4</v>
      </c>
      <c r="W16" s="93">
        <f t="shared" si="3"/>
        <v>4</v>
      </c>
    </row>
    <row r="17" spans="1:23" x14ac:dyDescent="0.3">
      <c r="A17" s="287"/>
      <c r="B17" s="74" t="s">
        <v>155</v>
      </c>
      <c r="C17" s="98" t="s">
        <v>56</v>
      </c>
      <c r="D17" s="93">
        <v>0</v>
      </c>
      <c r="E17" s="93">
        <f t="shared" ref="E17:W17" si="4">$D5-E5</f>
        <v>0</v>
      </c>
      <c r="F17" s="93">
        <f t="shared" si="4"/>
        <v>0</v>
      </c>
      <c r="G17" s="93">
        <f t="shared" si="4"/>
        <v>0</v>
      </c>
      <c r="H17" s="93">
        <f t="shared" si="4"/>
        <v>0</v>
      </c>
      <c r="I17" s="93">
        <f t="shared" si="4"/>
        <v>0</v>
      </c>
      <c r="J17" s="93">
        <f t="shared" si="4"/>
        <v>0</v>
      </c>
      <c r="K17" s="93">
        <f t="shared" si="4"/>
        <v>0</v>
      </c>
      <c r="L17" s="93">
        <f t="shared" si="4"/>
        <v>0</v>
      </c>
      <c r="M17" s="93">
        <f t="shared" si="4"/>
        <v>0</v>
      </c>
      <c r="N17" s="93">
        <f t="shared" si="4"/>
        <v>0</v>
      </c>
      <c r="O17" s="93">
        <f t="shared" si="4"/>
        <v>0</v>
      </c>
      <c r="P17" s="93">
        <f t="shared" si="4"/>
        <v>0</v>
      </c>
      <c r="Q17" s="93">
        <f t="shared" si="4"/>
        <v>0</v>
      </c>
      <c r="R17" s="93">
        <f t="shared" si="4"/>
        <v>0</v>
      </c>
      <c r="S17" s="93">
        <f t="shared" si="4"/>
        <v>0</v>
      </c>
      <c r="T17" s="93">
        <f t="shared" si="4"/>
        <v>0</v>
      </c>
      <c r="U17" s="93">
        <f t="shared" si="4"/>
        <v>0</v>
      </c>
      <c r="V17" s="93">
        <f t="shared" si="4"/>
        <v>0</v>
      </c>
      <c r="W17" s="93">
        <f t="shared" si="4"/>
        <v>0</v>
      </c>
    </row>
    <row r="18" spans="1:23" x14ac:dyDescent="0.3">
      <c r="A18" s="287"/>
      <c r="B18" s="74" t="s">
        <v>113</v>
      </c>
      <c r="C18" s="98" t="s">
        <v>56</v>
      </c>
      <c r="D18" s="93">
        <v>0</v>
      </c>
      <c r="E18" s="93">
        <f t="shared" ref="E18:W18" si="5">$D6-E6</f>
        <v>0</v>
      </c>
      <c r="F18" s="93">
        <f t="shared" si="5"/>
        <v>0</v>
      </c>
      <c r="G18" s="93">
        <f t="shared" si="5"/>
        <v>0</v>
      </c>
      <c r="H18" s="93">
        <f t="shared" si="5"/>
        <v>1</v>
      </c>
      <c r="I18" s="93">
        <f t="shared" si="5"/>
        <v>1</v>
      </c>
      <c r="J18" s="93">
        <f t="shared" si="5"/>
        <v>1</v>
      </c>
      <c r="K18" s="93">
        <f t="shared" si="5"/>
        <v>1</v>
      </c>
      <c r="L18" s="93">
        <f t="shared" si="5"/>
        <v>1</v>
      </c>
      <c r="M18" s="93">
        <f t="shared" si="5"/>
        <v>1</v>
      </c>
      <c r="N18" s="93">
        <f t="shared" si="5"/>
        <v>1</v>
      </c>
      <c r="O18" s="93">
        <f t="shared" si="5"/>
        <v>1</v>
      </c>
      <c r="P18" s="93">
        <f t="shared" si="5"/>
        <v>1</v>
      </c>
      <c r="Q18" s="93">
        <f t="shared" si="5"/>
        <v>1</v>
      </c>
      <c r="R18" s="93">
        <f t="shared" si="5"/>
        <v>1</v>
      </c>
      <c r="S18" s="93">
        <f t="shared" si="5"/>
        <v>1</v>
      </c>
      <c r="T18" s="93">
        <f t="shared" si="5"/>
        <v>1</v>
      </c>
      <c r="U18" s="93">
        <f t="shared" si="5"/>
        <v>1</v>
      </c>
      <c r="V18" s="93">
        <f t="shared" si="5"/>
        <v>1</v>
      </c>
      <c r="W18" s="93">
        <f t="shared" si="5"/>
        <v>1</v>
      </c>
    </row>
    <row r="19" spans="1:23" x14ac:dyDescent="0.3">
      <c r="A19" s="287"/>
      <c r="B19" s="74" t="s">
        <v>156</v>
      </c>
      <c r="C19" s="98" t="s">
        <v>56</v>
      </c>
      <c r="D19" s="93">
        <v>0</v>
      </c>
      <c r="E19" s="93">
        <f t="shared" ref="E19:W19" si="6">$D7-E7</f>
        <v>0</v>
      </c>
      <c r="F19" s="93">
        <f t="shared" si="6"/>
        <v>0</v>
      </c>
      <c r="G19" s="93">
        <f t="shared" si="6"/>
        <v>0</v>
      </c>
      <c r="H19" s="93">
        <f t="shared" si="6"/>
        <v>0</v>
      </c>
      <c r="I19" s="93">
        <f t="shared" si="6"/>
        <v>0</v>
      </c>
      <c r="J19" s="93">
        <f t="shared" si="6"/>
        <v>0</v>
      </c>
      <c r="K19" s="93">
        <f t="shared" si="6"/>
        <v>0</v>
      </c>
      <c r="L19" s="93">
        <f t="shared" si="6"/>
        <v>0</v>
      </c>
      <c r="M19" s="93">
        <f t="shared" si="6"/>
        <v>0</v>
      </c>
      <c r="N19" s="93">
        <f t="shared" si="6"/>
        <v>0</v>
      </c>
      <c r="O19" s="93">
        <f t="shared" si="6"/>
        <v>0</v>
      </c>
      <c r="P19" s="93">
        <f t="shared" si="6"/>
        <v>0</v>
      </c>
      <c r="Q19" s="93">
        <f t="shared" si="6"/>
        <v>0</v>
      </c>
      <c r="R19" s="93">
        <f t="shared" si="6"/>
        <v>0</v>
      </c>
      <c r="S19" s="93">
        <f t="shared" si="6"/>
        <v>0</v>
      </c>
      <c r="T19" s="93">
        <f t="shared" si="6"/>
        <v>0</v>
      </c>
      <c r="U19" s="93">
        <f t="shared" si="6"/>
        <v>0</v>
      </c>
      <c r="V19" s="93">
        <f t="shared" si="6"/>
        <v>0</v>
      </c>
      <c r="W19" s="93">
        <f t="shared" si="6"/>
        <v>0</v>
      </c>
    </row>
    <row r="20" spans="1:23" x14ac:dyDescent="0.3">
      <c r="A20" s="287"/>
      <c r="B20" s="74" t="s">
        <v>111</v>
      </c>
      <c r="C20" s="98" t="s">
        <v>56</v>
      </c>
      <c r="D20" s="93">
        <v>0</v>
      </c>
      <c r="E20" s="93">
        <f t="shared" ref="E20:W20" si="7">$D8-E8</f>
        <v>0</v>
      </c>
      <c r="F20" s="93">
        <f t="shared" si="7"/>
        <v>0</v>
      </c>
      <c r="G20" s="93">
        <f t="shared" si="7"/>
        <v>0</v>
      </c>
      <c r="H20" s="93">
        <f t="shared" si="7"/>
        <v>1</v>
      </c>
      <c r="I20" s="93">
        <f t="shared" si="7"/>
        <v>1</v>
      </c>
      <c r="J20" s="93">
        <f t="shared" si="7"/>
        <v>1</v>
      </c>
      <c r="K20" s="93">
        <f t="shared" si="7"/>
        <v>1</v>
      </c>
      <c r="L20" s="93">
        <f t="shared" si="7"/>
        <v>1</v>
      </c>
      <c r="M20" s="93">
        <f t="shared" si="7"/>
        <v>1</v>
      </c>
      <c r="N20" s="93">
        <f t="shared" si="7"/>
        <v>1</v>
      </c>
      <c r="O20" s="93">
        <f t="shared" si="7"/>
        <v>1</v>
      </c>
      <c r="P20" s="93">
        <f t="shared" si="7"/>
        <v>1</v>
      </c>
      <c r="Q20" s="93">
        <f t="shared" si="7"/>
        <v>1</v>
      </c>
      <c r="R20" s="93">
        <f t="shared" si="7"/>
        <v>1</v>
      </c>
      <c r="S20" s="93">
        <f t="shared" si="7"/>
        <v>1</v>
      </c>
      <c r="T20" s="93">
        <f t="shared" si="7"/>
        <v>1</v>
      </c>
      <c r="U20" s="93">
        <f t="shared" si="7"/>
        <v>1</v>
      </c>
      <c r="V20" s="93">
        <f t="shared" si="7"/>
        <v>1</v>
      </c>
      <c r="W20" s="93">
        <f t="shared" si="7"/>
        <v>1</v>
      </c>
    </row>
    <row r="21" spans="1:23" x14ac:dyDescent="0.3">
      <c r="A21" s="287"/>
      <c r="B21" s="74" t="s">
        <v>114</v>
      </c>
      <c r="C21" s="98" t="s">
        <v>56</v>
      </c>
      <c r="D21" s="93">
        <v>0</v>
      </c>
      <c r="E21" s="93">
        <f t="shared" ref="E21:W21" si="8">$D9-E9</f>
        <v>1</v>
      </c>
      <c r="F21" s="93">
        <f t="shared" si="8"/>
        <v>1</v>
      </c>
      <c r="G21" s="93">
        <f t="shared" si="8"/>
        <v>1</v>
      </c>
      <c r="H21" s="93">
        <f t="shared" si="8"/>
        <v>1</v>
      </c>
      <c r="I21" s="93">
        <f t="shared" si="8"/>
        <v>2</v>
      </c>
      <c r="J21" s="93">
        <f t="shared" si="8"/>
        <v>2</v>
      </c>
      <c r="K21" s="93">
        <f t="shared" si="8"/>
        <v>2</v>
      </c>
      <c r="L21" s="93">
        <f t="shared" si="8"/>
        <v>2</v>
      </c>
      <c r="M21" s="93">
        <f t="shared" si="8"/>
        <v>2</v>
      </c>
      <c r="N21" s="93">
        <f t="shared" si="8"/>
        <v>2</v>
      </c>
      <c r="O21" s="93">
        <f t="shared" si="8"/>
        <v>2</v>
      </c>
      <c r="P21" s="93">
        <f t="shared" si="8"/>
        <v>2</v>
      </c>
      <c r="Q21" s="93">
        <f t="shared" si="8"/>
        <v>2</v>
      </c>
      <c r="R21" s="93">
        <f t="shared" si="8"/>
        <v>2</v>
      </c>
      <c r="S21" s="93">
        <f t="shared" si="8"/>
        <v>2</v>
      </c>
      <c r="T21" s="93">
        <f t="shared" si="8"/>
        <v>2</v>
      </c>
      <c r="U21" s="93">
        <f t="shared" si="8"/>
        <v>2</v>
      </c>
      <c r="V21" s="93">
        <f t="shared" si="8"/>
        <v>2</v>
      </c>
      <c r="W21" s="93">
        <f t="shared" si="8"/>
        <v>2</v>
      </c>
    </row>
    <row r="22" spans="1:23" x14ac:dyDescent="0.3">
      <c r="A22" s="287"/>
      <c r="B22" s="100" t="s">
        <v>159</v>
      </c>
      <c r="C22" s="86"/>
      <c r="D22" s="97">
        <f>SUM(D14:D21)</f>
        <v>0</v>
      </c>
      <c r="E22" s="97">
        <f t="shared" ref="E22:W22" si="9">SUM(E14:E21)</f>
        <v>3</v>
      </c>
      <c r="F22" s="97">
        <f t="shared" si="9"/>
        <v>8</v>
      </c>
      <c r="G22" s="97">
        <f t="shared" si="9"/>
        <v>10</v>
      </c>
      <c r="H22" s="97">
        <f t="shared" si="9"/>
        <v>15</v>
      </c>
      <c r="I22" s="97">
        <f t="shared" si="9"/>
        <v>19</v>
      </c>
      <c r="J22" s="97">
        <f t="shared" si="9"/>
        <v>22</v>
      </c>
      <c r="K22" s="97">
        <f t="shared" si="9"/>
        <v>24</v>
      </c>
      <c r="L22" s="97">
        <f t="shared" si="9"/>
        <v>24</v>
      </c>
      <c r="M22" s="97">
        <f t="shared" si="9"/>
        <v>24</v>
      </c>
      <c r="N22" s="97">
        <f t="shared" si="9"/>
        <v>26</v>
      </c>
      <c r="O22" s="97">
        <f t="shared" si="9"/>
        <v>26</v>
      </c>
      <c r="P22" s="97">
        <f t="shared" si="9"/>
        <v>26</v>
      </c>
      <c r="Q22" s="97">
        <f t="shared" si="9"/>
        <v>26</v>
      </c>
      <c r="R22" s="97">
        <f t="shared" si="9"/>
        <v>26</v>
      </c>
      <c r="S22" s="97">
        <f t="shared" si="9"/>
        <v>26</v>
      </c>
      <c r="T22" s="97">
        <f t="shared" si="9"/>
        <v>26</v>
      </c>
      <c r="U22" s="97">
        <f t="shared" si="9"/>
        <v>26</v>
      </c>
      <c r="V22" s="97">
        <f t="shared" si="9"/>
        <v>26</v>
      </c>
      <c r="W22" s="97">
        <f t="shared" si="9"/>
        <v>26</v>
      </c>
    </row>
    <row r="23" spans="1:23" s="211" customFormat="1" x14ac:dyDescent="0.3">
      <c r="A23" s="206"/>
      <c r="B23" s="212"/>
      <c r="C23" s="207"/>
      <c r="D23" s="208"/>
      <c r="E23" s="208"/>
      <c r="F23" s="208"/>
      <c r="G23" s="208"/>
      <c r="H23" s="208"/>
      <c r="I23" s="208"/>
      <c r="J23" s="208"/>
      <c r="K23" s="208"/>
      <c r="L23" s="208"/>
      <c r="M23" s="208"/>
      <c r="N23" s="208"/>
      <c r="O23" s="208"/>
      <c r="P23" s="208"/>
      <c r="Q23" s="208"/>
      <c r="R23" s="208"/>
      <c r="S23" s="208"/>
      <c r="T23" s="208"/>
      <c r="U23" s="208"/>
      <c r="V23" s="208"/>
      <c r="W23" s="208"/>
    </row>
    <row r="24" spans="1:23" s="211" customFormat="1" x14ac:dyDescent="0.3">
      <c r="A24" s="216" t="s">
        <v>20</v>
      </c>
      <c r="B24" s="209"/>
      <c r="C24" s="207"/>
      <c r="D24" s="208"/>
      <c r="E24" s="208"/>
      <c r="F24" s="208"/>
      <c r="G24" s="208"/>
      <c r="H24" s="208"/>
      <c r="I24" s="208"/>
      <c r="J24" s="208"/>
      <c r="K24" s="208"/>
      <c r="L24" s="208"/>
      <c r="M24" s="208"/>
      <c r="N24" s="208"/>
      <c r="O24" s="208"/>
      <c r="P24" s="208"/>
      <c r="Q24" s="208"/>
      <c r="R24" s="208"/>
      <c r="S24" s="208"/>
      <c r="T24" s="208"/>
      <c r="U24" s="208"/>
      <c r="V24" s="208"/>
      <c r="W24" s="208"/>
    </row>
    <row r="25" spans="1:23" x14ac:dyDescent="0.3">
      <c r="A25" s="72" t="s">
        <v>85</v>
      </c>
      <c r="B25" s="72" t="s">
        <v>157</v>
      </c>
      <c r="C25" s="84" t="s">
        <v>143</v>
      </c>
      <c r="D25" s="72">
        <v>2021</v>
      </c>
      <c r="E25" s="84">
        <v>2022</v>
      </c>
      <c r="F25" s="72">
        <v>2023</v>
      </c>
      <c r="G25" s="84">
        <v>2024</v>
      </c>
      <c r="H25" s="72">
        <v>2025</v>
      </c>
      <c r="I25" s="84">
        <v>2026</v>
      </c>
      <c r="J25" s="72">
        <v>2027</v>
      </c>
      <c r="K25" s="84">
        <v>2028</v>
      </c>
      <c r="L25" s="72">
        <v>2029</v>
      </c>
      <c r="M25" s="84">
        <v>2030</v>
      </c>
      <c r="N25" s="72">
        <v>2031</v>
      </c>
      <c r="O25" s="84">
        <v>2032</v>
      </c>
      <c r="P25" s="72">
        <v>2033</v>
      </c>
      <c r="Q25" s="84">
        <v>2034</v>
      </c>
      <c r="R25" s="72">
        <v>2035</v>
      </c>
      <c r="S25" s="84">
        <v>2036</v>
      </c>
      <c r="T25" s="72">
        <v>2037</v>
      </c>
      <c r="U25" s="84">
        <v>2038</v>
      </c>
      <c r="V25" s="72">
        <v>2039</v>
      </c>
      <c r="W25" s="84">
        <v>2040</v>
      </c>
    </row>
    <row r="26" spans="1:23" ht="14.4" customHeight="1" x14ac:dyDescent="0.3">
      <c r="A26" s="287" t="s">
        <v>208</v>
      </c>
      <c r="B26" s="74" t="s">
        <v>112</v>
      </c>
      <c r="C26" s="98" t="s">
        <v>56</v>
      </c>
      <c r="D26" s="213">
        <f>(Demand_Settings!$Q7-SUM($W2,$W14))/COUNTA($D$25:$M$25)</f>
        <v>0.1</v>
      </c>
      <c r="E26" s="213">
        <f>D26+(Demand_Settings!$Q7-SUM($W2,$W14))/COUNTA($D$25:$M$25)</f>
        <v>0.2</v>
      </c>
      <c r="F26" s="213">
        <f>E26+(Demand_Settings!$Q7-SUM($W2,$W14))/COUNTA($D$25:$M$25)</f>
        <v>0.30000000000000004</v>
      </c>
      <c r="G26" s="213">
        <f>F26+(Demand_Settings!$Q7-SUM($W2,$W14))/COUNTA($D$25:$M$25)</f>
        <v>0.4</v>
      </c>
      <c r="H26" s="213">
        <f>G26+(Demand_Settings!$Q7-SUM($W2,$W14))/COUNTA($D$25:$M$25)</f>
        <v>0.5</v>
      </c>
      <c r="I26" s="213">
        <f>H26+(Demand_Settings!$Q7-SUM($W2,$W14))/COUNTA($D$25:$M$25)</f>
        <v>0.6</v>
      </c>
      <c r="J26" s="213">
        <f>I26+(Demand_Settings!$Q7-SUM($W2,$W14))/COUNTA($D$25:$M$25)</f>
        <v>0.7</v>
      </c>
      <c r="K26" s="213">
        <f>J26+(Demand_Settings!$Q7-SUM($W2,$W14))/COUNTA($D$25:$M$25)</f>
        <v>0.79999999999999993</v>
      </c>
      <c r="L26" s="213">
        <f>K26+(Demand_Settings!$Q7-SUM($W2,$W14))/COUNTA($D$25:$M$25)</f>
        <v>0.89999999999999991</v>
      </c>
      <c r="M26" s="213">
        <f>L26+(Demand_Settings!$Q7-SUM($W2,$W14))/COUNTA($D$25:$M$25)</f>
        <v>0.99999999999999989</v>
      </c>
      <c r="N26" s="93">
        <f>M26</f>
        <v>0.99999999999999989</v>
      </c>
      <c r="O26" s="93">
        <f t="shared" ref="O26:W26" si="10">N26</f>
        <v>0.99999999999999989</v>
      </c>
      <c r="P26" s="93">
        <f t="shared" si="10"/>
        <v>0.99999999999999989</v>
      </c>
      <c r="Q26" s="93">
        <f t="shared" si="10"/>
        <v>0.99999999999999989</v>
      </c>
      <c r="R26" s="93">
        <f t="shared" si="10"/>
        <v>0.99999999999999989</v>
      </c>
      <c r="S26" s="93">
        <f t="shared" si="10"/>
        <v>0.99999999999999989</v>
      </c>
      <c r="T26" s="93">
        <f t="shared" si="10"/>
        <v>0.99999999999999989</v>
      </c>
      <c r="U26" s="93">
        <f t="shared" si="10"/>
        <v>0.99999999999999989</v>
      </c>
      <c r="V26" s="93">
        <f t="shared" si="10"/>
        <v>0.99999999999999989</v>
      </c>
      <c r="W26" s="93">
        <f t="shared" si="10"/>
        <v>0.99999999999999989</v>
      </c>
    </row>
    <row r="27" spans="1:23" x14ac:dyDescent="0.3">
      <c r="A27" s="287"/>
      <c r="B27" s="74" t="s">
        <v>110</v>
      </c>
      <c r="C27" s="98" t="s">
        <v>56</v>
      </c>
      <c r="D27" s="213">
        <f>(Demand_Settings!$Q8-SUM($W3,$W15))/COUNTA($D$25:$M$25)</f>
        <v>0.6</v>
      </c>
      <c r="E27" s="213">
        <f>D27+(Demand_Settings!$Q8-SUM($W3,$W15))/COUNTA($D$25:$M$25)</f>
        <v>1.2</v>
      </c>
      <c r="F27" s="213">
        <f>E27+(Demand_Settings!$Q8-SUM($W3,$W15))/COUNTA($D$25:$M$25)</f>
        <v>1.7999999999999998</v>
      </c>
      <c r="G27" s="213">
        <f>F27+(Demand_Settings!$Q8-SUM($W3,$W15))/COUNTA($D$25:$M$25)</f>
        <v>2.4</v>
      </c>
      <c r="H27" s="213">
        <f>G27+(Demand_Settings!$Q8-SUM($W3,$W15))/COUNTA($D$25:$M$25)</f>
        <v>3</v>
      </c>
      <c r="I27" s="213">
        <f>H27+(Demand_Settings!$Q8-SUM($W3,$W15))/COUNTA($D$25:$M$25)</f>
        <v>3.6</v>
      </c>
      <c r="J27" s="213">
        <f>I27+(Demand_Settings!$Q8-SUM($W3,$W15))/COUNTA($D$25:$M$25)</f>
        <v>4.2</v>
      </c>
      <c r="K27" s="213">
        <f>J27+(Demand_Settings!$Q8-SUM($W3,$W15))/COUNTA($D$25:$M$25)</f>
        <v>4.8</v>
      </c>
      <c r="L27" s="213">
        <f>K27+(Demand_Settings!$Q8-SUM($W3,$W15))/COUNTA($D$25:$M$25)</f>
        <v>5.3999999999999995</v>
      </c>
      <c r="M27" s="213">
        <f>L27+(Demand_Settings!$Q8-SUM($W3,$W15))/COUNTA($D$25:$M$25)</f>
        <v>5.9999999999999991</v>
      </c>
      <c r="N27" s="93">
        <f t="shared" ref="N27:W33" si="11">M27</f>
        <v>5.9999999999999991</v>
      </c>
      <c r="O27" s="93">
        <f t="shared" si="11"/>
        <v>5.9999999999999991</v>
      </c>
      <c r="P27" s="93">
        <f t="shared" si="11"/>
        <v>5.9999999999999991</v>
      </c>
      <c r="Q27" s="93">
        <f t="shared" si="11"/>
        <v>5.9999999999999991</v>
      </c>
      <c r="R27" s="93">
        <f t="shared" si="11"/>
        <v>5.9999999999999991</v>
      </c>
      <c r="S27" s="93">
        <f t="shared" si="11"/>
        <v>5.9999999999999991</v>
      </c>
      <c r="T27" s="93">
        <f t="shared" si="11"/>
        <v>5.9999999999999991</v>
      </c>
      <c r="U27" s="93">
        <f t="shared" si="11"/>
        <v>5.9999999999999991</v>
      </c>
      <c r="V27" s="93">
        <f t="shared" si="11"/>
        <v>5.9999999999999991</v>
      </c>
      <c r="W27" s="93">
        <f t="shared" si="11"/>
        <v>5.9999999999999991</v>
      </c>
    </row>
    <row r="28" spans="1:23" x14ac:dyDescent="0.3">
      <c r="A28" s="287"/>
      <c r="B28" s="74" t="s">
        <v>109</v>
      </c>
      <c r="C28" s="98" t="s">
        <v>56</v>
      </c>
      <c r="D28" s="213">
        <f>(Demand_Settings!$Q9-SUM($W4,$W16))/COUNTA($D$25:$M$25)</f>
        <v>0.2</v>
      </c>
      <c r="E28" s="213">
        <f>D28+(Demand_Settings!$Q9-SUM($W4,$W16))/COUNTA($D$25:$M$25)</f>
        <v>0.4</v>
      </c>
      <c r="F28" s="213">
        <f>E28+(Demand_Settings!$Q9-SUM($W4,$W16))/COUNTA($D$25:$M$25)</f>
        <v>0.60000000000000009</v>
      </c>
      <c r="G28" s="213">
        <f>F28+(Demand_Settings!$Q9-SUM($W4,$W16))/COUNTA($D$25:$M$25)</f>
        <v>0.8</v>
      </c>
      <c r="H28" s="213">
        <f>G28+(Demand_Settings!$Q9-SUM($W4,$W16))/COUNTA($D$25:$M$25)</f>
        <v>1</v>
      </c>
      <c r="I28" s="213">
        <f>H28+(Demand_Settings!$Q9-SUM($W4,$W16))/COUNTA($D$25:$M$25)</f>
        <v>1.2</v>
      </c>
      <c r="J28" s="213">
        <f>I28+(Demand_Settings!$Q9-SUM($W4,$W16))/COUNTA($D$25:$M$25)</f>
        <v>1.4</v>
      </c>
      <c r="K28" s="213">
        <f>J28+(Demand_Settings!$Q9-SUM($W4,$W16))/COUNTA($D$25:$M$25)</f>
        <v>1.5999999999999999</v>
      </c>
      <c r="L28" s="213">
        <f>K28+(Demand_Settings!$Q9-SUM($W4,$W16))/COUNTA($D$25:$M$25)</f>
        <v>1.7999999999999998</v>
      </c>
      <c r="M28" s="213">
        <f>L28+(Demand_Settings!$Q9-SUM($W4,$W16))/COUNTA($D$25:$M$25)</f>
        <v>1.9999999999999998</v>
      </c>
      <c r="N28" s="93">
        <f t="shared" si="11"/>
        <v>1.9999999999999998</v>
      </c>
      <c r="O28" s="93">
        <f t="shared" si="11"/>
        <v>1.9999999999999998</v>
      </c>
      <c r="P28" s="93">
        <f t="shared" si="11"/>
        <v>1.9999999999999998</v>
      </c>
      <c r="Q28" s="93">
        <f t="shared" si="11"/>
        <v>1.9999999999999998</v>
      </c>
      <c r="R28" s="93">
        <f t="shared" si="11"/>
        <v>1.9999999999999998</v>
      </c>
      <c r="S28" s="93">
        <f t="shared" si="11"/>
        <v>1.9999999999999998</v>
      </c>
      <c r="T28" s="93">
        <f t="shared" si="11"/>
        <v>1.9999999999999998</v>
      </c>
      <c r="U28" s="93">
        <f t="shared" si="11"/>
        <v>1.9999999999999998</v>
      </c>
      <c r="V28" s="93">
        <f t="shared" si="11"/>
        <v>1.9999999999999998</v>
      </c>
      <c r="W28" s="93">
        <f t="shared" si="11"/>
        <v>1.9999999999999998</v>
      </c>
    </row>
    <row r="29" spans="1:23" x14ac:dyDescent="0.3">
      <c r="A29" s="287"/>
      <c r="B29" s="74" t="s">
        <v>155</v>
      </c>
      <c r="C29" s="98" t="s">
        <v>56</v>
      </c>
      <c r="D29" s="213">
        <f>(Demand_Settings!$Q10-SUM($W5,$W17))/COUNTA($D$25:$M$25)</f>
        <v>0</v>
      </c>
      <c r="E29" s="213">
        <f>D29+(Demand_Settings!$Q10-SUM($W5,$W17))/COUNTA($D$25:$M$25)</f>
        <v>0</v>
      </c>
      <c r="F29" s="213">
        <f>E29+(Demand_Settings!$Q10-SUM($W5,$W17))/COUNTA($D$25:$M$25)</f>
        <v>0</v>
      </c>
      <c r="G29" s="213">
        <f>F29+(Demand_Settings!$Q10-SUM($W5,$W17))/COUNTA($D$25:$M$25)</f>
        <v>0</v>
      </c>
      <c r="H29" s="213">
        <f>G29+(Demand_Settings!$Q10-SUM($W5,$W17))/COUNTA($D$25:$M$25)</f>
        <v>0</v>
      </c>
      <c r="I29" s="213">
        <f>H29+(Demand_Settings!$Q10-SUM($W5,$W17))/COUNTA($D$25:$M$25)</f>
        <v>0</v>
      </c>
      <c r="J29" s="213">
        <f>I29+(Demand_Settings!$Q10-SUM($W5,$W17))/COUNTA($D$25:$M$25)</f>
        <v>0</v>
      </c>
      <c r="K29" s="213">
        <f>J29+(Demand_Settings!$Q10-SUM($W5,$W17))/COUNTA($D$25:$M$25)</f>
        <v>0</v>
      </c>
      <c r="L29" s="213">
        <f>K29+(Demand_Settings!$Q10-SUM($W5,$W17))/COUNTA($D$25:$M$25)</f>
        <v>0</v>
      </c>
      <c r="M29" s="213">
        <f>L29+(Demand_Settings!$Q10-SUM($W5,$W17))/COUNTA($D$25:$M$25)</f>
        <v>0</v>
      </c>
      <c r="N29" s="93">
        <f>M29</f>
        <v>0</v>
      </c>
      <c r="O29" s="93">
        <f t="shared" si="11"/>
        <v>0</v>
      </c>
      <c r="P29" s="93">
        <f t="shared" si="11"/>
        <v>0</v>
      </c>
      <c r="Q29" s="93">
        <f t="shared" si="11"/>
        <v>0</v>
      </c>
      <c r="R29" s="93">
        <f t="shared" si="11"/>
        <v>0</v>
      </c>
      <c r="S29" s="93">
        <f t="shared" si="11"/>
        <v>0</v>
      </c>
      <c r="T29" s="93">
        <f t="shared" si="11"/>
        <v>0</v>
      </c>
      <c r="U29" s="93">
        <f t="shared" si="11"/>
        <v>0</v>
      </c>
      <c r="V29" s="93">
        <f t="shared" si="11"/>
        <v>0</v>
      </c>
      <c r="W29" s="93">
        <f t="shared" si="11"/>
        <v>0</v>
      </c>
    </row>
    <row r="30" spans="1:23" x14ac:dyDescent="0.3">
      <c r="A30" s="287"/>
      <c r="B30" s="74" t="s">
        <v>113</v>
      </c>
      <c r="C30" s="98" t="s">
        <v>56</v>
      </c>
      <c r="D30" s="213">
        <f>(Demand_Settings!$Q11-SUM($W6,$W18))/COUNTA($D$25:$M$25)</f>
        <v>0</v>
      </c>
      <c r="E30" s="213">
        <f>D30+(Demand_Settings!$Q11-SUM($W6,$W18))/COUNTA($D$25:$M$25)</f>
        <v>0</v>
      </c>
      <c r="F30" s="213">
        <f>E30+(Demand_Settings!$Q11-SUM($W6,$W18))/COUNTA($D$25:$M$25)</f>
        <v>0</v>
      </c>
      <c r="G30" s="213">
        <f>F30+(Demand_Settings!$Q11-SUM($W6,$W18))/COUNTA($D$25:$M$25)</f>
        <v>0</v>
      </c>
      <c r="H30" s="213">
        <f>G30+(Demand_Settings!$Q11-SUM($W6,$W18))/COUNTA($D$25:$M$25)</f>
        <v>0</v>
      </c>
      <c r="I30" s="213">
        <f>H30+(Demand_Settings!$Q11-SUM($W6,$W18))/COUNTA($D$25:$M$25)</f>
        <v>0</v>
      </c>
      <c r="J30" s="213">
        <f>I30+(Demand_Settings!$Q11-SUM($W6,$W18))/COUNTA($D$25:$M$25)</f>
        <v>0</v>
      </c>
      <c r="K30" s="213">
        <f>J30+(Demand_Settings!$Q11-SUM($W6,$W18))/COUNTA($D$25:$M$25)</f>
        <v>0</v>
      </c>
      <c r="L30" s="213">
        <f>K30+(Demand_Settings!$Q11-SUM($W6,$W18))/COUNTA($D$25:$M$25)</f>
        <v>0</v>
      </c>
      <c r="M30" s="213">
        <f>L30+(Demand_Settings!$Q11-SUM($W6,$W18))/COUNTA($D$25:$M$25)</f>
        <v>0</v>
      </c>
      <c r="N30" s="93">
        <f t="shared" si="11"/>
        <v>0</v>
      </c>
      <c r="O30" s="93">
        <f t="shared" si="11"/>
        <v>0</v>
      </c>
      <c r="P30" s="93">
        <f t="shared" si="11"/>
        <v>0</v>
      </c>
      <c r="Q30" s="93">
        <f t="shared" si="11"/>
        <v>0</v>
      </c>
      <c r="R30" s="93">
        <f t="shared" si="11"/>
        <v>0</v>
      </c>
      <c r="S30" s="93">
        <f t="shared" si="11"/>
        <v>0</v>
      </c>
      <c r="T30" s="93">
        <f t="shared" si="11"/>
        <v>0</v>
      </c>
      <c r="U30" s="93">
        <f t="shared" si="11"/>
        <v>0</v>
      </c>
      <c r="V30" s="93">
        <f t="shared" si="11"/>
        <v>0</v>
      </c>
      <c r="W30" s="93">
        <f t="shared" si="11"/>
        <v>0</v>
      </c>
    </row>
    <row r="31" spans="1:23" x14ac:dyDescent="0.3">
      <c r="A31" s="287"/>
      <c r="B31" s="74" t="s">
        <v>156</v>
      </c>
      <c r="C31" s="98" t="s">
        <v>56</v>
      </c>
      <c r="D31" s="213">
        <f>(Demand_Settings!$Q12-SUM($W7,$W19))/COUNTA($D$25:$M$25)</f>
        <v>0</v>
      </c>
      <c r="E31" s="213">
        <f>D31+(Demand_Settings!$Q12-SUM($W7,$W19))/COUNTA($D$25:$M$25)</f>
        <v>0</v>
      </c>
      <c r="F31" s="213">
        <f>E31+(Demand_Settings!$Q12-SUM($W7,$W19))/COUNTA($D$25:$M$25)</f>
        <v>0</v>
      </c>
      <c r="G31" s="213">
        <f>F31+(Demand_Settings!$Q12-SUM($W7,$W19))/COUNTA($D$25:$M$25)</f>
        <v>0</v>
      </c>
      <c r="H31" s="213">
        <f>G31+(Demand_Settings!$Q12-SUM($W7,$W19))/COUNTA($D$25:$M$25)</f>
        <v>0</v>
      </c>
      <c r="I31" s="213">
        <f>H31+(Demand_Settings!$Q12-SUM($W7,$W19))/COUNTA($D$25:$M$25)</f>
        <v>0</v>
      </c>
      <c r="J31" s="213">
        <f>I31+(Demand_Settings!$Q12-SUM($W7,$W19))/COUNTA($D$25:$M$25)</f>
        <v>0</v>
      </c>
      <c r="K31" s="213">
        <f>J31+(Demand_Settings!$Q12-SUM($W7,$W19))/COUNTA($D$25:$M$25)</f>
        <v>0</v>
      </c>
      <c r="L31" s="213">
        <f>K31+(Demand_Settings!$Q12-SUM($W7,$W19))/COUNTA($D$25:$M$25)</f>
        <v>0</v>
      </c>
      <c r="M31" s="213">
        <f>L31+(Demand_Settings!$Q12-SUM($W7,$W19))/COUNTA($D$25:$M$25)</f>
        <v>0</v>
      </c>
      <c r="N31" s="93">
        <f t="shared" si="11"/>
        <v>0</v>
      </c>
      <c r="O31" s="93">
        <f t="shared" si="11"/>
        <v>0</v>
      </c>
      <c r="P31" s="93">
        <f t="shared" si="11"/>
        <v>0</v>
      </c>
      <c r="Q31" s="93">
        <f t="shared" si="11"/>
        <v>0</v>
      </c>
      <c r="R31" s="93">
        <f t="shared" si="11"/>
        <v>0</v>
      </c>
      <c r="S31" s="93">
        <f t="shared" si="11"/>
        <v>0</v>
      </c>
      <c r="T31" s="93">
        <f t="shared" si="11"/>
        <v>0</v>
      </c>
      <c r="U31" s="93">
        <f t="shared" si="11"/>
        <v>0</v>
      </c>
      <c r="V31" s="93">
        <f t="shared" si="11"/>
        <v>0</v>
      </c>
      <c r="W31" s="93">
        <f t="shared" si="11"/>
        <v>0</v>
      </c>
    </row>
    <row r="32" spans="1:23" x14ac:dyDescent="0.3">
      <c r="A32" s="287"/>
      <c r="B32" s="74" t="s">
        <v>111</v>
      </c>
      <c r="C32" s="98" t="s">
        <v>56</v>
      </c>
      <c r="D32" s="213">
        <f>(Demand_Settings!$Q13-SUM($W8,$W20))/COUNTA($D$25:$M$25)</f>
        <v>0.2</v>
      </c>
      <c r="E32" s="213">
        <f>D32+(Demand_Settings!$Q13-SUM($W8,$W20))/COUNTA($D$25:$M$25)</f>
        <v>0.4</v>
      </c>
      <c r="F32" s="213">
        <f>E32+(Demand_Settings!$Q13-SUM($W8,$W20))/COUNTA($D$25:$M$25)</f>
        <v>0.60000000000000009</v>
      </c>
      <c r="G32" s="213">
        <f>F32+(Demand_Settings!$Q13-SUM($W8,$W20))/COUNTA($D$25:$M$25)</f>
        <v>0.8</v>
      </c>
      <c r="H32" s="213">
        <f>G32+(Demand_Settings!$Q13-SUM($W8,$W20))/COUNTA($D$25:$M$25)</f>
        <v>1</v>
      </c>
      <c r="I32" s="213">
        <f>H32+(Demand_Settings!$Q13-SUM($W8,$W20))/COUNTA($D$25:$M$25)</f>
        <v>1.2</v>
      </c>
      <c r="J32" s="213">
        <f>I32+(Demand_Settings!$Q13-SUM($W8,$W20))/COUNTA($D$25:$M$25)</f>
        <v>1.4</v>
      </c>
      <c r="K32" s="213">
        <f>J32+(Demand_Settings!$Q13-SUM($W8,$W20))/COUNTA($D$25:$M$25)</f>
        <v>1.5999999999999999</v>
      </c>
      <c r="L32" s="213">
        <f>K32+(Demand_Settings!$Q13-SUM($W8,$W20))/COUNTA($D$25:$M$25)</f>
        <v>1.7999999999999998</v>
      </c>
      <c r="M32" s="213">
        <f>L32+(Demand_Settings!$Q13-SUM($W8,$W20))/COUNTA($D$25:$M$25)</f>
        <v>1.9999999999999998</v>
      </c>
      <c r="N32" s="93">
        <f t="shared" si="11"/>
        <v>1.9999999999999998</v>
      </c>
      <c r="O32" s="93">
        <f t="shared" si="11"/>
        <v>1.9999999999999998</v>
      </c>
      <c r="P32" s="93">
        <f t="shared" si="11"/>
        <v>1.9999999999999998</v>
      </c>
      <c r="Q32" s="93">
        <f t="shared" si="11"/>
        <v>1.9999999999999998</v>
      </c>
      <c r="R32" s="93">
        <f t="shared" si="11"/>
        <v>1.9999999999999998</v>
      </c>
      <c r="S32" s="93">
        <f t="shared" si="11"/>
        <v>1.9999999999999998</v>
      </c>
      <c r="T32" s="93">
        <f t="shared" si="11"/>
        <v>1.9999999999999998</v>
      </c>
      <c r="U32" s="93">
        <f t="shared" si="11"/>
        <v>1.9999999999999998</v>
      </c>
      <c r="V32" s="93">
        <f t="shared" si="11"/>
        <v>1.9999999999999998</v>
      </c>
      <c r="W32" s="93">
        <f t="shared" si="11"/>
        <v>1.9999999999999998</v>
      </c>
    </row>
    <row r="33" spans="1:23" x14ac:dyDescent="0.3">
      <c r="A33" s="287"/>
      <c r="B33" s="74" t="s">
        <v>114</v>
      </c>
      <c r="C33" s="98" t="s">
        <v>56</v>
      </c>
      <c r="D33" s="213">
        <f>(Demand_Settings!$Q14-SUM($W9,$W21))/COUNTA($D$25:$M$25)</f>
        <v>0.1</v>
      </c>
      <c r="E33" s="213">
        <f>D33+(Demand_Settings!$Q14-SUM($W9,$W21))/COUNTA($D$25:$M$25)</f>
        <v>0.2</v>
      </c>
      <c r="F33" s="213">
        <f>E33+(Demand_Settings!$Q14-SUM($W9,$W21))/COUNTA($D$25:$M$25)</f>
        <v>0.30000000000000004</v>
      </c>
      <c r="G33" s="213">
        <f>F33+(Demand_Settings!$Q14-SUM($W9,$W21))/COUNTA($D$25:$M$25)</f>
        <v>0.4</v>
      </c>
      <c r="H33" s="213">
        <f>G33+(Demand_Settings!$Q14-SUM($W9,$W21))/COUNTA($D$25:$M$25)</f>
        <v>0.5</v>
      </c>
      <c r="I33" s="213">
        <f>H33+(Demand_Settings!$Q14-SUM($W9,$W21))/COUNTA($D$25:$M$25)</f>
        <v>0.6</v>
      </c>
      <c r="J33" s="213">
        <f>I33+(Demand_Settings!$Q14-SUM($W9,$W21))/COUNTA($D$25:$M$25)</f>
        <v>0.7</v>
      </c>
      <c r="K33" s="213">
        <f>J33+(Demand_Settings!$Q14-SUM($W9,$W21))/COUNTA($D$25:$M$25)</f>
        <v>0.79999999999999993</v>
      </c>
      <c r="L33" s="213">
        <f>K33+(Demand_Settings!$Q14-SUM($W9,$W21))/COUNTA($D$25:$M$25)</f>
        <v>0.89999999999999991</v>
      </c>
      <c r="M33" s="213">
        <f>L33+(Demand_Settings!$Q14-SUM($W9,$W21))/COUNTA($D$25:$M$25)</f>
        <v>0.99999999999999989</v>
      </c>
      <c r="N33" s="93">
        <f t="shared" si="11"/>
        <v>0.99999999999999989</v>
      </c>
      <c r="O33" s="93">
        <f t="shared" si="11"/>
        <v>0.99999999999999989</v>
      </c>
      <c r="P33" s="93">
        <f t="shared" si="11"/>
        <v>0.99999999999999989</v>
      </c>
      <c r="Q33" s="93">
        <f t="shared" si="11"/>
        <v>0.99999999999999989</v>
      </c>
      <c r="R33" s="93">
        <f t="shared" si="11"/>
        <v>0.99999999999999989</v>
      </c>
      <c r="S33" s="93">
        <f t="shared" si="11"/>
        <v>0.99999999999999989</v>
      </c>
      <c r="T33" s="93">
        <f t="shared" si="11"/>
        <v>0.99999999999999989</v>
      </c>
      <c r="U33" s="93">
        <f t="shared" si="11"/>
        <v>0.99999999999999989</v>
      </c>
      <c r="V33" s="93">
        <f t="shared" si="11"/>
        <v>0.99999999999999989</v>
      </c>
      <c r="W33" s="93">
        <f t="shared" si="11"/>
        <v>0.99999999999999989</v>
      </c>
    </row>
    <row r="34" spans="1:23" x14ac:dyDescent="0.3">
      <c r="A34" s="287"/>
      <c r="B34" s="100" t="s">
        <v>159</v>
      </c>
      <c r="C34" s="86"/>
      <c r="D34" s="97">
        <f t="shared" ref="D34:W34" si="12">SUM(D26:D33)</f>
        <v>1.2</v>
      </c>
      <c r="E34" s="97">
        <f t="shared" si="12"/>
        <v>2.4</v>
      </c>
      <c r="F34" s="97">
        <f t="shared" si="12"/>
        <v>3.5999999999999996</v>
      </c>
      <c r="G34" s="97">
        <f t="shared" si="12"/>
        <v>4.8</v>
      </c>
      <c r="H34" s="97">
        <f t="shared" si="12"/>
        <v>6</v>
      </c>
      <c r="I34" s="97">
        <f t="shared" si="12"/>
        <v>7.2</v>
      </c>
      <c r="J34" s="97">
        <f t="shared" si="12"/>
        <v>8.4</v>
      </c>
      <c r="K34" s="97">
        <f t="shared" si="12"/>
        <v>9.6</v>
      </c>
      <c r="L34" s="97">
        <f t="shared" si="12"/>
        <v>10.799999999999999</v>
      </c>
      <c r="M34" s="97">
        <f t="shared" si="12"/>
        <v>11.999999999999998</v>
      </c>
      <c r="N34" s="97">
        <f t="shared" si="12"/>
        <v>11.999999999999998</v>
      </c>
      <c r="O34" s="97">
        <f t="shared" si="12"/>
        <v>11.999999999999998</v>
      </c>
      <c r="P34" s="97">
        <f t="shared" si="12"/>
        <v>11.999999999999998</v>
      </c>
      <c r="Q34" s="97">
        <f t="shared" si="12"/>
        <v>11.999999999999998</v>
      </c>
      <c r="R34" s="97">
        <f t="shared" si="12"/>
        <v>11.999999999999998</v>
      </c>
      <c r="S34" s="97">
        <f t="shared" si="12"/>
        <v>11.999999999999998</v>
      </c>
      <c r="T34" s="97">
        <f t="shared" si="12"/>
        <v>11.999999999999998</v>
      </c>
      <c r="U34" s="97">
        <f t="shared" si="12"/>
        <v>11.999999999999998</v>
      </c>
      <c r="V34" s="97">
        <f t="shared" si="12"/>
        <v>11.999999999999998</v>
      </c>
      <c r="W34" s="97">
        <f t="shared" si="12"/>
        <v>11.999999999999998</v>
      </c>
    </row>
    <row r="35" spans="1:23" s="211" customFormat="1" x14ac:dyDescent="0.3">
      <c r="A35" s="206"/>
      <c r="B35" s="212"/>
      <c r="C35" s="207"/>
      <c r="D35" s="208"/>
      <c r="E35" s="208"/>
      <c r="F35" s="208"/>
      <c r="G35" s="208"/>
      <c r="H35" s="208"/>
      <c r="I35" s="208"/>
      <c r="J35" s="208"/>
      <c r="K35" s="208"/>
      <c r="L35" s="208"/>
      <c r="M35" s="208"/>
      <c r="N35" s="208"/>
      <c r="O35" s="208"/>
      <c r="P35" s="208"/>
      <c r="Q35" s="208"/>
      <c r="R35" s="208"/>
      <c r="S35" s="208"/>
      <c r="T35" s="208"/>
      <c r="U35" s="208"/>
      <c r="V35" s="208"/>
      <c r="W35" s="208"/>
    </row>
    <row r="36" spans="1:23" s="211" customFormat="1" x14ac:dyDescent="0.3">
      <c r="A36" s="216" t="s">
        <v>150</v>
      </c>
      <c r="B36" s="209"/>
      <c r="C36" s="207"/>
      <c r="D36" s="208"/>
      <c r="E36" s="208"/>
      <c r="F36" s="208"/>
      <c r="G36" s="208"/>
      <c r="H36" s="208"/>
      <c r="I36" s="208"/>
      <c r="J36" s="208"/>
      <c r="K36" s="208"/>
      <c r="L36" s="208"/>
      <c r="M36" s="208"/>
      <c r="N36" s="208"/>
      <c r="O36" s="208"/>
      <c r="P36" s="208"/>
      <c r="Q36" s="208"/>
      <c r="R36" s="208"/>
      <c r="S36" s="208"/>
      <c r="T36" s="208"/>
      <c r="U36" s="208"/>
      <c r="V36" s="208"/>
      <c r="W36" s="208"/>
    </row>
    <row r="37" spans="1:23" x14ac:dyDescent="0.3">
      <c r="A37" s="72" t="s">
        <v>85</v>
      </c>
      <c r="B37" s="72" t="s">
        <v>157</v>
      </c>
      <c r="C37" s="84" t="s">
        <v>143</v>
      </c>
      <c r="D37" s="72">
        <v>2021</v>
      </c>
      <c r="E37" s="84">
        <v>2022</v>
      </c>
      <c r="F37" s="72">
        <v>2023</v>
      </c>
      <c r="G37" s="84">
        <v>2024</v>
      </c>
      <c r="H37" s="72">
        <v>2025</v>
      </c>
      <c r="I37" s="84">
        <v>2026</v>
      </c>
      <c r="J37" s="72">
        <v>2027</v>
      </c>
      <c r="K37" s="84">
        <v>2028</v>
      </c>
      <c r="L37" s="72">
        <v>2029</v>
      </c>
      <c r="M37" s="84">
        <v>2030</v>
      </c>
      <c r="N37" s="72">
        <v>2031</v>
      </c>
      <c r="O37" s="84">
        <v>2032</v>
      </c>
      <c r="P37" s="72">
        <v>2033</v>
      </c>
      <c r="Q37" s="84">
        <v>2034</v>
      </c>
      <c r="R37" s="72">
        <v>2035</v>
      </c>
      <c r="S37" s="84">
        <v>2036</v>
      </c>
      <c r="T37" s="72">
        <v>2037</v>
      </c>
      <c r="U37" s="84">
        <v>2038</v>
      </c>
      <c r="V37" s="72">
        <v>2039</v>
      </c>
      <c r="W37" s="84">
        <v>2040</v>
      </c>
    </row>
    <row r="38" spans="1:23" ht="14.4" customHeight="1" x14ac:dyDescent="0.3">
      <c r="A38" s="287" t="s">
        <v>208</v>
      </c>
      <c r="B38" s="74" t="s">
        <v>112</v>
      </c>
      <c r="C38" s="98" t="s">
        <v>56</v>
      </c>
      <c r="D38" s="213">
        <f>(Demand_Settings!$R7-SUM($W2,$W14))/COUNTA($D$25:$M$25)</f>
        <v>0.4</v>
      </c>
      <c r="E38" s="213">
        <f>D38+(Demand_Settings!$R7-SUM($W2,$W14))/COUNTA($D$25:$M$25)</f>
        <v>0.8</v>
      </c>
      <c r="F38" s="213">
        <f>E38+(Demand_Settings!$R7-SUM($W2,$W14))/COUNTA($D$25:$M$25)</f>
        <v>1.2000000000000002</v>
      </c>
      <c r="G38" s="213">
        <f>F38+(Demand_Settings!$R7-SUM($W2,$W14))/COUNTA($D$25:$M$25)</f>
        <v>1.6</v>
      </c>
      <c r="H38" s="213">
        <f>G38+(Demand_Settings!$R7-SUM($W2,$W14))/COUNTA($D$25:$M$25)</f>
        <v>2</v>
      </c>
      <c r="I38" s="213">
        <f>H38+(Demand_Settings!$R7-SUM($W2,$W14))/COUNTA($D$25:$M$25)</f>
        <v>2.4</v>
      </c>
      <c r="J38" s="213">
        <f>I38+(Demand_Settings!$R7-SUM($W2,$W14))/COUNTA($D$25:$M$25)</f>
        <v>2.8</v>
      </c>
      <c r="K38" s="213">
        <f>J38+(Demand_Settings!$R7-SUM($W2,$W14))/COUNTA($D$25:$M$25)</f>
        <v>3.1999999999999997</v>
      </c>
      <c r="L38" s="213">
        <f>K38+(Demand_Settings!$R7-SUM($W2,$W14))/COUNTA($D$25:$M$25)</f>
        <v>3.5999999999999996</v>
      </c>
      <c r="M38" s="213">
        <f>L38+(Demand_Settings!$R7-SUM($W2,$W14))/COUNTA($D$25:$M$25)</f>
        <v>3.9999999999999996</v>
      </c>
      <c r="N38" s="93">
        <f>M38</f>
        <v>3.9999999999999996</v>
      </c>
      <c r="O38" s="93">
        <f t="shared" ref="O38:O45" si="13">N38</f>
        <v>3.9999999999999996</v>
      </c>
      <c r="P38" s="93">
        <f t="shared" ref="P38:P45" si="14">O38</f>
        <v>3.9999999999999996</v>
      </c>
      <c r="Q38" s="93">
        <f t="shared" ref="Q38:Q45" si="15">P38</f>
        <v>3.9999999999999996</v>
      </c>
      <c r="R38" s="93">
        <f t="shared" ref="R38:R45" si="16">Q38</f>
        <v>3.9999999999999996</v>
      </c>
      <c r="S38" s="93">
        <f t="shared" ref="S38:S45" si="17">R38</f>
        <v>3.9999999999999996</v>
      </c>
      <c r="T38" s="93">
        <f t="shared" ref="T38:T45" si="18">S38</f>
        <v>3.9999999999999996</v>
      </c>
      <c r="U38" s="93">
        <f t="shared" ref="U38:U45" si="19">T38</f>
        <v>3.9999999999999996</v>
      </c>
      <c r="V38" s="93">
        <f t="shared" ref="V38:V45" si="20">U38</f>
        <v>3.9999999999999996</v>
      </c>
      <c r="W38" s="93">
        <f t="shared" ref="W38:W45" si="21">V38</f>
        <v>3.9999999999999996</v>
      </c>
    </row>
    <row r="39" spans="1:23" x14ac:dyDescent="0.3">
      <c r="A39" s="287"/>
      <c r="B39" s="74" t="s">
        <v>110</v>
      </c>
      <c r="C39" s="98" t="s">
        <v>56</v>
      </c>
      <c r="D39" s="213">
        <f>(Demand_Settings!$R8-SUM($W3,$W15))/COUNTA($D$25:$M$25)</f>
        <v>1.4</v>
      </c>
      <c r="E39" s="213">
        <f>D39+(Demand_Settings!$R8-SUM($W3,$W15))/COUNTA($D$25:$M$25)</f>
        <v>2.8</v>
      </c>
      <c r="F39" s="213">
        <f>E39+(Demand_Settings!$R8-SUM($W3,$W15))/COUNTA($D$25:$M$25)</f>
        <v>4.1999999999999993</v>
      </c>
      <c r="G39" s="213">
        <f>F39+(Demand_Settings!$R8-SUM($W3,$W15))/COUNTA($D$25:$M$25)</f>
        <v>5.6</v>
      </c>
      <c r="H39" s="213">
        <f>G39+(Demand_Settings!$R8-SUM($W3,$W15))/COUNTA($D$25:$M$25)</f>
        <v>7</v>
      </c>
      <c r="I39" s="213">
        <f>H39+(Demand_Settings!$R8-SUM($W3,$W15))/COUNTA($D$25:$M$25)</f>
        <v>8.4</v>
      </c>
      <c r="J39" s="213">
        <f>I39+(Demand_Settings!$R8-SUM($W3,$W15))/COUNTA($D$25:$M$25)</f>
        <v>9.8000000000000007</v>
      </c>
      <c r="K39" s="213">
        <f>J39+(Demand_Settings!$R8-SUM($W3,$W15))/COUNTA($D$25:$M$25)</f>
        <v>11.200000000000001</v>
      </c>
      <c r="L39" s="213">
        <f>K39+(Demand_Settings!$R8-SUM($W3,$W15))/COUNTA($D$25:$M$25)</f>
        <v>12.600000000000001</v>
      </c>
      <c r="M39" s="213">
        <f>L39+(Demand_Settings!$R8-SUM($W3,$W15))/COUNTA($D$25:$M$25)</f>
        <v>14.000000000000002</v>
      </c>
      <c r="N39" s="93">
        <f t="shared" ref="N39:N45" si="22">M39</f>
        <v>14.000000000000002</v>
      </c>
      <c r="O39" s="93">
        <f t="shared" si="13"/>
        <v>14.000000000000002</v>
      </c>
      <c r="P39" s="93">
        <f t="shared" si="14"/>
        <v>14.000000000000002</v>
      </c>
      <c r="Q39" s="93">
        <f t="shared" si="15"/>
        <v>14.000000000000002</v>
      </c>
      <c r="R39" s="93">
        <f t="shared" si="16"/>
        <v>14.000000000000002</v>
      </c>
      <c r="S39" s="93">
        <f t="shared" si="17"/>
        <v>14.000000000000002</v>
      </c>
      <c r="T39" s="93">
        <f t="shared" si="18"/>
        <v>14.000000000000002</v>
      </c>
      <c r="U39" s="93">
        <f t="shared" si="19"/>
        <v>14.000000000000002</v>
      </c>
      <c r="V39" s="93">
        <f t="shared" si="20"/>
        <v>14.000000000000002</v>
      </c>
      <c r="W39" s="93">
        <f t="shared" si="21"/>
        <v>14.000000000000002</v>
      </c>
    </row>
    <row r="40" spans="1:23" x14ac:dyDescent="0.3">
      <c r="A40" s="287"/>
      <c r="B40" s="74" t="s">
        <v>109</v>
      </c>
      <c r="C40" s="98" t="s">
        <v>56</v>
      </c>
      <c r="D40" s="213">
        <f>(Demand_Settings!$R9-SUM($W4,$W16))/COUNTA($D$25:$M$25)</f>
        <v>0.5</v>
      </c>
      <c r="E40" s="213">
        <f>D40+(Demand_Settings!$R9-SUM($W4,$W16))/COUNTA($D$25:$M$25)</f>
        <v>1</v>
      </c>
      <c r="F40" s="213">
        <f>E40+(Demand_Settings!$R9-SUM($W4,$W16))/COUNTA($D$25:$M$25)</f>
        <v>1.5</v>
      </c>
      <c r="G40" s="213">
        <f>F40+(Demand_Settings!$R9-SUM($W4,$W16))/COUNTA($D$25:$M$25)</f>
        <v>2</v>
      </c>
      <c r="H40" s="213">
        <f>G40+(Demand_Settings!$R9-SUM($W4,$W16))/COUNTA($D$25:$M$25)</f>
        <v>2.5</v>
      </c>
      <c r="I40" s="213">
        <f>H40+(Demand_Settings!$R9-SUM($W4,$W16))/COUNTA($D$25:$M$25)</f>
        <v>3</v>
      </c>
      <c r="J40" s="213">
        <f>I40+(Demand_Settings!$R9-SUM($W4,$W16))/COUNTA($D$25:$M$25)</f>
        <v>3.5</v>
      </c>
      <c r="K40" s="213">
        <f>J40+(Demand_Settings!$R9-SUM($W4,$W16))/COUNTA($D$25:$M$25)</f>
        <v>4</v>
      </c>
      <c r="L40" s="213">
        <f>K40+(Demand_Settings!$R9-SUM($W4,$W16))/COUNTA($D$25:$M$25)</f>
        <v>4.5</v>
      </c>
      <c r="M40" s="213">
        <f>L40+(Demand_Settings!$R9-SUM($W4,$W16))/COUNTA($D$25:$M$25)</f>
        <v>5</v>
      </c>
      <c r="N40" s="93">
        <f t="shared" si="22"/>
        <v>5</v>
      </c>
      <c r="O40" s="93">
        <f t="shared" si="13"/>
        <v>5</v>
      </c>
      <c r="P40" s="93">
        <f t="shared" si="14"/>
        <v>5</v>
      </c>
      <c r="Q40" s="93">
        <f t="shared" si="15"/>
        <v>5</v>
      </c>
      <c r="R40" s="93">
        <f t="shared" si="16"/>
        <v>5</v>
      </c>
      <c r="S40" s="93">
        <f t="shared" si="17"/>
        <v>5</v>
      </c>
      <c r="T40" s="93">
        <f t="shared" si="18"/>
        <v>5</v>
      </c>
      <c r="U40" s="93">
        <f t="shared" si="19"/>
        <v>5</v>
      </c>
      <c r="V40" s="93">
        <f t="shared" si="20"/>
        <v>5</v>
      </c>
      <c r="W40" s="93">
        <f t="shared" si="21"/>
        <v>5</v>
      </c>
    </row>
    <row r="41" spans="1:23" x14ac:dyDescent="0.3">
      <c r="A41" s="287"/>
      <c r="B41" s="74" t="s">
        <v>155</v>
      </c>
      <c r="C41" s="98" t="s">
        <v>56</v>
      </c>
      <c r="D41" s="213">
        <f>(Demand_Settings!$R10-SUM($W5,$W17))/COUNTA($D$25:$M$25)</f>
        <v>0</v>
      </c>
      <c r="E41" s="213">
        <f>D41+(Demand_Settings!$R10-SUM($W5,$W17))/COUNTA($D$25:$M$25)</f>
        <v>0</v>
      </c>
      <c r="F41" s="213">
        <f>E41+(Demand_Settings!$R10-SUM($W5,$W17))/COUNTA($D$25:$M$25)</f>
        <v>0</v>
      </c>
      <c r="G41" s="213">
        <f>F41+(Demand_Settings!$R10-SUM($W5,$W17))/COUNTA($D$25:$M$25)</f>
        <v>0</v>
      </c>
      <c r="H41" s="213">
        <f>G41+(Demand_Settings!$R10-SUM($W5,$W17))/COUNTA($D$25:$M$25)</f>
        <v>0</v>
      </c>
      <c r="I41" s="213">
        <f>H41+(Demand_Settings!$R10-SUM($W5,$W17))/COUNTA($D$25:$M$25)</f>
        <v>0</v>
      </c>
      <c r="J41" s="213">
        <f>I41+(Demand_Settings!$R10-SUM($W5,$W17))/COUNTA($D$25:$M$25)</f>
        <v>0</v>
      </c>
      <c r="K41" s="213">
        <f>J41+(Demand_Settings!$R10-SUM($W5,$W17))/COUNTA($D$25:$M$25)</f>
        <v>0</v>
      </c>
      <c r="L41" s="213">
        <f>K41+(Demand_Settings!$R10-SUM($W5,$W17))/COUNTA($D$25:$M$25)</f>
        <v>0</v>
      </c>
      <c r="M41" s="213">
        <f>L41+(Demand_Settings!$R10-SUM($W5,$W17))/COUNTA($D$25:$M$25)</f>
        <v>0</v>
      </c>
      <c r="N41" s="93">
        <f t="shared" si="22"/>
        <v>0</v>
      </c>
      <c r="O41" s="93">
        <f t="shared" si="13"/>
        <v>0</v>
      </c>
      <c r="P41" s="93">
        <f t="shared" si="14"/>
        <v>0</v>
      </c>
      <c r="Q41" s="93">
        <f t="shared" si="15"/>
        <v>0</v>
      </c>
      <c r="R41" s="93">
        <f t="shared" si="16"/>
        <v>0</v>
      </c>
      <c r="S41" s="93">
        <f t="shared" si="17"/>
        <v>0</v>
      </c>
      <c r="T41" s="93">
        <f t="shared" si="18"/>
        <v>0</v>
      </c>
      <c r="U41" s="93">
        <f t="shared" si="19"/>
        <v>0</v>
      </c>
      <c r="V41" s="93">
        <f t="shared" si="20"/>
        <v>0</v>
      </c>
      <c r="W41" s="93">
        <f t="shared" si="21"/>
        <v>0</v>
      </c>
    </row>
    <row r="42" spans="1:23" x14ac:dyDescent="0.3">
      <c r="A42" s="287"/>
      <c r="B42" s="74" t="s">
        <v>113</v>
      </c>
      <c r="C42" s="98" t="s">
        <v>56</v>
      </c>
      <c r="D42" s="213">
        <f>(Demand_Settings!$R11-SUM($W6,$W18))/COUNTA($D$25:$M$25)</f>
        <v>0.1</v>
      </c>
      <c r="E42" s="213">
        <f>D42+(Demand_Settings!$R11-SUM($W6,$W18))/COUNTA($D$25:$M$25)</f>
        <v>0.2</v>
      </c>
      <c r="F42" s="213">
        <f>E42+(Demand_Settings!$R11-SUM($W6,$W18))/COUNTA($D$25:$M$25)</f>
        <v>0.30000000000000004</v>
      </c>
      <c r="G42" s="213">
        <f>F42+(Demand_Settings!$R11-SUM($W6,$W18))/COUNTA($D$25:$M$25)</f>
        <v>0.4</v>
      </c>
      <c r="H42" s="213">
        <f>G42+(Demand_Settings!$R11-SUM($W6,$W18))/COUNTA($D$25:$M$25)</f>
        <v>0.5</v>
      </c>
      <c r="I42" s="213">
        <f>H42+(Demand_Settings!$R11-SUM($W6,$W18))/COUNTA($D$25:$M$25)</f>
        <v>0.6</v>
      </c>
      <c r="J42" s="213">
        <f>I42+(Demand_Settings!$R11-SUM($W6,$W18))/COUNTA($D$25:$M$25)</f>
        <v>0.7</v>
      </c>
      <c r="K42" s="213">
        <f>J42+(Demand_Settings!$R11-SUM($W6,$W18))/COUNTA($D$25:$M$25)</f>
        <v>0.79999999999999993</v>
      </c>
      <c r="L42" s="213">
        <f>K42+(Demand_Settings!$R11-SUM($W6,$W18))/COUNTA($D$25:$M$25)</f>
        <v>0.89999999999999991</v>
      </c>
      <c r="M42" s="213">
        <f>L42+(Demand_Settings!$R11-SUM($W6,$W18))/COUNTA($D$25:$M$25)</f>
        <v>0.99999999999999989</v>
      </c>
      <c r="N42" s="93">
        <f t="shared" si="22"/>
        <v>0.99999999999999989</v>
      </c>
      <c r="O42" s="93">
        <f t="shared" si="13"/>
        <v>0.99999999999999989</v>
      </c>
      <c r="P42" s="93">
        <f t="shared" si="14"/>
        <v>0.99999999999999989</v>
      </c>
      <c r="Q42" s="93">
        <f t="shared" si="15"/>
        <v>0.99999999999999989</v>
      </c>
      <c r="R42" s="93">
        <f t="shared" si="16"/>
        <v>0.99999999999999989</v>
      </c>
      <c r="S42" s="93">
        <f t="shared" si="17"/>
        <v>0.99999999999999989</v>
      </c>
      <c r="T42" s="93">
        <f t="shared" si="18"/>
        <v>0.99999999999999989</v>
      </c>
      <c r="U42" s="93">
        <f t="shared" si="19"/>
        <v>0.99999999999999989</v>
      </c>
      <c r="V42" s="93">
        <f t="shared" si="20"/>
        <v>0.99999999999999989</v>
      </c>
      <c r="W42" s="93">
        <f t="shared" si="21"/>
        <v>0.99999999999999989</v>
      </c>
    </row>
    <row r="43" spans="1:23" x14ac:dyDescent="0.3">
      <c r="A43" s="287"/>
      <c r="B43" s="74" t="s">
        <v>156</v>
      </c>
      <c r="C43" s="98" t="s">
        <v>56</v>
      </c>
      <c r="D43" s="213">
        <f>(Demand_Settings!$R12-SUM($W7,$W19))/COUNTA($D$25:$M$25)</f>
        <v>0</v>
      </c>
      <c r="E43" s="213">
        <f>D43+(Demand_Settings!$R12-SUM($W7,$W19))/COUNTA($D$25:$M$25)</f>
        <v>0</v>
      </c>
      <c r="F43" s="213">
        <f>E43+(Demand_Settings!$R12-SUM($W7,$W19))/COUNTA($D$25:$M$25)</f>
        <v>0</v>
      </c>
      <c r="G43" s="213">
        <f>F43+(Demand_Settings!$R12-SUM($W7,$W19))/COUNTA($D$25:$M$25)</f>
        <v>0</v>
      </c>
      <c r="H43" s="213">
        <f>G43+(Demand_Settings!$R12-SUM($W7,$W19))/COUNTA($D$25:$M$25)</f>
        <v>0</v>
      </c>
      <c r="I43" s="213">
        <f>H43+(Demand_Settings!$R12-SUM($W7,$W19))/COUNTA($D$25:$M$25)</f>
        <v>0</v>
      </c>
      <c r="J43" s="213">
        <f>I43+(Demand_Settings!$R12-SUM($W7,$W19))/COUNTA($D$25:$M$25)</f>
        <v>0</v>
      </c>
      <c r="K43" s="213">
        <f>J43+(Demand_Settings!$R12-SUM($W7,$W19))/COUNTA($D$25:$M$25)</f>
        <v>0</v>
      </c>
      <c r="L43" s="213">
        <f>K43+(Demand_Settings!$R12-SUM($W7,$W19))/COUNTA($D$25:$M$25)</f>
        <v>0</v>
      </c>
      <c r="M43" s="213">
        <f>L43+(Demand_Settings!$R12-SUM($W7,$W19))/COUNTA($D$25:$M$25)</f>
        <v>0</v>
      </c>
      <c r="N43" s="93">
        <f t="shared" si="22"/>
        <v>0</v>
      </c>
      <c r="O43" s="93">
        <f t="shared" si="13"/>
        <v>0</v>
      </c>
      <c r="P43" s="93">
        <f t="shared" si="14"/>
        <v>0</v>
      </c>
      <c r="Q43" s="93">
        <f t="shared" si="15"/>
        <v>0</v>
      </c>
      <c r="R43" s="93">
        <f t="shared" si="16"/>
        <v>0</v>
      </c>
      <c r="S43" s="93">
        <f t="shared" si="17"/>
        <v>0</v>
      </c>
      <c r="T43" s="93">
        <f t="shared" si="18"/>
        <v>0</v>
      </c>
      <c r="U43" s="93">
        <f t="shared" si="19"/>
        <v>0</v>
      </c>
      <c r="V43" s="93">
        <f t="shared" si="20"/>
        <v>0</v>
      </c>
      <c r="W43" s="93">
        <f t="shared" si="21"/>
        <v>0</v>
      </c>
    </row>
    <row r="44" spans="1:23" x14ac:dyDescent="0.3">
      <c r="A44" s="287"/>
      <c r="B44" s="74" t="s">
        <v>111</v>
      </c>
      <c r="C44" s="98" t="s">
        <v>56</v>
      </c>
      <c r="D44" s="213">
        <f>(Demand_Settings!$R13-SUM($W8,$W20))/COUNTA($D$25:$M$25)</f>
        <v>0.4</v>
      </c>
      <c r="E44" s="213">
        <f>D44+(Demand_Settings!$R13-SUM($W8,$W20))/COUNTA($D$25:$M$25)</f>
        <v>0.8</v>
      </c>
      <c r="F44" s="213">
        <f>E44+(Demand_Settings!$R13-SUM($W8,$W20))/COUNTA($D$25:$M$25)</f>
        <v>1.2000000000000002</v>
      </c>
      <c r="G44" s="213">
        <f>F44+(Demand_Settings!$R13-SUM($W8,$W20))/COUNTA($D$25:$M$25)</f>
        <v>1.6</v>
      </c>
      <c r="H44" s="213">
        <f>G44+(Demand_Settings!$R13-SUM($W8,$W20))/COUNTA($D$25:$M$25)</f>
        <v>2</v>
      </c>
      <c r="I44" s="213">
        <f>H44+(Demand_Settings!$R13-SUM($W8,$W20))/COUNTA($D$25:$M$25)</f>
        <v>2.4</v>
      </c>
      <c r="J44" s="213">
        <f>I44+(Demand_Settings!$R13-SUM($W8,$W20))/COUNTA($D$25:$M$25)</f>
        <v>2.8</v>
      </c>
      <c r="K44" s="213">
        <f>J44+(Demand_Settings!$R13-SUM($W8,$W20))/COUNTA($D$25:$M$25)</f>
        <v>3.1999999999999997</v>
      </c>
      <c r="L44" s="213">
        <f>K44+(Demand_Settings!$R13-SUM($W8,$W20))/COUNTA($D$25:$M$25)</f>
        <v>3.5999999999999996</v>
      </c>
      <c r="M44" s="213">
        <f>L44+(Demand_Settings!$R13-SUM($W8,$W20))/COUNTA($D$25:$M$25)</f>
        <v>3.9999999999999996</v>
      </c>
      <c r="N44" s="93">
        <f t="shared" si="22"/>
        <v>3.9999999999999996</v>
      </c>
      <c r="O44" s="93">
        <f t="shared" si="13"/>
        <v>3.9999999999999996</v>
      </c>
      <c r="P44" s="93">
        <f t="shared" si="14"/>
        <v>3.9999999999999996</v>
      </c>
      <c r="Q44" s="93">
        <f t="shared" si="15"/>
        <v>3.9999999999999996</v>
      </c>
      <c r="R44" s="93">
        <f t="shared" si="16"/>
        <v>3.9999999999999996</v>
      </c>
      <c r="S44" s="93">
        <f t="shared" si="17"/>
        <v>3.9999999999999996</v>
      </c>
      <c r="T44" s="93">
        <f t="shared" si="18"/>
        <v>3.9999999999999996</v>
      </c>
      <c r="U44" s="93">
        <f t="shared" si="19"/>
        <v>3.9999999999999996</v>
      </c>
      <c r="V44" s="93">
        <f t="shared" si="20"/>
        <v>3.9999999999999996</v>
      </c>
      <c r="W44" s="93">
        <f t="shared" si="21"/>
        <v>3.9999999999999996</v>
      </c>
    </row>
    <row r="45" spans="1:23" x14ac:dyDescent="0.3">
      <c r="A45" s="287"/>
      <c r="B45" s="74" t="s">
        <v>114</v>
      </c>
      <c r="C45" s="98" t="s">
        <v>56</v>
      </c>
      <c r="D45" s="213">
        <f>(Demand_Settings!$R14-SUM($W9,$W21))/COUNTA($D$25:$M$25)</f>
        <v>0.2</v>
      </c>
      <c r="E45" s="213">
        <f>D45+(Demand_Settings!$R14-SUM($W9,$W21))/COUNTA($D$25:$M$25)</f>
        <v>0.4</v>
      </c>
      <c r="F45" s="213">
        <f>E45+(Demand_Settings!$R14-SUM($W9,$W21))/COUNTA($D$25:$M$25)</f>
        <v>0.60000000000000009</v>
      </c>
      <c r="G45" s="213">
        <f>F45+(Demand_Settings!$R14-SUM($W9,$W21))/COUNTA($D$25:$M$25)</f>
        <v>0.8</v>
      </c>
      <c r="H45" s="213">
        <f>G45+(Demand_Settings!$R14-SUM($W9,$W21))/COUNTA($D$25:$M$25)</f>
        <v>1</v>
      </c>
      <c r="I45" s="213">
        <f>H45+(Demand_Settings!$R14-SUM($W9,$W21))/COUNTA($D$25:$M$25)</f>
        <v>1.2</v>
      </c>
      <c r="J45" s="213">
        <f>I45+(Demand_Settings!$R14-SUM($W9,$W21))/COUNTA($D$25:$M$25)</f>
        <v>1.4</v>
      </c>
      <c r="K45" s="213">
        <f>J45+(Demand_Settings!$R14-SUM($W9,$W21))/COUNTA($D$25:$M$25)</f>
        <v>1.5999999999999999</v>
      </c>
      <c r="L45" s="213">
        <f>K45+(Demand_Settings!$R14-SUM($W9,$W21))/COUNTA($D$25:$M$25)</f>
        <v>1.7999999999999998</v>
      </c>
      <c r="M45" s="213">
        <f>L45+(Demand_Settings!$R14-SUM($W9,$W21))/COUNTA($D$25:$M$25)</f>
        <v>1.9999999999999998</v>
      </c>
      <c r="N45" s="93">
        <f t="shared" si="22"/>
        <v>1.9999999999999998</v>
      </c>
      <c r="O45" s="93">
        <f t="shared" si="13"/>
        <v>1.9999999999999998</v>
      </c>
      <c r="P45" s="93">
        <f t="shared" si="14"/>
        <v>1.9999999999999998</v>
      </c>
      <c r="Q45" s="93">
        <f t="shared" si="15"/>
        <v>1.9999999999999998</v>
      </c>
      <c r="R45" s="93">
        <f t="shared" si="16"/>
        <v>1.9999999999999998</v>
      </c>
      <c r="S45" s="93">
        <f t="shared" si="17"/>
        <v>1.9999999999999998</v>
      </c>
      <c r="T45" s="93">
        <f t="shared" si="18"/>
        <v>1.9999999999999998</v>
      </c>
      <c r="U45" s="93">
        <f t="shared" si="19"/>
        <v>1.9999999999999998</v>
      </c>
      <c r="V45" s="93">
        <f t="shared" si="20"/>
        <v>1.9999999999999998</v>
      </c>
      <c r="W45" s="93">
        <f t="shared" si="21"/>
        <v>1.9999999999999998</v>
      </c>
    </row>
    <row r="46" spans="1:23" x14ac:dyDescent="0.3">
      <c r="A46" s="287"/>
      <c r="B46" s="100" t="s">
        <v>159</v>
      </c>
      <c r="C46" s="86"/>
      <c r="D46" s="97">
        <f t="shared" ref="D46:W46" si="23">SUM(D38:D45)</f>
        <v>3</v>
      </c>
      <c r="E46" s="97">
        <f t="shared" si="23"/>
        <v>6</v>
      </c>
      <c r="F46" s="97">
        <f t="shared" si="23"/>
        <v>8.9999999999999982</v>
      </c>
      <c r="G46" s="97">
        <f t="shared" si="23"/>
        <v>12</v>
      </c>
      <c r="H46" s="97">
        <f t="shared" si="23"/>
        <v>15</v>
      </c>
      <c r="I46" s="97">
        <f t="shared" si="23"/>
        <v>18</v>
      </c>
      <c r="J46" s="97">
        <f t="shared" si="23"/>
        <v>21</v>
      </c>
      <c r="K46" s="97">
        <f t="shared" si="23"/>
        <v>24</v>
      </c>
      <c r="L46" s="97">
        <f t="shared" si="23"/>
        <v>27.000000000000004</v>
      </c>
      <c r="M46" s="97">
        <f t="shared" si="23"/>
        <v>30</v>
      </c>
      <c r="N46" s="97">
        <f t="shared" si="23"/>
        <v>30</v>
      </c>
      <c r="O46" s="97">
        <f t="shared" si="23"/>
        <v>30</v>
      </c>
      <c r="P46" s="97">
        <f t="shared" si="23"/>
        <v>30</v>
      </c>
      <c r="Q46" s="97">
        <f t="shared" si="23"/>
        <v>30</v>
      </c>
      <c r="R46" s="97">
        <f t="shared" si="23"/>
        <v>30</v>
      </c>
      <c r="S46" s="97">
        <f t="shared" si="23"/>
        <v>30</v>
      </c>
      <c r="T46" s="97">
        <f t="shared" si="23"/>
        <v>30</v>
      </c>
      <c r="U46" s="97">
        <f t="shared" si="23"/>
        <v>30</v>
      </c>
      <c r="V46" s="97">
        <f t="shared" si="23"/>
        <v>30</v>
      </c>
      <c r="W46" s="97">
        <f t="shared" si="23"/>
        <v>30</v>
      </c>
    </row>
    <row r="47" spans="1:23" x14ac:dyDescent="0.3">
      <c r="A47" s="206"/>
      <c r="B47" s="209"/>
      <c r="C47" s="207"/>
      <c r="D47" s="208"/>
      <c r="E47" s="208"/>
      <c r="F47" s="208"/>
      <c r="G47" s="208"/>
      <c r="H47" s="208"/>
      <c r="I47" s="208"/>
      <c r="J47" s="208"/>
      <c r="K47" s="208"/>
      <c r="L47" s="208"/>
      <c r="M47" s="208"/>
      <c r="N47" s="208"/>
      <c r="O47" s="208"/>
      <c r="P47" s="208"/>
      <c r="Q47" s="208"/>
      <c r="R47" s="208"/>
      <c r="S47" s="208"/>
      <c r="T47" s="208"/>
      <c r="U47" s="208"/>
      <c r="V47" s="208"/>
      <c r="W47" s="208"/>
    </row>
    <row r="48" spans="1:23" s="211" customFormat="1" x14ac:dyDescent="0.3">
      <c r="A48" s="216" t="s">
        <v>19</v>
      </c>
      <c r="B48" s="209"/>
      <c r="C48" s="207"/>
      <c r="D48" s="208"/>
      <c r="E48" s="208"/>
      <c r="F48" s="208"/>
      <c r="G48" s="208"/>
      <c r="H48" s="208"/>
      <c r="I48" s="208"/>
      <c r="J48" s="208"/>
      <c r="K48" s="208"/>
      <c r="L48" s="208"/>
      <c r="M48" s="208"/>
      <c r="N48" s="208"/>
      <c r="O48" s="208"/>
      <c r="P48" s="208"/>
      <c r="Q48" s="208"/>
      <c r="R48" s="208"/>
      <c r="S48" s="208"/>
      <c r="T48" s="208"/>
      <c r="U48" s="208"/>
      <c r="V48" s="208"/>
      <c r="W48" s="208"/>
    </row>
    <row r="49" spans="1:23" x14ac:dyDescent="0.3">
      <c r="A49" s="72" t="s">
        <v>85</v>
      </c>
      <c r="B49" s="72" t="s">
        <v>157</v>
      </c>
      <c r="C49" s="84" t="s">
        <v>143</v>
      </c>
      <c r="D49" s="72">
        <v>2021</v>
      </c>
      <c r="E49" s="84">
        <v>2022</v>
      </c>
      <c r="F49" s="72">
        <v>2023</v>
      </c>
      <c r="G49" s="84">
        <v>2024</v>
      </c>
      <c r="H49" s="72">
        <v>2025</v>
      </c>
      <c r="I49" s="84">
        <v>2026</v>
      </c>
      <c r="J49" s="72">
        <v>2027</v>
      </c>
      <c r="K49" s="84">
        <v>2028</v>
      </c>
      <c r="L49" s="72">
        <v>2029</v>
      </c>
      <c r="M49" s="84">
        <v>2030</v>
      </c>
      <c r="N49" s="72">
        <v>2031</v>
      </c>
      <c r="O49" s="84">
        <v>2032</v>
      </c>
      <c r="P49" s="72">
        <v>2033</v>
      </c>
      <c r="Q49" s="84">
        <v>2034</v>
      </c>
      <c r="R49" s="72">
        <v>2035</v>
      </c>
      <c r="S49" s="84">
        <v>2036</v>
      </c>
      <c r="T49" s="72">
        <v>2037</v>
      </c>
      <c r="U49" s="84">
        <v>2038</v>
      </c>
      <c r="V49" s="72">
        <v>2039</v>
      </c>
      <c r="W49" s="84">
        <v>2040</v>
      </c>
    </row>
    <row r="50" spans="1:23" ht="14.4" customHeight="1" x14ac:dyDescent="0.3">
      <c r="A50" s="287" t="s">
        <v>208</v>
      </c>
      <c r="B50" s="74" t="s">
        <v>112</v>
      </c>
      <c r="C50" s="98" t="s">
        <v>56</v>
      </c>
      <c r="D50" s="213">
        <f>(Demand_Settings!$S7-SUM($W2,$W14))/COUNTA($D$25:$M$25)</f>
        <v>0.6</v>
      </c>
      <c r="E50" s="213">
        <f>D50+(Demand_Settings!$S7-SUM($W2,$W14))/COUNTA($D$25:$M$25)</f>
        <v>1.2</v>
      </c>
      <c r="F50" s="213">
        <f>E50+(Demand_Settings!$S7-SUM($W2,$W14))/COUNTA($D$25:$M$25)</f>
        <v>1.7999999999999998</v>
      </c>
      <c r="G50" s="213">
        <f>F50+(Demand_Settings!$S7-SUM($W2,$W14))/COUNTA($D$25:$M$25)</f>
        <v>2.4</v>
      </c>
      <c r="H50" s="213">
        <f>G50+(Demand_Settings!$S7-SUM($W2,$W14))/COUNTA($D$25:$M$25)</f>
        <v>3</v>
      </c>
      <c r="I50" s="213">
        <f>H50+(Demand_Settings!$S7-SUM($W2,$W14))/COUNTA($D$25:$M$25)</f>
        <v>3.6</v>
      </c>
      <c r="J50" s="213">
        <f>I50+(Demand_Settings!$S7-SUM($W2,$W14))/COUNTA($D$25:$M$25)</f>
        <v>4.2</v>
      </c>
      <c r="K50" s="213">
        <f>J50+(Demand_Settings!$S7-SUM($W2,$W14))/COUNTA($D$25:$M$25)</f>
        <v>4.8</v>
      </c>
      <c r="L50" s="213">
        <f>K50+(Demand_Settings!$S7-SUM($W2,$W14))/COUNTA($D$25:$M$25)</f>
        <v>5.3999999999999995</v>
      </c>
      <c r="M50" s="213">
        <f>L50+(Demand_Settings!$S7-SUM($W2,$W14))/COUNTA($D$25:$M$25)</f>
        <v>5.9999999999999991</v>
      </c>
      <c r="N50" s="93">
        <f>M50</f>
        <v>5.9999999999999991</v>
      </c>
      <c r="O50" s="93">
        <f t="shared" ref="O50:O57" si="24">N50</f>
        <v>5.9999999999999991</v>
      </c>
      <c r="P50" s="93">
        <f t="shared" ref="P50:P57" si="25">O50</f>
        <v>5.9999999999999991</v>
      </c>
      <c r="Q50" s="93">
        <f t="shared" ref="Q50:Q57" si="26">P50</f>
        <v>5.9999999999999991</v>
      </c>
      <c r="R50" s="93">
        <f t="shared" ref="R50:R57" si="27">Q50</f>
        <v>5.9999999999999991</v>
      </c>
      <c r="S50" s="93">
        <f t="shared" ref="S50:S57" si="28">R50</f>
        <v>5.9999999999999991</v>
      </c>
      <c r="T50" s="93">
        <f t="shared" ref="T50:T57" si="29">S50</f>
        <v>5.9999999999999991</v>
      </c>
      <c r="U50" s="93">
        <f t="shared" ref="U50:U57" si="30">T50</f>
        <v>5.9999999999999991</v>
      </c>
      <c r="V50" s="93">
        <f t="shared" ref="V50:V57" si="31">U50</f>
        <v>5.9999999999999991</v>
      </c>
      <c r="W50" s="93">
        <f t="shared" ref="W50:W57" si="32">V50</f>
        <v>5.9999999999999991</v>
      </c>
    </row>
    <row r="51" spans="1:23" x14ac:dyDescent="0.3">
      <c r="A51" s="287"/>
      <c r="B51" s="74" t="s">
        <v>110</v>
      </c>
      <c r="C51" s="98" t="s">
        <v>56</v>
      </c>
      <c r="D51" s="213">
        <f>(Demand_Settings!$S8-SUM($W3,$W15))/COUNTA($D$25:$M$25)</f>
        <v>2.2000000000000002</v>
      </c>
      <c r="E51" s="213">
        <f>D51+(Demand_Settings!$S8-SUM($W3,$W15))/COUNTA($D$25:$M$25)</f>
        <v>4.4000000000000004</v>
      </c>
      <c r="F51" s="213">
        <f>E51+(Demand_Settings!$S8-SUM($W3,$W15))/COUNTA($D$25:$M$25)</f>
        <v>6.6000000000000005</v>
      </c>
      <c r="G51" s="213">
        <f>F51+(Demand_Settings!$S8-SUM($W3,$W15))/COUNTA($D$25:$M$25)</f>
        <v>8.8000000000000007</v>
      </c>
      <c r="H51" s="213">
        <f>G51+(Demand_Settings!$S8-SUM($W3,$W15))/COUNTA($D$25:$M$25)</f>
        <v>11</v>
      </c>
      <c r="I51" s="213">
        <f>H51+(Demand_Settings!$S8-SUM($W3,$W15))/COUNTA($D$25:$M$25)</f>
        <v>13.2</v>
      </c>
      <c r="J51" s="213">
        <f>I51+(Demand_Settings!$S8-SUM($W3,$W15))/COUNTA($D$25:$M$25)</f>
        <v>15.399999999999999</v>
      </c>
      <c r="K51" s="213">
        <f>J51+(Demand_Settings!$S8-SUM($W3,$W15))/COUNTA($D$25:$M$25)</f>
        <v>17.599999999999998</v>
      </c>
      <c r="L51" s="213">
        <f>K51+(Demand_Settings!$S8-SUM($W3,$W15))/COUNTA($D$25:$M$25)</f>
        <v>19.799999999999997</v>
      </c>
      <c r="M51" s="213">
        <f>L51+(Demand_Settings!$S8-SUM($W3,$W15))/COUNTA($D$25:$M$25)</f>
        <v>21.999999999999996</v>
      </c>
      <c r="N51" s="93">
        <f t="shared" ref="N51:N57" si="33">M51</f>
        <v>21.999999999999996</v>
      </c>
      <c r="O51" s="93">
        <f t="shared" si="24"/>
        <v>21.999999999999996</v>
      </c>
      <c r="P51" s="93">
        <f t="shared" si="25"/>
        <v>21.999999999999996</v>
      </c>
      <c r="Q51" s="93">
        <f t="shared" si="26"/>
        <v>21.999999999999996</v>
      </c>
      <c r="R51" s="93">
        <f t="shared" si="27"/>
        <v>21.999999999999996</v>
      </c>
      <c r="S51" s="93">
        <f t="shared" si="28"/>
        <v>21.999999999999996</v>
      </c>
      <c r="T51" s="93">
        <f t="shared" si="29"/>
        <v>21.999999999999996</v>
      </c>
      <c r="U51" s="93">
        <f t="shared" si="30"/>
        <v>21.999999999999996</v>
      </c>
      <c r="V51" s="93">
        <f t="shared" si="31"/>
        <v>21.999999999999996</v>
      </c>
      <c r="W51" s="93">
        <f t="shared" si="32"/>
        <v>21.999999999999996</v>
      </c>
    </row>
    <row r="52" spans="1:23" x14ac:dyDescent="0.3">
      <c r="A52" s="287"/>
      <c r="B52" s="74" t="s">
        <v>109</v>
      </c>
      <c r="C52" s="98" t="s">
        <v>56</v>
      </c>
      <c r="D52" s="213">
        <f>(Demand_Settings!$S9-SUM($W4,$W16))/COUNTA($D$25:$M$25)</f>
        <v>0.9</v>
      </c>
      <c r="E52" s="213">
        <f>D52+(Demand_Settings!$S9-SUM($W4,$W16))/COUNTA($D$25:$M$25)</f>
        <v>1.8</v>
      </c>
      <c r="F52" s="213">
        <f>E52+(Demand_Settings!$S9-SUM($W4,$W16))/COUNTA($D$25:$M$25)</f>
        <v>2.7</v>
      </c>
      <c r="G52" s="213">
        <f>F52+(Demand_Settings!$S9-SUM($W4,$W16))/COUNTA($D$25:$M$25)</f>
        <v>3.6</v>
      </c>
      <c r="H52" s="213">
        <f>G52+(Demand_Settings!$S9-SUM($W4,$W16))/COUNTA($D$25:$M$25)</f>
        <v>4.5</v>
      </c>
      <c r="I52" s="213">
        <f>H52+(Demand_Settings!$S9-SUM($W4,$W16))/COUNTA($D$25:$M$25)</f>
        <v>5.4</v>
      </c>
      <c r="J52" s="213">
        <f>I52+(Demand_Settings!$S9-SUM($W4,$W16))/COUNTA($D$25:$M$25)</f>
        <v>6.3000000000000007</v>
      </c>
      <c r="K52" s="213">
        <f>J52+(Demand_Settings!$S9-SUM($W4,$W16))/COUNTA($D$25:$M$25)</f>
        <v>7.2000000000000011</v>
      </c>
      <c r="L52" s="213">
        <f>K52+(Demand_Settings!$S9-SUM($W4,$W16))/COUNTA($D$25:$M$25)</f>
        <v>8.1000000000000014</v>
      </c>
      <c r="M52" s="213">
        <f>L52+(Demand_Settings!$S9-SUM($W4,$W16))/COUNTA($D$25:$M$25)</f>
        <v>9.0000000000000018</v>
      </c>
      <c r="N52" s="93">
        <f t="shared" si="33"/>
        <v>9.0000000000000018</v>
      </c>
      <c r="O52" s="93">
        <f t="shared" si="24"/>
        <v>9.0000000000000018</v>
      </c>
      <c r="P52" s="93">
        <f t="shared" si="25"/>
        <v>9.0000000000000018</v>
      </c>
      <c r="Q52" s="93">
        <f t="shared" si="26"/>
        <v>9.0000000000000018</v>
      </c>
      <c r="R52" s="93">
        <f t="shared" si="27"/>
        <v>9.0000000000000018</v>
      </c>
      <c r="S52" s="93">
        <f t="shared" si="28"/>
        <v>9.0000000000000018</v>
      </c>
      <c r="T52" s="93">
        <f t="shared" si="29"/>
        <v>9.0000000000000018</v>
      </c>
      <c r="U52" s="93">
        <f t="shared" si="30"/>
        <v>9.0000000000000018</v>
      </c>
      <c r="V52" s="93">
        <f t="shared" si="31"/>
        <v>9.0000000000000018</v>
      </c>
      <c r="W52" s="93">
        <f t="shared" si="32"/>
        <v>9.0000000000000018</v>
      </c>
    </row>
    <row r="53" spans="1:23" x14ac:dyDescent="0.3">
      <c r="A53" s="287"/>
      <c r="B53" s="74" t="s">
        <v>155</v>
      </c>
      <c r="C53" s="98" t="s">
        <v>56</v>
      </c>
      <c r="D53" s="213">
        <f>(Demand_Settings!$S10-SUM($W5,$W17))/COUNTA($D$25:$M$25)</f>
        <v>0</v>
      </c>
      <c r="E53" s="213">
        <f>D53+(Demand_Settings!$S10-SUM($W5,$W17))/COUNTA($D$25:$M$25)</f>
        <v>0</v>
      </c>
      <c r="F53" s="213">
        <f>E53+(Demand_Settings!$S10-SUM($W5,$W17))/COUNTA($D$25:$M$25)</f>
        <v>0</v>
      </c>
      <c r="G53" s="213">
        <f>F53+(Demand_Settings!$S10-SUM($W5,$W17))/COUNTA($D$25:$M$25)</f>
        <v>0</v>
      </c>
      <c r="H53" s="213">
        <f>G53+(Demand_Settings!$S10-SUM($W5,$W17))/COUNTA($D$25:$M$25)</f>
        <v>0</v>
      </c>
      <c r="I53" s="213">
        <f>H53+(Demand_Settings!$S10-SUM($W5,$W17))/COUNTA($D$25:$M$25)</f>
        <v>0</v>
      </c>
      <c r="J53" s="213">
        <f>I53+(Demand_Settings!$S10-SUM($W5,$W17))/COUNTA($D$25:$M$25)</f>
        <v>0</v>
      </c>
      <c r="K53" s="213">
        <f>J53+(Demand_Settings!$S10-SUM($W5,$W17))/COUNTA($D$25:$M$25)</f>
        <v>0</v>
      </c>
      <c r="L53" s="213">
        <f>K53+(Demand_Settings!$S10-SUM($W5,$W17))/COUNTA($D$25:$M$25)</f>
        <v>0</v>
      </c>
      <c r="M53" s="213">
        <f>L53+(Demand_Settings!$S10-SUM($W5,$W17))/COUNTA($D$25:$M$25)</f>
        <v>0</v>
      </c>
      <c r="N53" s="93">
        <f t="shared" si="33"/>
        <v>0</v>
      </c>
      <c r="O53" s="93">
        <f t="shared" si="24"/>
        <v>0</v>
      </c>
      <c r="P53" s="93">
        <f t="shared" si="25"/>
        <v>0</v>
      </c>
      <c r="Q53" s="93">
        <f t="shared" si="26"/>
        <v>0</v>
      </c>
      <c r="R53" s="93">
        <f t="shared" si="27"/>
        <v>0</v>
      </c>
      <c r="S53" s="93">
        <f t="shared" si="28"/>
        <v>0</v>
      </c>
      <c r="T53" s="93">
        <f t="shared" si="29"/>
        <v>0</v>
      </c>
      <c r="U53" s="93">
        <f t="shared" si="30"/>
        <v>0</v>
      </c>
      <c r="V53" s="93">
        <f t="shared" si="31"/>
        <v>0</v>
      </c>
      <c r="W53" s="93">
        <f t="shared" si="32"/>
        <v>0</v>
      </c>
    </row>
    <row r="54" spans="1:23" x14ac:dyDescent="0.3">
      <c r="A54" s="287"/>
      <c r="B54" s="74" t="s">
        <v>113</v>
      </c>
      <c r="C54" s="98" t="s">
        <v>56</v>
      </c>
      <c r="D54" s="213">
        <f>(Demand_Settings!$S11-SUM($W6,$W18))/COUNTA($D$25:$M$25)</f>
        <v>0.2</v>
      </c>
      <c r="E54" s="213">
        <f>D54+(Demand_Settings!$S11-SUM($W6,$W18))/COUNTA($D$25:$M$25)</f>
        <v>0.4</v>
      </c>
      <c r="F54" s="213">
        <f>E54+(Demand_Settings!$S11-SUM($W6,$W18))/COUNTA($D$25:$M$25)</f>
        <v>0.60000000000000009</v>
      </c>
      <c r="G54" s="213">
        <f>F54+(Demand_Settings!$S11-SUM($W6,$W18))/COUNTA($D$25:$M$25)</f>
        <v>0.8</v>
      </c>
      <c r="H54" s="213">
        <f>G54+(Demand_Settings!$S11-SUM($W6,$W18))/COUNTA($D$25:$M$25)</f>
        <v>1</v>
      </c>
      <c r="I54" s="213">
        <f>H54+(Demand_Settings!$S11-SUM($W6,$W18))/COUNTA($D$25:$M$25)</f>
        <v>1.2</v>
      </c>
      <c r="J54" s="213">
        <f>I54+(Demand_Settings!$S11-SUM($W6,$W18))/COUNTA($D$25:$M$25)</f>
        <v>1.4</v>
      </c>
      <c r="K54" s="213">
        <f>J54+(Demand_Settings!$S11-SUM($W6,$W18))/COUNTA($D$25:$M$25)</f>
        <v>1.5999999999999999</v>
      </c>
      <c r="L54" s="213">
        <f>K54+(Demand_Settings!$S11-SUM($W6,$W18))/COUNTA($D$25:$M$25)</f>
        <v>1.7999999999999998</v>
      </c>
      <c r="M54" s="213">
        <f>L54+(Demand_Settings!$S11-SUM($W6,$W18))/COUNTA($D$25:$M$25)</f>
        <v>1.9999999999999998</v>
      </c>
      <c r="N54" s="93">
        <f t="shared" si="33"/>
        <v>1.9999999999999998</v>
      </c>
      <c r="O54" s="93">
        <f t="shared" si="24"/>
        <v>1.9999999999999998</v>
      </c>
      <c r="P54" s="93">
        <f t="shared" si="25"/>
        <v>1.9999999999999998</v>
      </c>
      <c r="Q54" s="93">
        <f t="shared" si="26"/>
        <v>1.9999999999999998</v>
      </c>
      <c r="R54" s="93">
        <f t="shared" si="27"/>
        <v>1.9999999999999998</v>
      </c>
      <c r="S54" s="93">
        <f t="shared" si="28"/>
        <v>1.9999999999999998</v>
      </c>
      <c r="T54" s="93">
        <f t="shared" si="29"/>
        <v>1.9999999999999998</v>
      </c>
      <c r="U54" s="93">
        <f t="shared" si="30"/>
        <v>1.9999999999999998</v>
      </c>
      <c r="V54" s="93">
        <f t="shared" si="31"/>
        <v>1.9999999999999998</v>
      </c>
      <c r="W54" s="93">
        <f t="shared" si="32"/>
        <v>1.9999999999999998</v>
      </c>
    </row>
    <row r="55" spans="1:23" x14ac:dyDescent="0.3">
      <c r="A55" s="287"/>
      <c r="B55" s="74" t="s">
        <v>156</v>
      </c>
      <c r="C55" s="98" t="s">
        <v>56</v>
      </c>
      <c r="D55" s="213">
        <f>(Demand_Settings!$S12-SUM($W7,$W19))/COUNTA($D$25:$M$25)</f>
        <v>0</v>
      </c>
      <c r="E55" s="213">
        <f>D55+(Demand_Settings!$S12-SUM($W7,$W19))/COUNTA($D$25:$M$25)</f>
        <v>0</v>
      </c>
      <c r="F55" s="213">
        <f>E55+(Demand_Settings!$S12-SUM($W7,$W19))/COUNTA($D$25:$M$25)</f>
        <v>0</v>
      </c>
      <c r="G55" s="213">
        <f>F55+(Demand_Settings!$S12-SUM($W7,$W19))/COUNTA($D$25:$M$25)</f>
        <v>0</v>
      </c>
      <c r="H55" s="213">
        <f>G55+(Demand_Settings!$S12-SUM($W7,$W19))/COUNTA($D$25:$M$25)</f>
        <v>0</v>
      </c>
      <c r="I55" s="213">
        <f>H55+(Demand_Settings!$S12-SUM($W7,$W19))/COUNTA($D$25:$M$25)</f>
        <v>0</v>
      </c>
      <c r="J55" s="213">
        <f>I55+(Demand_Settings!$S12-SUM($W7,$W19))/COUNTA($D$25:$M$25)</f>
        <v>0</v>
      </c>
      <c r="K55" s="213">
        <f>J55+(Demand_Settings!$S12-SUM($W7,$W19))/COUNTA($D$25:$M$25)</f>
        <v>0</v>
      </c>
      <c r="L55" s="213">
        <f>K55+(Demand_Settings!$S12-SUM($W7,$W19))/COUNTA($D$25:$M$25)</f>
        <v>0</v>
      </c>
      <c r="M55" s="213">
        <f>L55+(Demand_Settings!$S12-SUM($W7,$W19))/COUNTA($D$25:$M$25)</f>
        <v>0</v>
      </c>
      <c r="N55" s="93">
        <f t="shared" si="33"/>
        <v>0</v>
      </c>
      <c r="O55" s="93">
        <f t="shared" si="24"/>
        <v>0</v>
      </c>
      <c r="P55" s="93">
        <f t="shared" si="25"/>
        <v>0</v>
      </c>
      <c r="Q55" s="93">
        <f t="shared" si="26"/>
        <v>0</v>
      </c>
      <c r="R55" s="93">
        <f t="shared" si="27"/>
        <v>0</v>
      </c>
      <c r="S55" s="93">
        <f t="shared" si="28"/>
        <v>0</v>
      </c>
      <c r="T55" s="93">
        <f t="shared" si="29"/>
        <v>0</v>
      </c>
      <c r="U55" s="93">
        <f t="shared" si="30"/>
        <v>0</v>
      </c>
      <c r="V55" s="93">
        <f t="shared" si="31"/>
        <v>0</v>
      </c>
      <c r="W55" s="93">
        <f t="shared" si="32"/>
        <v>0</v>
      </c>
    </row>
    <row r="56" spans="1:23" x14ac:dyDescent="0.3">
      <c r="A56" s="287"/>
      <c r="B56" s="74" t="s">
        <v>111</v>
      </c>
      <c r="C56" s="98" t="s">
        <v>56</v>
      </c>
      <c r="D56" s="213">
        <f>(Demand_Settings!$S13-SUM($W8,$W20))/COUNTA($D$25:$M$25)</f>
        <v>0.5</v>
      </c>
      <c r="E56" s="213">
        <f>D56+(Demand_Settings!$S13-SUM($W8,$W20))/COUNTA($D$25:$M$25)</f>
        <v>1</v>
      </c>
      <c r="F56" s="213">
        <f>E56+(Demand_Settings!$S13-SUM($W8,$W20))/COUNTA($D$25:$M$25)</f>
        <v>1.5</v>
      </c>
      <c r="G56" s="213">
        <f>F56+(Demand_Settings!$S13-SUM($W8,$W20))/COUNTA($D$25:$M$25)</f>
        <v>2</v>
      </c>
      <c r="H56" s="213">
        <f>G56+(Demand_Settings!$S13-SUM($W8,$W20))/COUNTA($D$25:$M$25)</f>
        <v>2.5</v>
      </c>
      <c r="I56" s="213">
        <f>H56+(Demand_Settings!$S13-SUM($W8,$W20))/COUNTA($D$25:$M$25)</f>
        <v>3</v>
      </c>
      <c r="J56" s="213">
        <f>I56+(Demand_Settings!$S13-SUM($W8,$W20))/COUNTA($D$25:$M$25)</f>
        <v>3.5</v>
      </c>
      <c r="K56" s="213">
        <f>J56+(Demand_Settings!$S13-SUM($W8,$W20))/COUNTA($D$25:$M$25)</f>
        <v>4</v>
      </c>
      <c r="L56" s="213">
        <f>K56+(Demand_Settings!$S13-SUM($W8,$W20))/COUNTA($D$25:$M$25)</f>
        <v>4.5</v>
      </c>
      <c r="M56" s="213">
        <f>L56+(Demand_Settings!$S13-SUM($W8,$W20))/COUNTA($D$25:$M$25)</f>
        <v>5</v>
      </c>
      <c r="N56" s="93">
        <f t="shared" si="33"/>
        <v>5</v>
      </c>
      <c r="O56" s="93">
        <f t="shared" si="24"/>
        <v>5</v>
      </c>
      <c r="P56" s="93">
        <f t="shared" si="25"/>
        <v>5</v>
      </c>
      <c r="Q56" s="93">
        <f t="shared" si="26"/>
        <v>5</v>
      </c>
      <c r="R56" s="93">
        <f t="shared" si="27"/>
        <v>5</v>
      </c>
      <c r="S56" s="93">
        <f t="shared" si="28"/>
        <v>5</v>
      </c>
      <c r="T56" s="93">
        <f t="shared" si="29"/>
        <v>5</v>
      </c>
      <c r="U56" s="93">
        <f t="shared" si="30"/>
        <v>5</v>
      </c>
      <c r="V56" s="93">
        <f t="shared" si="31"/>
        <v>5</v>
      </c>
      <c r="W56" s="93">
        <f t="shared" si="32"/>
        <v>5</v>
      </c>
    </row>
    <row r="57" spans="1:23" x14ac:dyDescent="0.3">
      <c r="A57" s="287"/>
      <c r="B57" s="74" t="s">
        <v>114</v>
      </c>
      <c r="C57" s="98" t="s">
        <v>56</v>
      </c>
      <c r="D57" s="213">
        <f>(Demand_Settings!$S14-SUM($W9,$W21))/COUNTA($D$25:$M$25)</f>
        <v>0.3</v>
      </c>
      <c r="E57" s="213">
        <f>D57+(Demand_Settings!$S14-SUM($W9,$W21))/COUNTA($D$25:$M$25)</f>
        <v>0.6</v>
      </c>
      <c r="F57" s="213">
        <f>E57+(Demand_Settings!$S14-SUM($W9,$W21))/COUNTA($D$25:$M$25)</f>
        <v>0.89999999999999991</v>
      </c>
      <c r="G57" s="213">
        <f>F57+(Demand_Settings!$S14-SUM($W9,$W21))/COUNTA($D$25:$M$25)</f>
        <v>1.2</v>
      </c>
      <c r="H57" s="213">
        <f>G57+(Demand_Settings!$S14-SUM($W9,$W21))/COUNTA($D$25:$M$25)</f>
        <v>1.5</v>
      </c>
      <c r="I57" s="213">
        <f>H57+(Demand_Settings!$S14-SUM($W9,$W21))/COUNTA($D$25:$M$25)</f>
        <v>1.8</v>
      </c>
      <c r="J57" s="213">
        <f>I57+(Demand_Settings!$S14-SUM($W9,$W21))/COUNTA($D$25:$M$25)</f>
        <v>2.1</v>
      </c>
      <c r="K57" s="213">
        <f>J57+(Demand_Settings!$S14-SUM($W9,$W21))/COUNTA($D$25:$M$25)</f>
        <v>2.4</v>
      </c>
      <c r="L57" s="213">
        <f>K57+(Demand_Settings!$S14-SUM($W9,$W21))/COUNTA($D$25:$M$25)</f>
        <v>2.6999999999999997</v>
      </c>
      <c r="M57" s="213">
        <f>L57+(Demand_Settings!$S14-SUM($W9,$W21))/COUNTA($D$25:$M$25)</f>
        <v>2.9999999999999996</v>
      </c>
      <c r="N57" s="93">
        <f t="shared" si="33"/>
        <v>2.9999999999999996</v>
      </c>
      <c r="O57" s="93">
        <f t="shared" si="24"/>
        <v>2.9999999999999996</v>
      </c>
      <c r="P57" s="93">
        <f t="shared" si="25"/>
        <v>2.9999999999999996</v>
      </c>
      <c r="Q57" s="93">
        <f t="shared" si="26"/>
        <v>2.9999999999999996</v>
      </c>
      <c r="R57" s="93">
        <f t="shared" si="27"/>
        <v>2.9999999999999996</v>
      </c>
      <c r="S57" s="93">
        <f t="shared" si="28"/>
        <v>2.9999999999999996</v>
      </c>
      <c r="T57" s="93">
        <f t="shared" si="29"/>
        <v>2.9999999999999996</v>
      </c>
      <c r="U57" s="93">
        <f t="shared" si="30"/>
        <v>2.9999999999999996</v>
      </c>
      <c r="V57" s="93">
        <f t="shared" si="31"/>
        <v>2.9999999999999996</v>
      </c>
      <c r="W57" s="93">
        <f t="shared" si="32"/>
        <v>2.9999999999999996</v>
      </c>
    </row>
    <row r="58" spans="1:23" x14ac:dyDescent="0.3">
      <c r="A58" s="287"/>
      <c r="B58" s="100" t="s">
        <v>159</v>
      </c>
      <c r="C58" s="86"/>
      <c r="D58" s="97">
        <f t="shared" ref="D58:W58" si="34">SUM(D50:D57)</f>
        <v>4.7</v>
      </c>
      <c r="E58" s="97">
        <f t="shared" si="34"/>
        <v>9.4</v>
      </c>
      <c r="F58" s="97">
        <f t="shared" si="34"/>
        <v>14.100000000000001</v>
      </c>
      <c r="G58" s="97">
        <f t="shared" si="34"/>
        <v>18.8</v>
      </c>
      <c r="H58" s="97">
        <f t="shared" si="34"/>
        <v>23.5</v>
      </c>
      <c r="I58" s="97">
        <f t="shared" si="34"/>
        <v>28.200000000000003</v>
      </c>
      <c r="J58" s="97">
        <f t="shared" si="34"/>
        <v>32.9</v>
      </c>
      <c r="K58" s="97">
        <f t="shared" si="34"/>
        <v>37.6</v>
      </c>
      <c r="L58" s="97">
        <f t="shared" si="34"/>
        <v>42.3</v>
      </c>
      <c r="M58" s="97">
        <f t="shared" si="34"/>
        <v>47</v>
      </c>
      <c r="N58" s="97">
        <f t="shared" si="34"/>
        <v>47</v>
      </c>
      <c r="O58" s="97">
        <f t="shared" si="34"/>
        <v>47</v>
      </c>
      <c r="P58" s="97">
        <f t="shared" si="34"/>
        <v>47</v>
      </c>
      <c r="Q58" s="97">
        <f t="shared" si="34"/>
        <v>47</v>
      </c>
      <c r="R58" s="97">
        <f t="shared" si="34"/>
        <v>47</v>
      </c>
      <c r="S58" s="97">
        <f t="shared" si="34"/>
        <v>47</v>
      </c>
      <c r="T58" s="97">
        <f t="shared" si="34"/>
        <v>47</v>
      </c>
      <c r="U58" s="97">
        <f t="shared" si="34"/>
        <v>47</v>
      </c>
      <c r="V58" s="97">
        <f t="shared" si="34"/>
        <v>47</v>
      </c>
      <c r="W58" s="97">
        <f t="shared" si="34"/>
        <v>47</v>
      </c>
    </row>
    <row r="59" spans="1:23" x14ac:dyDescent="0.3">
      <c r="A59" s="211"/>
      <c r="B59" s="211"/>
      <c r="C59" s="211"/>
      <c r="D59" s="214"/>
      <c r="E59" s="214"/>
      <c r="F59" s="214"/>
      <c r="G59" s="214"/>
      <c r="H59" s="214"/>
      <c r="I59" s="214"/>
      <c r="J59" s="214"/>
      <c r="K59" s="214"/>
      <c r="L59" s="214"/>
      <c r="M59" s="214"/>
      <c r="N59" s="214"/>
      <c r="O59" s="214"/>
      <c r="P59" s="214"/>
      <c r="Q59" s="214"/>
      <c r="R59" s="214"/>
      <c r="S59" s="214"/>
      <c r="T59" s="214"/>
      <c r="U59" s="214"/>
      <c r="V59" s="214"/>
      <c r="W59" s="214"/>
    </row>
    <row r="60" spans="1:23" x14ac:dyDescent="0.3">
      <c r="A60" s="215" t="s">
        <v>20</v>
      </c>
      <c r="B60" s="211"/>
      <c r="C60" s="211"/>
      <c r="D60" s="214"/>
      <c r="E60" s="214"/>
      <c r="F60" s="214"/>
      <c r="G60" s="214"/>
      <c r="H60" s="214"/>
      <c r="I60" s="214"/>
      <c r="J60" s="214"/>
      <c r="K60" s="214"/>
      <c r="L60" s="214"/>
      <c r="M60" s="214"/>
      <c r="N60" s="214"/>
      <c r="O60" s="214"/>
      <c r="P60" s="214"/>
      <c r="Q60" s="214"/>
      <c r="R60" s="214"/>
      <c r="S60" s="214"/>
      <c r="T60" s="214"/>
      <c r="U60" s="214"/>
      <c r="V60" s="214"/>
      <c r="W60" s="214"/>
    </row>
    <row r="61" spans="1:23" x14ac:dyDescent="0.3">
      <c r="A61" s="204" t="s">
        <v>85</v>
      </c>
      <c r="B61" s="204" t="s">
        <v>157</v>
      </c>
      <c r="C61" s="205" t="s">
        <v>143</v>
      </c>
      <c r="D61" s="204">
        <v>2021</v>
      </c>
      <c r="E61" s="205">
        <v>2022</v>
      </c>
      <c r="F61" s="204">
        <v>2023</v>
      </c>
      <c r="G61" s="205">
        <v>2024</v>
      </c>
      <c r="H61" s="204">
        <v>2025</v>
      </c>
      <c r="I61" s="205">
        <v>2026</v>
      </c>
      <c r="J61" s="204">
        <v>2027</v>
      </c>
      <c r="K61" s="205">
        <v>2028</v>
      </c>
      <c r="L61" s="204">
        <v>2029</v>
      </c>
      <c r="M61" s="205">
        <v>2030</v>
      </c>
      <c r="N61" s="204">
        <v>2031</v>
      </c>
      <c r="O61" s="205">
        <v>2032</v>
      </c>
      <c r="P61" s="204">
        <v>2033</v>
      </c>
      <c r="Q61" s="205">
        <v>2034</v>
      </c>
      <c r="R61" s="204">
        <v>2035</v>
      </c>
      <c r="S61" s="205">
        <v>2036</v>
      </c>
      <c r="T61" s="204">
        <v>2037</v>
      </c>
      <c r="U61" s="205">
        <v>2038</v>
      </c>
      <c r="V61" s="204">
        <v>2039</v>
      </c>
      <c r="W61" s="205">
        <v>2040</v>
      </c>
    </row>
    <row r="62" spans="1:23" x14ac:dyDescent="0.3">
      <c r="A62" s="284" t="s">
        <v>162</v>
      </c>
      <c r="B62" s="74" t="s">
        <v>112</v>
      </c>
      <c r="C62" s="98" t="s">
        <v>56</v>
      </c>
      <c r="D62" s="93">
        <f>SUM(D2,D14,D26)</f>
        <v>6.1</v>
      </c>
      <c r="E62" s="93">
        <f t="shared" ref="E62:W69" si="35">SUM(E2,E14,E26)</f>
        <v>6.2</v>
      </c>
      <c r="F62" s="93">
        <f t="shared" si="35"/>
        <v>6.3</v>
      </c>
      <c r="G62" s="93">
        <f t="shared" si="35"/>
        <v>6.4</v>
      </c>
      <c r="H62" s="93">
        <f t="shared" si="35"/>
        <v>6.5</v>
      </c>
      <c r="I62" s="93">
        <f t="shared" si="35"/>
        <v>6.6</v>
      </c>
      <c r="J62" s="93">
        <f t="shared" si="35"/>
        <v>6.7</v>
      </c>
      <c r="K62" s="93">
        <f t="shared" si="35"/>
        <v>6.8</v>
      </c>
      <c r="L62" s="93">
        <f t="shared" si="35"/>
        <v>6.9</v>
      </c>
      <c r="M62" s="93">
        <f t="shared" si="35"/>
        <v>7</v>
      </c>
      <c r="N62" s="93">
        <f t="shared" si="35"/>
        <v>7</v>
      </c>
      <c r="O62" s="93">
        <f t="shared" si="35"/>
        <v>7</v>
      </c>
      <c r="P62" s="93">
        <f t="shared" si="35"/>
        <v>7</v>
      </c>
      <c r="Q62" s="93">
        <f t="shared" si="35"/>
        <v>7</v>
      </c>
      <c r="R62" s="93">
        <f t="shared" si="35"/>
        <v>7</v>
      </c>
      <c r="S62" s="93">
        <f t="shared" si="35"/>
        <v>7</v>
      </c>
      <c r="T62" s="93">
        <f t="shared" si="35"/>
        <v>7</v>
      </c>
      <c r="U62" s="93">
        <f t="shared" si="35"/>
        <v>7</v>
      </c>
      <c r="V62" s="93">
        <f t="shared" si="35"/>
        <v>7</v>
      </c>
      <c r="W62" s="93">
        <f t="shared" si="35"/>
        <v>7</v>
      </c>
    </row>
    <row r="63" spans="1:23" x14ac:dyDescent="0.3">
      <c r="A63" s="285"/>
      <c r="B63" s="74" t="s">
        <v>110</v>
      </c>
      <c r="C63" s="98" t="s">
        <v>56</v>
      </c>
      <c r="D63" s="93">
        <f t="shared" ref="D63:S69" si="36">SUM(D3,D15,D27)</f>
        <v>17.600000000000001</v>
      </c>
      <c r="E63" s="93">
        <f t="shared" si="36"/>
        <v>18.2</v>
      </c>
      <c r="F63" s="93">
        <f t="shared" si="36"/>
        <v>18.8</v>
      </c>
      <c r="G63" s="93">
        <f t="shared" si="36"/>
        <v>19.399999999999999</v>
      </c>
      <c r="H63" s="93">
        <f t="shared" si="36"/>
        <v>20</v>
      </c>
      <c r="I63" s="93">
        <f t="shared" si="36"/>
        <v>20.6</v>
      </c>
      <c r="J63" s="93">
        <f t="shared" si="36"/>
        <v>21.2</v>
      </c>
      <c r="K63" s="93">
        <f t="shared" si="36"/>
        <v>21.8</v>
      </c>
      <c r="L63" s="93">
        <f t="shared" si="36"/>
        <v>22.4</v>
      </c>
      <c r="M63" s="93">
        <f t="shared" si="36"/>
        <v>23</v>
      </c>
      <c r="N63" s="93">
        <f t="shared" si="36"/>
        <v>23</v>
      </c>
      <c r="O63" s="93">
        <f t="shared" si="36"/>
        <v>23</v>
      </c>
      <c r="P63" s="93">
        <f t="shared" si="36"/>
        <v>23</v>
      </c>
      <c r="Q63" s="93">
        <f t="shared" si="36"/>
        <v>23</v>
      </c>
      <c r="R63" s="93">
        <f t="shared" si="36"/>
        <v>23</v>
      </c>
      <c r="S63" s="93">
        <f t="shared" si="36"/>
        <v>23</v>
      </c>
      <c r="T63" s="93">
        <f t="shared" si="35"/>
        <v>23</v>
      </c>
      <c r="U63" s="93">
        <f t="shared" si="35"/>
        <v>23</v>
      </c>
      <c r="V63" s="93">
        <f t="shared" si="35"/>
        <v>23</v>
      </c>
      <c r="W63" s="93">
        <f t="shared" si="35"/>
        <v>23</v>
      </c>
    </row>
    <row r="64" spans="1:23" x14ac:dyDescent="0.3">
      <c r="A64" s="285"/>
      <c r="B64" s="74" t="s">
        <v>109</v>
      </c>
      <c r="C64" s="98" t="s">
        <v>56</v>
      </c>
      <c r="D64" s="93">
        <f t="shared" si="36"/>
        <v>8.1999999999999993</v>
      </c>
      <c r="E64" s="93">
        <f t="shared" si="35"/>
        <v>8.4</v>
      </c>
      <c r="F64" s="93">
        <f t="shared" si="35"/>
        <v>8.6</v>
      </c>
      <c r="G64" s="93">
        <f t="shared" si="35"/>
        <v>8.8000000000000007</v>
      </c>
      <c r="H64" s="93">
        <f t="shared" si="35"/>
        <v>9</v>
      </c>
      <c r="I64" s="93">
        <f t="shared" si="35"/>
        <v>9.1999999999999993</v>
      </c>
      <c r="J64" s="93">
        <f t="shared" si="35"/>
        <v>9.4</v>
      </c>
      <c r="K64" s="93">
        <f t="shared" si="35"/>
        <v>9.6</v>
      </c>
      <c r="L64" s="93">
        <f t="shared" si="35"/>
        <v>9.8000000000000007</v>
      </c>
      <c r="M64" s="93">
        <f t="shared" si="35"/>
        <v>10</v>
      </c>
      <c r="N64" s="93">
        <f t="shared" si="35"/>
        <v>10</v>
      </c>
      <c r="O64" s="93">
        <f t="shared" si="35"/>
        <v>10</v>
      </c>
      <c r="P64" s="93">
        <f t="shared" si="35"/>
        <v>10</v>
      </c>
      <c r="Q64" s="93">
        <f t="shared" si="35"/>
        <v>10</v>
      </c>
      <c r="R64" s="93">
        <f t="shared" si="35"/>
        <v>10</v>
      </c>
      <c r="S64" s="93">
        <f t="shared" si="35"/>
        <v>10</v>
      </c>
      <c r="T64" s="93">
        <f t="shared" si="35"/>
        <v>10</v>
      </c>
      <c r="U64" s="93">
        <f t="shared" si="35"/>
        <v>10</v>
      </c>
      <c r="V64" s="93">
        <f t="shared" si="35"/>
        <v>10</v>
      </c>
      <c r="W64" s="93">
        <f t="shared" si="35"/>
        <v>10</v>
      </c>
    </row>
    <row r="65" spans="1:23" x14ac:dyDescent="0.3">
      <c r="A65" s="285"/>
      <c r="B65" s="74" t="s">
        <v>155</v>
      </c>
      <c r="C65" s="98" t="s">
        <v>56</v>
      </c>
      <c r="D65" s="93">
        <f t="shared" si="36"/>
        <v>0</v>
      </c>
      <c r="E65" s="93">
        <f t="shared" si="35"/>
        <v>0</v>
      </c>
      <c r="F65" s="93">
        <f t="shared" si="35"/>
        <v>0</v>
      </c>
      <c r="G65" s="93">
        <f t="shared" si="35"/>
        <v>0</v>
      </c>
      <c r="H65" s="93">
        <f t="shared" si="35"/>
        <v>0</v>
      </c>
      <c r="I65" s="93">
        <f t="shared" si="35"/>
        <v>0</v>
      </c>
      <c r="J65" s="93">
        <f t="shared" si="35"/>
        <v>0</v>
      </c>
      <c r="K65" s="93">
        <f t="shared" si="35"/>
        <v>0</v>
      </c>
      <c r="L65" s="93">
        <f t="shared" si="35"/>
        <v>0</v>
      </c>
      <c r="M65" s="93">
        <f t="shared" si="35"/>
        <v>0</v>
      </c>
      <c r="N65" s="93">
        <f t="shared" si="35"/>
        <v>0</v>
      </c>
      <c r="O65" s="93">
        <f t="shared" si="35"/>
        <v>0</v>
      </c>
      <c r="P65" s="93">
        <f t="shared" si="35"/>
        <v>0</v>
      </c>
      <c r="Q65" s="93">
        <f t="shared" si="35"/>
        <v>0</v>
      </c>
      <c r="R65" s="93">
        <f t="shared" si="35"/>
        <v>0</v>
      </c>
      <c r="S65" s="93">
        <f t="shared" si="35"/>
        <v>0</v>
      </c>
      <c r="T65" s="93">
        <f t="shared" si="35"/>
        <v>0</v>
      </c>
      <c r="U65" s="93">
        <f t="shared" si="35"/>
        <v>0</v>
      </c>
      <c r="V65" s="93">
        <f t="shared" si="35"/>
        <v>0</v>
      </c>
      <c r="W65" s="93">
        <f t="shared" si="35"/>
        <v>0</v>
      </c>
    </row>
    <row r="66" spans="1:23" x14ac:dyDescent="0.3">
      <c r="A66" s="285"/>
      <c r="B66" s="74" t="s">
        <v>113</v>
      </c>
      <c r="C66" s="98" t="s">
        <v>56</v>
      </c>
      <c r="D66" s="93">
        <f t="shared" si="36"/>
        <v>1</v>
      </c>
      <c r="E66" s="93">
        <f t="shared" si="35"/>
        <v>1</v>
      </c>
      <c r="F66" s="93">
        <f t="shared" si="35"/>
        <v>1</v>
      </c>
      <c r="G66" s="93">
        <f t="shared" si="35"/>
        <v>1</v>
      </c>
      <c r="H66" s="93">
        <f t="shared" si="35"/>
        <v>1</v>
      </c>
      <c r="I66" s="93">
        <f t="shared" si="35"/>
        <v>1</v>
      </c>
      <c r="J66" s="93">
        <f t="shared" si="35"/>
        <v>1</v>
      </c>
      <c r="K66" s="93">
        <f t="shared" si="35"/>
        <v>1</v>
      </c>
      <c r="L66" s="93">
        <f t="shared" si="35"/>
        <v>1</v>
      </c>
      <c r="M66" s="93">
        <f t="shared" si="35"/>
        <v>1</v>
      </c>
      <c r="N66" s="93">
        <f t="shared" si="35"/>
        <v>1</v>
      </c>
      <c r="O66" s="93">
        <f t="shared" si="35"/>
        <v>1</v>
      </c>
      <c r="P66" s="93">
        <f t="shared" si="35"/>
        <v>1</v>
      </c>
      <c r="Q66" s="93">
        <f t="shared" si="35"/>
        <v>1</v>
      </c>
      <c r="R66" s="93">
        <f t="shared" si="35"/>
        <v>1</v>
      </c>
      <c r="S66" s="93">
        <f t="shared" si="35"/>
        <v>1</v>
      </c>
      <c r="T66" s="93">
        <f t="shared" si="35"/>
        <v>1</v>
      </c>
      <c r="U66" s="93">
        <f t="shared" si="35"/>
        <v>1</v>
      </c>
      <c r="V66" s="93">
        <f t="shared" si="35"/>
        <v>1</v>
      </c>
      <c r="W66" s="93">
        <f t="shared" si="35"/>
        <v>1</v>
      </c>
    </row>
    <row r="67" spans="1:23" x14ac:dyDescent="0.3">
      <c r="A67" s="285"/>
      <c r="B67" s="74" t="s">
        <v>156</v>
      </c>
      <c r="C67" s="98" t="s">
        <v>56</v>
      </c>
      <c r="D67" s="93">
        <f t="shared" si="36"/>
        <v>0</v>
      </c>
      <c r="E67" s="93">
        <f t="shared" si="35"/>
        <v>0</v>
      </c>
      <c r="F67" s="93">
        <f t="shared" si="35"/>
        <v>0</v>
      </c>
      <c r="G67" s="93">
        <f t="shared" si="35"/>
        <v>0</v>
      </c>
      <c r="H67" s="93">
        <f t="shared" si="35"/>
        <v>0</v>
      </c>
      <c r="I67" s="93">
        <f t="shared" si="35"/>
        <v>0</v>
      </c>
      <c r="J67" s="93">
        <f t="shared" si="35"/>
        <v>0</v>
      </c>
      <c r="K67" s="93">
        <f t="shared" si="35"/>
        <v>0</v>
      </c>
      <c r="L67" s="93">
        <f t="shared" si="35"/>
        <v>0</v>
      </c>
      <c r="M67" s="93">
        <f t="shared" si="35"/>
        <v>0</v>
      </c>
      <c r="N67" s="93">
        <f t="shared" si="35"/>
        <v>0</v>
      </c>
      <c r="O67" s="93">
        <f t="shared" si="35"/>
        <v>0</v>
      </c>
      <c r="P67" s="93">
        <f t="shared" si="35"/>
        <v>0</v>
      </c>
      <c r="Q67" s="93">
        <f t="shared" si="35"/>
        <v>0</v>
      </c>
      <c r="R67" s="93">
        <f t="shared" si="35"/>
        <v>0</v>
      </c>
      <c r="S67" s="93">
        <f t="shared" si="35"/>
        <v>0</v>
      </c>
      <c r="T67" s="93">
        <f t="shared" si="35"/>
        <v>0</v>
      </c>
      <c r="U67" s="93">
        <f t="shared" si="35"/>
        <v>0</v>
      </c>
      <c r="V67" s="93">
        <f t="shared" si="35"/>
        <v>0</v>
      </c>
      <c r="W67" s="93">
        <f t="shared" si="35"/>
        <v>0</v>
      </c>
    </row>
    <row r="68" spans="1:23" x14ac:dyDescent="0.3">
      <c r="A68" s="285"/>
      <c r="B68" s="74" t="s">
        <v>111</v>
      </c>
      <c r="C68" s="98" t="s">
        <v>56</v>
      </c>
      <c r="D68" s="93">
        <f t="shared" si="36"/>
        <v>3.2</v>
      </c>
      <c r="E68" s="93">
        <f t="shared" si="35"/>
        <v>3.4</v>
      </c>
      <c r="F68" s="93">
        <f t="shared" si="35"/>
        <v>3.6</v>
      </c>
      <c r="G68" s="93">
        <f t="shared" si="35"/>
        <v>3.8</v>
      </c>
      <c r="H68" s="93">
        <f t="shared" si="35"/>
        <v>4</v>
      </c>
      <c r="I68" s="93">
        <f t="shared" si="35"/>
        <v>4.2</v>
      </c>
      <c r="J68" s="93">
        <f t="shared" si="35"/>
        <v>4.4000000000000004</v>
      </c>
      <c r="K68" s="93">
        <f t="shared" si="35"/>
        <v>4.5999999999999996</v>
      </c>
      <c r="L68" s="93">
        <f t="shared" si="35"/>
        <v>4.8</v>
      </c>
      <c r="M68" s="93">
        <f t="shared" si="35"/>
        <v>5</v>
      </c>
      <c r="N68" s="93">
        <f t="shared" si="35"/>
        <v>5</v>
      </c>
      <c r="O68" s="93">
        <f t="shared" si="35"/>
        <v>5</v>
      </c>
      <c r="P68" s="93">
        <f t="shared" si="35"/>
        <v>5</v>
      </c>
      <c r="Q68" s="93">
        <f t="shared" si="35"/>
        <v>5</v>
      </c>
      <c r="R68" s="93">
        <f t="shared" si="35"/>
        <v>5</v>
      </c>
      <c r="S68" s="93">
        <f t="shared" si="35"/>
        <v>5</v>
      </c>
      <c r="T68" s="93">
        <f t="shared" si="35"/>
        <v>5</v>
      </c>
      <c r="U68" s="93">
        <f t="shared" si="35"/>
        <v>5</v>
      </c>
      <c r="V68" s="93">
        <f t="shared" si="35"/>
        <v>5</v>
      </c>
      <c r="W68" s="93">
        <f t="shared" si="35"/>
        <v>5</v>
      </c>
    </row>
    <row r="69" spans="1:23" x14ac:dyDescent="0.3">
      <c r="A69" s="285"/>
      <c r="B69" s="74" t="s">
        <v>114</v>
      </c>
      <c r="C69" s="98" t="s">
        <v>56</v>
      </c>
      <c r="D69" s="93">
        <f t="shared" si="36"/>
        <v>3.1</v>
      </c>
      <c r="E69" s="93">
        <f t="shared" si="35"/>
        <v>3.2</v>
      </c>
      <c r="F69" s="93">
        <f t="shared" si="35"/>
        <v>3.3</v>
      </c>
      <c r="G69" s="93">
        <f t="shared" si="35"/>
        <v>3.4</v>
      </c>
      <c r="H69" s="93">
        <f t="shared" si="35"/>
        <v>3.5</v>
      </c>
      <c r="I69" s="93">
        <f t="shared" si="35"/>
        <v>3.6</v>
      </c>
      <c r="J69" s="93">
        <f t="shared" si="35"/>
        <v>3.7</v>
      </c>
      <c r="K69" s="93">
        <f t="shared" si="35"/>
        <v>3.8</v>
      </c>
      <c r="L69" s="93">
        <f t="shared" si="35"/>
        <v>3.9</v>
      </c>
      <c r="M69" s="93">
        <f t="shared" si="35"/>
        <v>4</v>
      </c>
      <c r="N69" s="93">
        <f t="shared" si="35"/>
        <v>4</v>
      </c>
      <c r="O69" s="93">
        <f t="shared" si="35"/>
        <v>4</v>
      </c>
      <c r="P69" s="93">
        <f t="shared" si="35"/>
        <v>4</v>
      </c>
      <c r="Q69" s="93">
        <f t="shared" si="35"/>
        <v>4</v>
      </c>
      <c r="R69" s="93">
        <f t="shared" si="35"/>
        <v>4</v>
      </c>
      <c r="S69" s="93">
        <f t="shared" si="35"/>
        <v>4</v>
      </c>
      <c r="T69" s="93">
        <f t="shared" si="35"/>
        <v>4</v>
      </c>
      <c r="U69" s="93">
        <f t="shared" si="35"/>
        <v>4</v>
      </c>
      <c r="V69" s="93">
        <f t="shared" si="35"/>
        <v>4</v>
      </c>
      <c r="W69" s="93">
        <f t="shared" si="35"/>
        <v>4</v>
      </c>
    </row>
    <row r="70" spans="1:23" x14ac:dyDescent="0.3">
      <c r="A70" s="286"/>
      <c r="B70" s="100" t="s">
        <v>159</v>
      </c>
      <c r="C70" s="86"/>
      <c r="D70" s="97">
        <f>SUM(D62:D69)</f>
        <v>39.20000000000001</v>
      </c>
      <c r="E70" s="97">
        <f t="shared" ref="E70:W70" si="37">SUM(E62:E69)</f>
        <v>40.4</v>
      </c>
      <c r="F70" s="97">
        <f t="shared" si="37"/>
        <v>41.6</v>
      </c>
      <c r="G70" s="97">
        <f t="shared" si="37"/>
        <v>42.79999999999999</v>
      </c>
      <c r="H70" s="97">
        <f t="shared" si="37"/>
        <v>44</v>
      </c>
      <c r="I70" s="97">
        <f t="shared" si="37"/>
        <v>45.20000000000001</v>
      </c>
      <c r="J70" s="97">
        <f t="shared" si="37"/>
        <v>46.4</v>
      </c>
      <c r="K70" s="97">
        <f t="shared" si="37"/>
        <v>47.6</v>
      </c>
      <c r="L70" s="97">
        <f t="shared" si="37"/>
        <v>48.79999999999999</v>
      </c>
      <c r="M70" s="97">
        <f t="shared" si="37"/>
        <v>50</v>
      </c>
      <c r="N70" s="97">
        <f t="shared" si="37"/>
        <v>50</v>
      </c>
      <c r="O70" s="97">
        <f t="shared" si="37"/>
        <v>50</v>
      </c>
      <c r="P70" s="97">
        <f t="shared" si="37"/>
        <v>50</v>
      </c>
      <c r="Q70" s="97">
        <f t="shared" si="37"/>
        <v>50</v>
      </c>
      <c r="R70" s="97">
        <f t="shared" si="37"/>
        <v>50</v>
      </c>
      <c r="S70" s="97">
        <f t="shared" si="37"/>
        <v>50</v>
      </c>
      <c r="T70" s="97">
        <f t="shared" si="37"/>
        <v>50</v>
      </c>
      <c r="U70" s="97">
        <f t="shared" si="37"/>
        <v>50</v>
      </c>
      <c r="V70" s="97">
        <f t="shared" si="37"/>
        <v>50</v>
      </c>
      <c r="W70" s="97">
        <f t="shared" si="37"/>
        <v>50</v>
      </c>
    </row>
    <row r="71" spans="1:23" x14ac:dyDescent="0.3">
      <c r="A71" s="211"/>
      <c r="B71" s="211"/>
      <c r="C71" s="211"/>
      <c r="D71" s="214"/>
      <c r="E71" s="214"/>
      <c r="F71" s="214"/>
      <c r="G71" s="214"/>
      <c r="H71" s="214"/>
      <c r="I71" s="214"/>
      <c r="J71" s="214"/>
      <c r="K71" s="214"/>
      <c r="L71" s="214"/>
      <c r="M71" s="214"/>
      <c r="N71" s="214"/>
      <c r="O71" s="214"/>
      <c r="P71" s="214"/>
      <c r="Q71" s="214"/>
      <c r="R71" s="214"/>
      <c r="S71" s="214"/>
      <c r="T71" s="214"/>
      <c r="U71" s="214"/>
      <c r="V71" s="214"/>
      <c r="W71" s="214"/>
    </row>
    <row r="72" spans="1:23" x14ac:dyDescent="0.3">
      <c r="A72" s="215" t="s">
        <v>150</v>
      </c>
      <c r="B72" s="211"/>
      <c r="C72" s="211"/>
      <c r="D72" s="214"/>
      <c r="E72" s="214"/>
      <c r="F72" s="214"/>
      <c r="G72" s="214"/>
      <c r="H72" s="214"/>
      <c r="I72" s="214"/>
      <c r="J72" s="214"/>
      <c r="K72" s="214"/>
      <c r="L72" s="214"/>
      <c r="M72" s="214"/>
      <c r="N72" s="214"/>
      <c r="O72" s="214"/>
      <c r="P72" s="214"/>
      <c r="Q72" s="214"/>
      <c r="R72" s="214"/>
      <c r="S72" s="214"/>
      <c r="T72" s="214"/>
      <c r="U72" s="214"/>
      <c r="V72" s="214"/>
      <c r="W72" s="214"/>
    </row>
    <row r="73" spans="1:23" x14ac:dyDescent="0.3">
      <c r="A73" s="204" t="s">
        <v>85</v>
      </c>
      <c r="B73" s="204" t="s">
        <v>157</v>
      </c>
      <c r="C73" s="205" t="s">
        <v>143</v>
      </c>
      <c r="D73" s="204">
        <v>2021</v>
      </c>
      <c r="E73" s="205">
        <v>2022</v>
      </c>
      <c r="F73" s="204">
        <v>2023</v>
      </c>
      <c r="G73" s="205">
        <v>2024</v>
      </c>
      <c r="H73" s="204">
        <v>2025</v>
      </c>
      <c r="I73" s="205">
        <v>2026</v>
      </c>
      <c r="J73" s="204">
        <v>2027</v>
      </c>
      <c r="K73" s="205">
        <v>2028</v>
      </c>
      <c r="L73" s="204">
        <v>2029</v>
      </c>
      <c r="M73" s="205">
        <v>2030</v>
      </c>
      <c r="N73" s="204">
        <v>2031</v>
      </c>
      <c r="O73" s="205">
        <v>2032</v>
      </c>
      <c r="P73" s="204">
        <v>2033</v>
      </c>
      <c r="Q73" s="205">
        <v>2034</v>
      </c>
      <c r="R73" s="204">
        <v>2035</v>
      </c>
      <c r="S73" s="205">
        <v>2036</v>
      </c>
      <c r="T73" s="204">
        <v>2037</v>
      </c>
      <c r="U73" s="205">
        <v>2038</v>
      </c>
      <c r="V73" s="204">
        <v>2039</v>
      </c>
      <c r="W73" s="205">
        <v>2040</v>
      </c>
    </row>
    <row r="74" spans="1:23" x14ac:dyDescent="0.3">
      <c r="A74" s="284" t="s">
        <v>162</v>
      </c>
      <c r="B74" s="74" t="s">
        <v>112</v>
      </c>
      <c r="C74" s="98" t="s">
        <v>56</v>
      </c>
      <c r="D74" s="93">
        <f>SUM(D2,D14,D38)</f>
        <v>6.4</v>
      </c>
      <c r="E74" s="93">
        <f t="shared" ref="E74:W81" si="38">SUM(E2,E14,E38)</f>
        <v>6.8</v>
      </c>
      <c r="F74" s="93">
        <f t="shared" si="38"/>
        <v>7.2</v>
      </c>
      <c r="G74" s="93">
        <f t="shared" si="38"/>
        <v>7.6</v>
      </c>
      <c r="H74" s="93">
        <f t="shared" si="38"/>
        <v>8</v>
      </c>
      <c r="I74" s="93">
        <f t="shared" si="38"/>
        <v>8.4</v>
      </c>
      <c r="J74" s="93">
        <f t="shared" si="38"/>
        <v>8.8000000000000007</v>
      </c>
      <c r="K74" s="93">
        <f t="shared" si="38"/>
        <v>9.1999999999999993</v>
      </c>
      <c r="L74" s="93">
        <f t="shared" si="38"/>
        <v>9.6</v>
      </c>
      <c r="M74" s="93">
        <f t="shared" si="38"/>
        <v>10</v>
      </c>
      <c r="N74" s="93">
        <f t="shared" si="38"/>
        <v>10</v>
      </c>
      <c r="O74" s="93">
        <f t="shared" si="38"/>
        <v>10</v>
      </c>
      <c r="P74" s="93">
        <f t="shared" si="38"/>
        <v>10</v>
      </c>
      <c r="Q74" s="93">
        <f t="shared" si="38"/>
        <v>10</v>
      </c>
      <c r="R74" s="93">
        <f t="shared" si="38"/>
        <v>10</v>
      </c>
      <c r="S74" s="93">
        <f t="shared" si="38"/>
        <v>10</v>
      </c>
      <c r="T74" s="93">
        <f t="shared" si="38"/>
        <v>10</v>
      </c>
      <c r="U74" s="93">
        <f t="shared" si="38"/>
        <v>10</v>
      </c>
      <c r="V74" s="93">
        <f t="shared" si="38"/>
        <v>10</v>
      </c>
      <c r="W74" s="93">
        <f t="shared" si="38"/>
        <v>10</v>
      </c>
    </row>
    <row r="75" spans="1:23" x14ac:dyDescent="0.3">
      <c r="A75" s="285"/>
      <c r="B75" s="74" t="s">
        <v>110</v>
      </c>
      <c r="C75" s="98" t="s">
        <v>56</v>
      </c>
      <c r="D75" s="93">
        <f t="shared" ref="D75:S81" si="39">SUM(D3,D15,D39)</f>
        <v>18.399999999999999</v>
      </c>
      <c r="E75" s="93">
        <f t="shared" si="39"/>
        <v>19.8</v>
      </c>
      <c r="F75" s="93">
        <f t="shared" si="39"/>
        <v>21.2</v>
      </c>
      <c r="G75" s="93">
        <f t="shared" si="39"/>
        <v>22.6</v>
      </c>
      <c r="H75" s="93">
        <f t="shared" si="39"/>
        <v>24</v>
      </c>
      <c r="I75" s="93">
        <f t="shared" si="39"/>
        <v>25.4</v>
      </c>
      <c r="J75" s="93">
        <f t="shared" si="39"/>
        <v>26.8</v>
      </c>
      <c r="K75" s="93">
        <f t="shared" si="39"/>
        <v>28.200000000000003</v>
      </c>
      <c r="L75" s="93">
        <f t="shared" si="39"/>
        <v>29.6</v>
      </c>
      <c r="M75" s="93">
        <f t="shared" si="39"/>
        <v>31</v>
      </c>
      <c r="N75" s="93">
        <f t="shared" si="39"/>
        <v>31</v>
      </c>
      <c r="O75" s="93">
        <f t="shared" si="39"/>
        <v>31</v>
      </c>
      <c r="P75" s="93">
        <f t="shared" si="39"/>
        <v>31</v>
      </c>
      <c r="Q75" s="93">
        <f t="shared" si="39"/>
        <v>31</v>
      </c>
      <c r="R75" s="93">
        <f t="shared" si="39"/>
        <v>31</v>
      </c>
      <c r="S75" s="93">
        <f t="shared" si="39"/>
        <v>31</v>
      </c>
      <c r="T75" s="93">
        <f t="shared" si="38"/>
        <v>31</v>
      </c>
      <c r="U75" s="93">
        <f t="shared" si="38"/>
        <v>31</v>
      </c>
      <c r="V75" s="93">
        <f t="shared" si="38"/>
        <v>31</v>
      </c>
      <c r="W75" s="93">
        <f t="shared" si="38"/>
        <v>31</v>
      </c>
    </row>
    <row r="76" spans="1:23" x14ac:dyDescent="0.3">
      <c r="A76" s="285"/>
      <c r="B76" s="74" t="s">
        <v>109</v>
      </c>
      <c r="C76" s="98" t="s">
        <v>56</v>
      </c>
      <c r="D76" s="93">
        <f t="shared" si="39"/>
        <v>8.5</v>
      </c>
      <c r="E76" s="93">
        <f t="shared" si="38"/>
        <v>9</v>
      </c>
      <c r="F76" s="93">
        <f t="shared" si="38"/>
        <v>9.5</v>
      </c>
      <c r="G76" s="93">
        <f t="shared" si="38"/>
        <v>10</v>
      </c>
      <c r="H76" s="93">
        <f t="shared" si="38"/>
        <v>10.5</v>
      </c>
      <c r="I76" s="93">
        <f t="shared" si="38"/>
        <v>11</v>
      </c>
      <c r="J76" s="93">
        <f t="shared" si="38"/>
        <v>11.5</v>
      </c>
      <c r="K76" s="93">
        <f t="shared" si="38"/>
        <v>12</v>
      </c>
      <c r="L76" s="93">
        <f t="shared" si="38"/>
        <v>12.5</v>
      </c>
      <c r="M76" s="93">
        <f t="shared" si="38"/>
        <v>13</v>
      </c>
      <c r="N76" s="93">
        <f t="shared" si="38"/>
        <v>13</v>
      </c>
      <c r="O76" s="93">
        <f t="shared" si="38"/>
        <v>13</v>
      </c>
      <c r="P76" s="93">
        <f t="shared" si="38"/>
        <v>13</v>
      </c>
      <c r="Q76" s="93">
        <f t="shared" si="38"/>
        <v>13</v>
      </c>
      <c r="R76" s="93">
        <f t="shared" si="38"/>
        <v>13</v>
      </c>
      <c r="S76" s="93">
        <f t="shared" si="38"/>
        <v>13</v>
      </c>
      <c r="T76" s="93">
        <f t="shared" si="38"/>
        <v>13</v>
      </c>
      <c r="U76" s="93">
        <f t="shared" si="38"/>
        <v>13</v>
      </c>
      <c r="V76" s="93">
        <f t="shared" si="38"/>
        <v>13</v>
      </c>
      <c r="W76" s="93">
        <f t="shared" si="38"/>
        <v>13</v>
      </c>
    </row>
    <row r="77" spans="1:23" x14ac:dyDescent="0.3">
      <c r="A77" s="285"/>
      <c r="B77" s="74" t="s">
        <v>155</v>
      </c>
      <c r="C77" s="98" t="s">
        <v>56</v>
      </c>
      <c r="D77" s="93">
        <f t="shared" si="39"/>
        <v>0</v>
      </c>
      <c r="E77" s="93">
        <f t="shared" si="38"/>
        <v>0</v>
      </c>
      <c r="F77" s="93">
        <f t="shared" si="38"/>
        <v>0</v>
      </c>
      <c r="G77" s="93">
        <f t="shared" si="38"/>
        <v>0</v>
      </c>
      <c r="H77" s="93">
        <f t="shared" si="38"/>
        <v>0</v>
      </c>
      <c r="I77" s="93">
        <f t="shared" si="38"/>
        <v>0</v>
      </c>
      <c r="J77" s="93">
        <f t="shared" si="38"/>
        <v>0</v>
      </c>
      <c r="K77" s="93">
        <f t="shared" si="38"/>
        <v>0</v>
      </c>
      <c r="L77" s="93">
        <f t="shared" si="38"/>
        <v>0</v>
      </c>
      <c r="M77" s="93">
        <f t="shared" si="38"/>
        <v>0</v>
      </c>
      <c r="N77" s="93">
        <f t="shared" si="38"/>
        <v>0</v>
      </c>
      <c r="O77" s="93">
        <f t="shared" si="38"/>
        <v>0</v>
      </c>
      <c r="P77" s="93">
        <f t="shared" si="38"/>
        <v>0</v>
      </c>
      <c r="Q77" s="93">
        <f t="shared" si="38"/>
        <v>0</v>
      </c>
      <c r="R77" s="93">
        <f t="shared" si="38"/>
        <v>0</v>
      </c>
      <c r="S77" s="93">
        <f t="shared" si="38"/>
        <v>0</v>
      </c>
      <c r="T77" s="93">
        <f t="shared" si="38"/>
        <v>0</v>
      </c>
      <c r="U77" s="93">
        <f t="shared" si="38"/>
        <v>0</v>
      </c>
      <c r="V77" s="93">
        <f t="shared" si="38"/>
        <v>0</v>
      </c>
      <c r="W77" s="93">
        <f t="shared" si="38"/>
        <v>0</v>
      </c>
    </row>
    <row r="78" spans="1:23" x14ac:dyDescent="0.3">
      <c r="A78" s="285"/>
      <c r="B78" s="74" t="s">
        <v>113</v>
      </c>
      <c r="C78" s="98" t="s">
        <v>56</v>
      </c>
      <c r="D78" s="93">
        <f t="shared" si="39"/>
        <v>1.1000000000000001</v>
      </c>
      <c r="E78" s="93">
        <f t="shared" si="38"/>
        <v>1.2</v>
      </c>
      <c r="F78" s="93">
        <f t="shared" si="38"/>
        <v>1.3</v>
      </c>
      <c r="G78" s="93">
        <f t="shared" si="38"/>
        <v>1.4</v>
      </c>
      <c r="H78" s="93">
        <f t="shared" si="38"/>
        <v>1.5</v>
      </c>
      <c r="I78" s="93">
        <f t="shared" si="38"/>
        <v>1.6</v>
      </c>
      <c r="J78" s="93">
        <f t="shared" si="38"/>
        <v>1.7</v>
      </c>
      <c r="K78" s="93">
        <f t="shared" si="38"/>
        <v>1.7999999999999998</v>
      </c>
      <c r="L78" s="93">
        <f t="shared" si="38"/>
        <v>1.9</v>
      </c>
      <c r="M78" s="93">
        <f t="shared" si="38"/>
        <v>2</v>
      </c>
      <c r="N78" s="93">
        <f t="shared" si="38"/>
        <v>2</v>
      </c>
      <c r="O78" s="93">
        <f t="shared" si="38"/>
        <v>2</v>
      </c>
      <c r="P78" s="93">
        <f t="shared" si="38"/>
        <v>2</v>
      </c>
      <c r="Q78" s="93">
        <f t="shared" si="38"/>
        <v>2</v>
      </c>
      <c r="R78" s="93">
        <f t="shared" si="38"/>
        <v>2</v>
      </c>
      <c r="S78" s="93">
        <f t="shared" si="38"/>
        <v>2</v>
      </c>
      <c r="T78" s="93">
        <f t="shared" si="38"/>
        <v>2</v>
      </c>
      <c r="U78" s="93">
        <f t="shared" si="38"/>
        <v>2</v>
      </c>
      <c r="V78" s="93">
        <f t="shared" si="38"/>
        <v>2</v>
      </c>
      <c r="W78" s="93">
        <f t="shared" si="38"/>
        <v>2</v>
      </c>
    </row>
    <row r="79" spans="1:23" x14ac:dyDescent="0.3">
      <c r="A79" s="285"/>
      <c r="B79" s="74" t="s">
        <v>156</v>
      </c>
      <c r="C79" s="98" t="s">
        <v>56</v>
      </c>
      <c r="D79" s="93">
        <f t="shared" si="39"/>
        <v>0</v>
      </c>
      <c r="E79" s="93">
        <f t="shared" si="38"/>
        <v>0</v>
      </c>
      <c r="F79" s="93">
        <f t="shared" si="38"/>
        <v>0</v>
      </c>
      <c r="G79" s="93">
        <f t="shared" si="38"/>
        <v>0</v>
      </c>
      <c r="H79" s="93">
        <f t="shared" si="38"/>
        <v>0</v>
      </c>
      <c r="I79" s="93">
        <f t="shared" si="38"/>
        <v>0</v>
      </c>
      <c r="J79" s="93">
        <f t="shared" si="38"/>
        <v>0</v>
      </c>
      <c r="K79" s="93">
        <f t="shared" si="38"/>
        <v>0</v>
      </c>
      <c r="L79" s="93">
        <f t="shared" si="38"/>
        <v>0</v>
      </c>
      <c r="M79" s="93">
        <f t="shared" si="38"/>
        <v>0</v>
      </c>
      <c r="N79" s="93">
        <f t="shared" si="38"/>
        <v>0</v>
      </c>
      <c r="O79" s="93">
        <f t="shared" si="38"/>
        <v>0</v>
      </c>
      <c r="P79" s="93">
        <f t="shared" si="38"/>
        <v>0</v>
      </c>
      <c r="Q79" s="93">
        <f t="shared" si="38"/>
        <v>0</v>
      </c>
      <c r="R79" s="93">
        <f t="shared" si="38"/>
        <v>0</v>
      </c>
      <c r="S79" s="93">
        <f t="shared" si="38"/>
        <v>0</v>
      </c>
      <c r="T79" s="93">
        <f t="shared" si="38"/>
        <v>0</v>
      </c>
      <c r="U79" s="93">
        <f t="shared" si="38"/>
        <v>0</v>
      </c>
      <c r="V79" s="93">
        <f t="shared" si="38"/>
        <v>0</v>
      </c>
      <c r="W79" s="93">
        <f t="shared" si="38"/>
        <v>0</v>
      </c>
    </row>
    <row r="80" spans="1:23" x14ac:dyDescent="0.3">
      <c r="A80" s="285"/>
      <c r="B80" s="74" t="s">
        <v>111</v>
      </c>
      <c r="C80" s="98" t="s">
        <v>56</v>
      </c>
      <c r="D80" s="93">
        <f t="shared" si="39"/>
        <v>3.4</v>
      </c>
      <c r="E80" s="93">
        <f t="shared" si="38"/>
        <v>3.8</v>
      </c>
      <c r="F80" s="93">
        <f t="shared" si="38"/>
        <v>4.2</v>
      </c>
      <c r="G80" s="93">
        <f t="shared" si="38"/>
        <v>4.5999999999999996</v>
      </c>
      <c r="H80" s="93">
        <f t="shared" si="38"/>
        <v>5</v>
      </c>
      <c r="I80" s="93">
        <f t="shared" si="38"/>
        <v>5.4</v>
      </c>
      <c r="J80" s="93">
        <f t="shared" si="38"/>
        <v>5.8</v>
      </c>
      <c r="K80" s="93">
        <f t="shared" si="38"/>
        <v>6.1999999999999993</v>
      </c>
      <c r="L80" s="93">
        <f t="shared" si="38"/>
        <v>6.6</v>
      </c>
      <c r="M80" s="93">
        <f t="shared" si="38"/>
        <v>7</v>
      </c>
      <c r="N80" s="93">
        <f t="shared" si="38"/>
        <v>7</v>
      </c>
      <c r="O80" s="93">
        <f t="shared" si="38"/>
        <v>7</v>
      </c>
      <c r="P80" s="93">
        <f t="shared" si="38"/>
        <v>7</v>
      </c>
      <c r="Q80" s="93">
        <f t="shared" si="38"/>
        <v>7</v>
      </c>
      <c r="R80" s="93">
        <f t="shared" si="38"/>
        <v>7</v>
      </c>
      <c r="S80" s="93">
        <f t="shared" si="38"/>
        <v>7</v>
      </c>
      <c r="T80" s="93">
        <f t="shared" si="38"/>
        <v>7</v>
      </c>
      <c r="U80" s="93">
        <f t="shared" si="38"/>
        <v>7</v>
      </c>
      <c r="V80" s="93">
        <f t="shared" si="38"/>
        <v>7</v>
      </c>
      <c r="W80" s="93">
        <f t="shared" si="38"/>
        <v>7</v>
      </c>
    </row>
    <row r="81" spans="1:23" x14ac:dyDescent="0.3">
      <c r="A81" s="285"/>
      <c r="B81" s="74" t="s">
        <v>114</v>
      </c>
      <c r="C81" s="98" t="s">
        <v>56</v>
      </c>
      <c r="D81" s="93">
        <f t="shared" si="39"/>
        <v>3.2</v>
      </c>
      <c r="E81" s="93">
        <f t="shared" si="38"/>
        <v>3.4</v>
      </c>
      <c r="F81" s="93">
        <f t="shared" si="38"/>
        <v>3.6</v>
      </c>
      <c r="G81" s="93">
        <f t="shared" si="38"/>
        <v>3.8</v>
      </c>
      <c r="H81" s="93">
        <f t="shared" si="38"/>
        <v>4</v>
      </c>
      <c r="I81" s="93">
        <f t="shared" si="38"/>
        <v>4.2</v>
      </c>
      <c r="J81" s="93">
        <f t="shared" si="38"/>
        <v>4.4000000000000004</v>
      </c>
      <c r="K81" s="93">
        <f t="shared" si="38"/>
        <v>4.5999999999999996</v>
      </c>
      <c r="L81" s="93">
        <f t="shared" si="38"/>
        <v>4.8</v>
      </c>
      <c r="M81" s="93">
        <f t="shared" si="38"/>
        <v>5</v>
      </c>
      <c r="N81" s="93">
        <f t="shared" si="38"/>
        <v>5</v>
      </c>
      <c r="O81" s="93">
        <f t="shared" si="38"/>
        <v>5</v>
      </c>
      <c r="P81" s="93">
        <f t="shared" si="38"/>
        <v>5</v>
      </c>
      <c r="Q81" s="93">
        <f t="shared" si="38"/>
        <v>5</v>
      </c>
      <c r="R81" s="93">
        <f t="shared" si="38"/>
        <v>5</v>
      </c>
      <c r="S81" s="93">
        <f t="shared" si="38"/>
        <v>5</v>
      </c>
      <c r="T81" s="93">
        <f t="shared" si="38"/>
        <v>5</v>
      </c>
      <c r="U81" s="93">
        <f t="shared" si="38"/>
        <v>5</v>
      </c>
      <c r="V81" s="93">
        <f t="shared" si="38"/>
        <v>5</v>
      </c>
      <c r="W81" s="93">
        <f t="shared" si="38"/>
        <v>5</v>
      </c>
    </row>
    <row r="82" spans="1:23" x14ac:dyDescent="0.3">
      <c r="A82" s="286"/>
      <c r="B82" s="100" t="s">
        <v>159</v>
      </c>
      <c r="C82" s="86"/>
      <c r="D82" s="97">
        <f>SUM(D74:D81)</f>
        <v>41</v>
      </c>
      <c r="E82" s="97">
        <f t="shared" ref="E82:W82" si="40">SUM(E74:E81)</f>
        <v>44</v>
      </c>
      <c r="F82" s="97">
        <f t="shared" si="40"/>
        <v>47</v>
      </c>
      <c r="G82" s="97">
        <f t="shared" si="40"/>
        <v>50</v>
      </c>
      <c r="H82" s="97">
        <f t="shared" si="40"/>
        <v>53</v>
      </c>
      <c r="I82" s="97">
        <f t="shared" si="40"/>
        <v>56</v>
      </c>
      <c r="J82" s="97">
        <f t="shared" si="40"/>
        <v>59</v>
      </c>
      <c r="K82" s="97">
        <f t="shared" si="40"/>
        <v>62.000000000000007</v>
      </c>
      <c r="L82" s="97">
        <f t="shared" si="40"/>
        <v>65</v>
      </c>
      <c r="M82" s="97">
        <f t="shared" si="40"/>
        <v>68</v>
      </c>
      <c r="N82" s="97">
        <f t="shared" si="40"/>
        <v>68</v>
      </c>
      <c r="O82" s="97">
        <f t="shared" si="40"/>
        <v>68</v>
      </c>
      <c r="P82" s="97">
        <f t="shared" si="40"/>
        <v>68</v>
      </c>
      <c r="Q82" s="97">
        <f t="shared" si="40"/>
        <v>68</v>
      </c>
      <c r="R82" s="97">
        <f t="shared" si="40"/>
        <v>68</v>
      </c>
      <c r="S82" s="97">
        <f t="shared" si="40"/>
        <v>68</v>
      </c>
      <c r="T82" s="97">
        <f t="shared" si="40"/>
        <v>68</v>
      </c>
      <c r="U82" s="97">
        <f t="shared" si="40"/>
        <v>68</v>
      </c>
      <c r="V82" s="97">
        <f t="shared" si="40"/>
        <v>68</v>
      </c>
      <c r="W82" s="97">
        <f t="shared" si="40"/>
        <v>68</v>
      </c>
    </row>
    <row r="83" spans="1:23" x14ac:dyDescent="0.3">
      <c r="A83" s="211"/>
      <c r="B83" s="211"/>
      <c r="C83" s="211"/>
      <c r="D83" s="214"/>
      <c r="E83" s="214"/>
      <c r="F83" s="214"/>
      <c r="G83" s="214"/>
      <c r="H83" s="214"/>
      <c r="I83" s="214"/>
      <c r="J83" s="214"/>
      <c r="K83" s="214"/>
      <c r="L83" s="214"/>
      <c r="M83" s="214"/>
      <c r="N83" s="214"/>
      <c r="O83" s="214"/>
      <c r="P83" s="214"/>
      <c r="Q83" s="214"/>
      <c r="R83" s="214"/>
      <c r="S83" s="214"/>
      <c r="T83" s="214"/>
      <c r="U83" s="214"/>
      <c r="V83" s="214"/>
      <c r="W83" s="214"/>
    </row>
    <row r="84" spans="1:23" x14ac:dyDescent="0.3">
      <c r="A84" s="215" t="s">
        <v>19</v>
      </c>
      <c r="B84" s="211"/>
      <c r="C84" s="211"/>
      <c r="D84" s="214"/>
      <c r="E84" s="214"/>
      <c r="F84" s="214"/>
      <c r="G84" s="214"/>
      <c r="H84" s="214"/>
      <c r="I84" s="214"/>
      <c r="J84" s="214"/>
      <c r="K84" s="214"/>
      <c r="L84" s="214"/>
      <c r="M84" s="214"/>
      <c r="N84" s="214"/>
      <c r="O84" s="214"/>
      <c r="P84" s="214"/>
      <c r="Q84" s="214"/>
      <c r="R84" s="214"/>
      <c r="S84" s="214"/>
      <c r="T84" s="214"/>
      <c r="U84" s="214"/>
      <c r="V84" s="214"/>
      <c r="W84" s="214"/>
    </row>
    <row r="85" spans="1:23" x14ac:dyDescent="0.3">
      <c r="A85" s="204" t="s">
        <v>85</v>
      </c>
      <c r="B85" s="204" t="s">
        <v>157</v>
      </c>
      <c r="C85" s="205" t="s">
        <v>143</v>
      </c>
      <c r="D85" s="204">
        <v>2021</v>
      </c>
      <c r="E85" s="205">
        <v>2022</v>
      </c>
      <c r="F85" s="204">
        <v>2023</v>
      </c>
      <c r="G85" s="205">
        <v>2024</v>
      </c>
      <c r="H85" s="204">
        <v>2025</v>
      </c>
      <c r="I85" s="205">
        <v>2026</v>
      </c>
      <c r="J85" s="204">
        <v>2027</v>
      </c>
      <c r="K85" s="205">
        <v>2028</v>
      </c>
      <c r="L85" s="204">
        <v>2029</v>
      </c>
      <c r="M85" s="205">
        <v>2030</v>
      </c>
      <c r="N85" s="204">
        <v>2031</v>
      </c>
      <c r="O85" s="205">
        <v>2032</v>
      </c>
      <c r="P85" s="204">
        <v>2033</v>
      </c>
      <c r="Q85" s="205">
        <v>2034</v>
      </c>
      <c r="R85" s="204">
        <v>2035</v>
      </c>
      <c r="S85" s="205">
        <v>2036</v>
      </c>
      <c r="T85" s="204">
        <v>2037</v>
      </c>
      <c r="U85" s="205">
        <v>2038</v>
      </c>
      <c r="V85" s="204">
        <v>2039</v>
      </c>
      <c r="W85" s="205">
        <v>2040</v>
      </c>
    </row>
    <row r="86" spans="1:23" x14ac:dyDescent="0.3">
      <c r="A86" s="284" t="s">
        <v>162</v>
      </c>
      <c r="B86" s="74" t="s">
        <v>112</v>
      </c>
      <c r="C86" s="98" t="s">
        <v>56</v>
      </c>
      <c r="D86" s="93">
        <f>SUM(D2,D14,D50)</f>
        <v>6.6</v>
      </c>
      <c r="E86" s="93">
        <f t="shared" ref="E86:W93" si="41">SUM(E2,E14,E50)</f>
        <v>7.2</v>
      </c>
      <c r="F86" s="93">
        <f t="shared" si="41"/>
        <v>7.8</v>
      </c>
      <c r="G86" s="93">
        <f t="shared" si="41"/>
        <v>8.4</v>
      </c>
      <c r="H86" s="93">
        <f t="shared" si="41"/>
        <v>9</v>
      </c>
      <c r="I86" s="93">
        <f t="shared" si="41"/>
        <v>9.6</v>
      </c>
      <c r="J86" s="93">
        <f t="shared" si="41"/>
        <v>10.199999999999999</v>
      </c>
      <c r="K86" s="93">
        <f t="shared" si="41"/>
        <v>10.8</v>
      </c>
      <c r="L86" s="93">
        <f t="shared" si="41"/>
        <v>11.399999999999999</v>
      </c>
      <c r="M86" s="93">
        <f t="shared" si="41"/>
        <v>12</v>
      </c>
      <c r="N86" s="93">
        <f t="shared" si="41"/>
        <v>12</v>
      </c>
      <c r="O86" s="93">
        <f t="shared" si="41"/>
        <v>12</v>
      </c>
      <c r="P86" s="93">
        <f t="shared" si="41"/>
        <v>12</v>
      </c>
      <c r="Q86" s="93">
        <f t="shared" si="41"/>
        <v>12</v>
      </c>
      <c r="R86" s="93">
        <f t="shared" si="41"/>
        <v>12</v>
      </c>
      <c r="S86" s="93">
        <f t="shared" si="41"/>
        <v>12</v>
      </c>
      <c r="T86" s="93">
        <f t="shared" si="41"/>
        <v>12</v>
      </c>
      <c r="U86" s="93">
        <f t="shared" si="41"/>
        <v>12</v>
      </c>
      <c r="V86" s="93">
        <f t="shared" si="41"/>
        <v>12</v>
      </c>
      <c r="W86" s="93">
        <f t="shared" si="41"/>
        <v>12</v>
      </c>
    </row>
    <row r="87" spans="1:23" x14ac:dyDescent="0.3">
      <c r="A87" s="285"/>
      <c r="B87" s="74" t="s">
        <v>110</v>
      </c>
      <c r="C87" s="98" t="s">
        <v>56</v>
      </c>
      <c r="D87" s="93">
        <f t="shared" ref="D87:S93" si="42">SUM(D3,D15,D51)</f>
        <v>19.2</v>
      </c>
      <c r="E87" s="93">
        <f t="shared" si="42"/>
        <v>21.4</v>
      </c>
      <c r="F87" s="93">
        <f t="shared" si="42"/>
        <v>23.6</v>
      </c>
      <c r="G87" s="93">
        <f t="shared" si="42"/>
        <v>25.8</v>
      </c>
      <c r="H87" s="93">
        <f t="shared" si="42"/>
        <v>28</v>
      </c>
      <c r="I87" s="93">
        <f t="shared" si="42"/>
        <v>30.2</v>
      </c>
      <c r="J87" s="93">
        <f t="shared" si="42"/>
        <v>32.4</v>
      </c>
      <c r="K87" s="93">
        <f t="shared" si="42"/>
        <v>34.599999999999994</v>
      </c>
      <c r="L87" s="93">
        <f t="shared" si="42"/>
        <v>36.799999999999997</v>
      </c>
      <c r="M87" s="93">
        <f t="shared" si="42"/>
        <v>39</v>
      </c>
      <c r="N87" s="93">
        <f t="shared" si="42"/>
        <v>39</v>
      </c>
      <c r="O87" s="93">
        <f t="shared" si="42"/>
        <v>39</v>
      </c>
      <c r="P87" s="93">
        <f t="shared" si="42"/>
        <v>39</v>
      </c>
      <c r="Q87" s="93">
        <f t="shared" si="42"/>
        <v>39</v>
      </c>
      <c r="R87" s="93">
        <f t="shared" si="42"/>
        <v>39</v>
      </c>
      <c r="S87" s="93">
        <f t="shared" si="42"/>
        <v>39</v>
      </c>
      <c r="T87" s="93">
        <f t="shared" si="41"/>
        <v>39</v>
      </c>
      <c r="U87" s="93">
        <f t="shared" si="41"/>
        <v>39</v>
      </c>
      <c r="V87" s="93">
        <f t="shared" si="41"/>
        <v>39</v>
      </c>
      <c r="W87" s="93">
        <f t="shared" si="41"/>
        <v>39</v>
      </c>
    </row>
    <row r="88" spans="1:23" x14ac:dyDescent="0.3">
      <c r="A88" s="285"/>
      <c r="B88" s="74" t="s">
        <v>109</v>
      </c>
      <c r="C88" s="98" t="s">
        <v>56</v>
      </c>
      <c r="D88" s="93">
        <f t="shared" si="42"/>
        <v>8.9</v>
      </c>
      <c r="E88" s="93">
        <f t="shared" si="41"/>
        <v>9.8000000000000007</v>
      </c>
      <c r="F88" s="93">
        <f t="shared" si="41"/>
        <v>10.7</v>
      </c>
      <c r="G88" s="93">
        <f t="shared" si="41"/>
        <v>11.6</v>
      </c>
      <c r="H88" s="93">
        <f t="shared" si="41"/>
        <v>12.5</v>
      </c>
      <c r="I88" s="93">
        <f t="shared" si="41"/>
        <v>13.4</v>
      </c>
      <c r="J88" s="93">
        <f t="shared" si="41"/>
        <v>14.3</v>
      </c>
      <c r="K88" s="93">
        <f t="shared" si="41"/>
        <v>15.200000000000001</v>
      </c>
      <c r="L88" s="93">
        <f t="shared" si="41"/>
        <v>16.100000000000001</v>
      </c>
      <c r="M88" s="93">
        <f t="shared" si="41"/>
        <v>17</v>
      </c>
      <c r="N88" s="93">
        <f t="shared" si="41"/>
        <v>17</v>
      </c>
      <c r="O88" s="93">
        <f t="shared" si="41"/>
        <v>17</v>
      </c>
      <c r="P88" s="93">
        <f t="shared" si="41"/>
        <v>17</v>
      </c>
      <c r="Q88" s="93">
        <f t="shared" si="41"/>
        <v>17</v>
      </c>
      <c r="R88" s="93">
        <f t="shared" si="41"/>
        <v>17</v>
      </c>
      <c r="S88" s="93">
        <f t="shared" si="41"/>
        <v>17</v>
      </c>
      <c r="T88" s="93">
        <f t="shared" si="41"/>
        <v>17</v>
      </c>
      <c r="U88" s="93">
        <f t="shared" si="41"/>
        <v>17</v>
      </c>
      <c r="V88" s="93">
        <f t="shared" si="41"/>
        <v>17</v>
      </c>
      <c r="W88" s="93">
        <f t="shared" si="41"/>
        <v>17</v>
      </c>
    </row>
    <row r="89" spans="1:23" x14ac:dyDescent="0.3">
      <c r="A89" s="285"/>
      <c r="B89" s="74" t="s">
        <v>155</v>
      </c>
      <c r="C89" s="98" t="s">
        <v>56</v>
      </c>
      <c r="D89" s="93">
        <f t="shared" si="42"/>
        <v>0</v>
      </c>
      <c r="E89" s="93">
        <f t="shared" si="41"/>
        <v>0</v>
      </c>
      <c r="F89" s="93">
        <f t="shared" si="41"/>
        <v>0</v>
      </c>
      <c r="G89" s="93">
        <f t="shared" si="41"/>
        <v>0</v>
      </c>
      <c r="H89" s="93">
        <f t="shared" si="41"/>
        <v>0</v>
      </c>
      <c r="I89" s="93">
        <f t="shared" si="41"/>
        <v>0</v>
      </c>
      <c r="J89" s="93">
        <f t="shared" si="41"/>
        <v>0</v>
      </c>
      <c r="K89" s="93">
        <f t="shared" si="41"/>
        <v>0</v>
      </c>
      <c r="L89" s="93">
        <f t="shared" si="41"/>
        <v>0</v>
      </c>
      <c r="M89" s="93">
        <f t="shared" si="41"/>
        <v>0</v>
      </c>
      <c r="N89" s="93">
        <f t="shared" si="41"/>
        <v>0</v>
      </c>
      <c r="O89" s="93">
        <f t="shared" si="41"/>
        <v>0</v>
      </c>
      <c r="P89" s="93">
        <f t="shared" si="41"/>
        <v>0</v>
      </c>
      <c r="Q89" s="93">
        <f t="shared" si="41"/>
        <v>0</v>
      </c>
      <c r="R89" s="93">
        <f t="shared" si="41"/>
        <v>0</v>
      </c>
      <c r="S89" s="93">
        <f t="shared" si="41"/>
        <v>0</v>
      </c>
      <c r="T89" s="93">
        <f t="shared" si="41"/>
        <v>0</v>
      </c>
      <c r="U89" s="93">
        <f t="shared" si="41"/>
        <v>0</v>
      </c>
      <c r="V89" s="93">
        <f t="shared" si="41"/>
        <v>0</v>
      </c>
      <c r="W89" s="93">
        <f t="shared" si="41"/>
        <v>0</v>
      </c>
    </row>
    <row r="90" spans="1:23" x14ac:dyDescent="0.3">
      <c r="A90" s="285"/>
      <c r="B90" s="74" t="s">
        <v>113</v>
      </c>
      <c r="C90" s="98" t="s">
        <v>56</v>
      </c>
      <c r="D90" s="93">
        <f t="shared" si="42"/>
        <v>1.2</v>
      </c>
      <c r="E90" s="93">
        <f t="shared" si="41"/>
        <v>1.4</v>
      </c>
      <c r="F90" s="93">
        <f t="shared" si="41"/>
        <v>1.6</v>
      </c>
      <c r="G90" s="93">
        <f t="shared" si="41"/>
        <v>1.8</v>
      </c>
      <c r="H90" s="93">
        <f t="shared" si="41"/>
        <v>2</v>
      </c>
      <c r="I90" s="93">
        <f t="shared" si="41"/>
        <v>2.2000000000000002</v>
      </c>
      <c r="J90" s="93">
        <f t="shared" si="41"/>
        <v>2.4</v>
      </c>
      <c r="K90" s="93">
        <f t="shared" si="41"/>
        <v>2.5999999999999996</v>
      </c>
      <c r="L90" s="93">
        <f t="shared" si="41"/>
        <v>2.8</v>
      </c>
      <c r="M90" s="93">
        <f t="shared" si="41"/>
        <v>3</v>
      </c>
      <c r="N90" s="93">
        <f t="shared" si="41"/>
        <v>3</v>
      </c>
      <c r="O90" s="93">
        <f t="shared" si="41"/>
        <v>3</v>
      </c>
      <c r="P90" s="93">
        <f t="shared" si="41"/>
        <v>3</v>
      </c>
      <c r="Q90" s="93">
        <f t="shared" si="41"/>
        <v>3</v>
      </c>
      <c r="R90" s="93">
        <f t="shared" si="41"/>
        <v>3</v>
      </c>
      <c r="S90" s="93">
        <f t="shared" si="41"/>
        <v>3</v>
      </c>
      <c r="T90" s="93">
        <f t="shared" si="41"/>
        <v>3</v>
      </c>
      <c r="U90" s="93">
        <f t="shared" si="41"/>
        <v>3</v>
      </c>
      <c r="V90" s="93">
        <f t="shared" si="41"/>
        <v>3</v>
      </c>
      <c r="W90" s="93">
        <f t="shared" si="41"/>
        <v>3</v>
      </c>
    </row>
    <row r="91" spans="1:23" x14ac:dyDescent="0.3">
      <c r="A91" s="285"/>
      <c r="B91" s="74" t="s">
        <v>156</v>
      </c>
      <c r="C91" s="98" t="s">
        <v>56</v>
      </c>
      <c r="D91" s="93">
        <f t="shared" si="42"/>
        <v>0</v>
      </c>
      <c r="E91" s="93">
        <f t="shared" si="41"/>
        <v>0</v>
      </c>
      <c r="F91" s="93">
        <f t="shared" si="41"/>
        <v>0</v>
      </c>
      <c r="G91" s="93">
        <f t="shared" si="41"/>
        <v>0</v>
      </c>
      <c r="H91" s="93">
        <f t="shared" si="41"/>
        <v>0</v>
      </c>
      <c r="I91" s="93">
        <f t="shared" si="41"/>
        <v>0</v>
      </c>
      <c r="J91" s="93">
        <f t="shared" si="41"/>
        <v>0</v>
      </c>
      <c r="K91" s="93">
        <f t="shared" si="41"/>
        <v>0</v>
      </c>
      <c r="L91" s="93">
        <f t="shared" si="41"/>
        <v>0</v>
      </c>
      <c r="M91" s="93">
        <f t="shared" si="41"/>
        <v>0</v>
      </c>
      <c r="N91" s="93">
        <f t="shared" si="41"/>
        <v>0</v>
      </c>
      <c r="O91" s="93">
        <f t="shared" si="41"/>
        <v>0</v>
      </c>
      <c r="P91" s="93">
        <f t="shared" si="41"/>
        <v>0</v>
      </c>
      <c r="Q91" s="93">
        <f t="shared" si="41"/>
        <v>0</v>
      </c>
      <c r="R91" s="93">
        <f t="shared" si="41"/>
        <v>0</v>
      </c>
      <c r="S91" s="93">
        <f t="shared" si="41"/>
        <v>0</v>
      </c>
      <c r="T91" s="93">
        <f t="shared" si="41"/>
        <v>0</v>
      </c>
      <c r="U91" s="93">
        <f t="shared" si="41"/>
        <v>0</v>
      </c>
      <c r="V91" s="93">
        <f t="shared" si="41"/>
        <v>0</v>
      </c>
      <c r="W91" s="93">
        <f t="shared" si="41"/>
        <v>0</v>
      </c>
    </row>
    <row r="92" spans="1:23" x14ac:dyDescent="0.3">
      <c r="A92" s="285"/>
      <c r="B92" s="74" t="s">
        <v>111</v>
      </c>
      <c r="C92" s="98" t="s">
        <v>56</v>
      </c>
      <c r="D92" s="93">
        <f t="shared" si="42"/>
        <v>3.5</v>
      </c>
      <c r="E92" s="93">
        <f t="shared" si="41"/>
        <v>4</v>
      </c>
      <c r="F92" s="93">
        <f t="shared" si="41"/>
        <v>4.5</v>
      </c>
      <c r="G92" s="93">
        <f t="shared" si="41"/>
        <v>5</v>
      </c>
      <c r="H92" s="93">
        <f t="shared" si="41"/>
        <v>5.5</v>
      </c>
      <c r="I92" s="93">
        <f t="shared" si="41"/>
        <v>6</v>
      </c>
      <c r="J92" s="93">
        <f t="shared" si="41"/>
        <v>6.5</v>
      </c>
      <c r="K92" s="93">
        <f t="shared" si="41"/>
        <v>7</v>
      </c>
      <c r="L92" s="93">
        <f t="shared" si="41"/>
        <v>7.5</v>
      </c>
      <c r="M92" s="93">
        <f t="shared" si="41"/>
        <v>8</v>
      </c>
      <c r="N92" s="93">
        <f t="shared" si="41"/>
        <v>8</v>
      </c>
      <c r="O92" s="93">
        <f t="shared" si="41"/>
        <v>8</v>
      </c>
      <c r="P92" s="93">
        <f t="shared" si="41"/>
        <v>8</v>
      </c>
      <c r="Q92" s="93">
        <f t="shared" si="41"/>
        <v>8</v>
      </c>
      <c r="R92" s="93">
        <f t="shared" si="41"/>
        <v>8</v>
      </c>
      <c r="S92" s="93">
        <f t="shared" si="41"/>
        <v>8</v>
      </c>
      <c r="T92" s="93">
        <f t="shared" si="41"/>
        <v>8</v>
      </c>
      <c r="U92" s="93">
        <f t="shared" si="41"/>
        <v>8</v>
      </c>
      <c r="V92" s="93">
        <f t="shared" si="41"/>
        <v>8</v>
      </c>
      <c r="W92" s="93">
        <f t="shared" si="41"/>
        <v>8</v>
      </c>
    </row>
    <row r="93" spans="1:23" x14ac:dyDescent="0.3">
      <c r="A93" s="285"/>
      <c r="B93" s="74" t="s">
        <v>114</v>
      </c>
      <c r="C93" s="98" t="s">
        <v>56</v>
      </c>
      <c r="D93" s="93">
        <f t="shared" si="42"/>
        <v>3.3</v>
      </c>
      <c r="E93" s="93">
        <f t="shared" si="41"/>
        <v>3.6</v>
      </c>
      <c r="F93" s="93">
        <f t="shared" si="41"/>
        <v>3.9</v>
      </c>
      <c r="G93" s="93">
        <f t="shared" si="41"/>
        <v>4.2</v>
      </c>
      <c r="H93" s="93">
        <f t="shared" si="41"/>
        <v>4.5</v>
      </c>
      <c r="I93" s="93">
        <f t="shared" si="41"/>
        <v>4.8</v>
      </c>
      <c r="J93" s="93">
        <f t="shared" si="41"/>
        <v>5.0999999999999996</v>
      </c>
      <c r="K93" s="93">
        <f t="shared" si="41"/>
        <v>5.4</v>
      </c>
      <c r="L93" s="93">
        <f t="shared" si="41"/>
        <v>5.6999999999999993</v>
      </c>
      <c r="M93" s="93">
        <f t="shared" si="41"/>
        <v>6</v>
      </c>
      <c r="N93" s="93">
        <f t="shared" si="41"/>
        <v>6</v>
      </c>
      <c r="O93" s="93">
        <f t="shared" si="41"/>
        <v>6</v>
      </c>
      <c r="P93" s="93">
        <f t="shared" si="41"/>
        <v>6</v>
      </c>
      <c r="Q93" s="93">
        <f t="shared" si="41"/>
        <v>6</v>
      </c>
      <c r="R93" s="93">
        <f t="shared" si="41"/>
        <v>6</v>
      </c>
      <c r="S93" s="93">
        <f t="shared" si="41"/>
        <v>6</v>
      </c>
      <c r="T93" s="93">
        <f t="shared" si="41"/>
        <v>6</v>
      </c>
      <c r="U93" s="93">
        <f t="shared" si="41"/>
        <v>6</v>
      </c>
      <c r="V93" s="93">
        <f t="shared" si="41"/>
        <v>6</v>
      </c>
      <c r="W93" s="93">
        <f t="shared" si="41"/>
        <v>6</v>
      </c>
    </row>
    <row r="94" spans="1:23" x14ac:dyDescent="0.3">
      <c r="A94" s="286"/>
      <c r="B94" s="100" t="s">
        <v>159</v>
      </c>
      <c r="C94" s="86"/>
      <c r="D94" s="97">
        <f>SUM(D86:D93)</f>
        <v>42.699999999999996</v>
      </c>
      <c r="E94" s="97">
        <f t="shared" ref="E94:W94" si="43">SUM(E86:E93)</f>
        <v>47.4</v>
      </c>
      <c r="F94" s="97">
        <f t="shared" si="43"/>
        <v>52.1</v>
      </c>
      <c r="G94" s="97">
        <f t="shared" si="43"/>
        <v>56.800000000000004</v>
      </c>
      <c r="H94" s="97">
        <f t="shared" si="43"/>
        <v>61.5</v>
      </c>
      <c r="I94" s="97">
        <f t="shared" si="43"/>
        <v>66.2</v>
      </c>
      <c r="J94" s="97">
        <f t="shared" si="43"/>
        <v>70.899999999999977</v>
      </c>
      <c r="K94" s="97">
        <f t="shared" si="43"/>
        <v>75.599999999999994</v>
      </c>
      <c r="L94" s="97">
        <f t="shared" si="43"/>
        <v>80.3</v>
      </c>
      <c r="M94" s="97">
        <f t="shared" si="43"/>
        <v>85</v>
      </c>
      <c r="N94" s="97">
        <f t="shared" si="43"/>
        <v>85</v>
      </c>
      <c r="O94" s="97">
        <f t="shared" si="43"/>
        <v>85</v>
      </c>
      <c r="P94" s="97">
        <f t="shared" si="43"/>
        <v>85</v>
      </c>
      <c r="Q94" s="97">
        <f t="shared" si="43"/>
        <v>85</v>
      </c>
      <c r="R94" s="97">
        <f t="shared" si="43"/>
        <v>85</v>
      </c>
      <c r="S94" s="97">
        <f t="shared" si="43"/>
        <v>85</v>
      </c>
      <c r="T94" s="97">
        <f t="shared" si="43"/>
        <v>85</v>
      </c>
      <c r="U94" s="97">
        <f t="shared" si="43"/>
        <v>85</v>
      </c>
      <c r="V94" s="97">
        <f t="shared" si="43"/>
        <v>85</v>
      </c>
      <c r="W94" s="97">
        <f t="shared" si="43"/>
        <v>85</v>
      </c>
    </row>
    <row r="95" spans="1:23" x14ac:dyDescent="0.3">
      <c r="A95" s="211"/>
      <c r="B95" s="211"/>
      <c r="C95" s="211"/>
      <c r="D95" s="214"/>
      <c r="E95" s="214"/>
      <c r="F95" s="214"/>
      <c r="G95" s="214"/>
      <c r="H95" s="214"/>
      <c r="I95" s="214"/>
      <c r="J95" s="214"/>
      <c r="K95" s="214"/>
      <c r="L95" s="214"/>
      <c r="M95" s="214"/>
      <c r="N95" s="214"/>
      <c r="O95" s="214"/>
      <c r="P95" s="214"/>
      <c r="Q95" s="214"/>
      <c r="R95" s="214"/>
      <c r="S95" s="214"/>
      <c r="T95" s="214"/>
      <c r="U95" s="214"/>
      <c r="V95" s="214"/>
      <c r="W95" s="214"/>
    </row>
  </sheetData>
  <mergeCells count="8">
    <mergeCell ref="A2:A10"/>
    <mergeCell ref="A14:A22"/>
    <mergeCell ref="A26:A34"/>
    <mergeCell ref="A62:A70"/>
    <mergeCell ref="A38:A46"/>
    <mergeCell ref="A50:A58"/>
    <mergeCell ref="A74:A82"/>
    <mergeCell ref="A86:A94"/>
  </mergeCells>
  <conditionalFormatting sqref="D2:W9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{231B5313-97E3-4C93-94AB-6D5B432A2F23}</x14:id>
        </ext>
      </extLst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31B5313-97E3-4C93-94AB-6D5B432A2F2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D2:W9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1DA15-4524-41AA-8ED9-217CAF60EA8F}">
  <sheetPr codeName="Sheet21">
    <tabColor rgb="FF0B3D91"/>
  </sheetPr>
  <dimension ref="A1:W231"/>
  <sheetViews>
    <sheetView zoomScale="55" zoomScaleNormal="55" workbookViewId="0">
      <selection activeCell="AI194" sqref="AI194"/>
    </sheetView>
  </sheetViews>
  <sheetFormatPr defaultRowHeight="14.4" x14ac:dyDescent="0.3"/>
  <cols>
    <col min="1" max="1" width="11.21875" style="71" customWidth="1"/>
    <col min="2" max="2" width="51.88671875" style="71" bestFit="1" customWidth="1"/>
    <col min="3" max="3" width="8.88671875" style="71"/>
    <col min="4" max="12" width="9.44140625" style="69" customWidth="1"/>
    <col min="13" max="13" width="9.44140625" style="199" customWidth="1"/>
    <col min="14" max="23" width="9.44140625" style="69" customWidth="1"/>
    <col min="24" max="16384" width="8.88671875" style="71"/>
  </cols>
  <sheetData>
    <row r="1" spans="1:23" s="68" customFormat="1" ht="13.8" x14ac:dyDescent="0.25">
      <c r="A1" s="72" t="s">
        <v>85</v>
      </c>
      <c r="B1" s="72"/>
      <c r="C1" s="84" t="s">
        <v>143</v>
      </c>
      <c r="D1" s="72">
        <v>2021</v>
      </c>
      <c r="E1" s="84">
        <v>2022</v>
      </c>
      <c r="F1" s="72">
        <v>2023</v>
      </c>
      <c r="G1" s="84">
        <v>2024</v>
      </c>
      <c r="H1" s="72">
        <v>2025</v>
      </c>
      <c r="I1" s="84">
        <v>2026</v>
      </c>
      <c r="J1" s="72">
        <v>2027</v>
      </c>
      <c r="K1" s="84">
        <v>2028</v>
      </c>
      <c r="L1" s="72">
        <v>2029</v>
      </c>
      <c r="M1" s="195">
        <v>2030</v>
      </c>
      <c r="N1" s="190">
        <v>2031</v>
      </c>
      <c r="O1" s="84">
        <v>2032</v>
      </c>
      <c r="P1" s="72">
        <v>2033</v>
      </c>
      <c r="Q1" s="84">
        <v>2034</v>
      </c>
      <c r="R1" s="72">
        <v>2035</v>
      </c>
      <c r="S1" s="84">
        <v>2036</v>
      </c>
      <c r="T1" s="72">
        <v>2037</v>
      </c>
      <c r="U1" s="84">
        <v>2038</v>
      </c>
      <c r="V1" s="72">
        <v>2039</v>
      </c>
      <c r="W1" s="84">
        <v>2040</v>
      </c>
    </row>
    <row r="2" spans="1:23" x14ac:dyDescent="0.3">
      <c r="A2" s="85" t="s">
        <v>116</v>
      </c>
      <c r="B2" s="74" t="s">
        <v>110</v>
      </c>
      <c r="C2" s="86"/>
      <c r="D2" s="87">
        <v>1</v>
      </c>
      <c r="E2" s="87">
        <v>1</v>
      </c>
      <c r="F2" s="87">
        <v>0</v>
      </c>
      <c r="G2" s="87">
        <v>0</v>
      </c>
      <c r="H2" s="87">
        <v>0</v>
      </c>
      <c r="I2" s="87">
        <v>0</v>
      </c>
      <c r="J2" s="87">
        <v>0</v>
      </c>
      <c r="K2" s="87">
        <v>0</v>
      </c>
      <c r="L2" s="87">
        <v>0</v>
      </c>
      <c r="M2" s="196">
        <v>0</v>
      </c>
      <c r="N2" s="191">
        <v>0</v>
      </c>
      <c r="O2" s="87">
        <v>0</v>
      </c>
      <c r="P2" s="87">
        <v>0</v>
      </c>
      <c r="Q2" s="87">
        <v>0</v>
      </c>
      <c r="R2" s="87">
        <v>0</v>
      </c>
      <c r="S2" s="87">
        <v>0</v>
      </c>
      <c r="T2" s="87">
        <v>0</v>
      </c>
      <c r="U2" s="87">
        <v>0</v>
      </c>
      <c r="V2" s="87">
        <v>0</v>
      </c>
      <c r="W2" s="87">
        <v>0</v>
      </c>
    </row>
    <row r="3" spans="1:23" x14ac:dyDescent="0.3">
      <c r="A3" s="85" t="s">
        <v>86</v>
      </c>
      <c r="B3" s="74" t="s">
        <v>110</v>
      </c>
      <c r="C3" s="86" t="s">
        <v>144</v>
      </c>
      <c r="D3" s="87">
        <v>1</v>
      </c>
      <c r="E3" s="87">
        <v>1</v>
      </c>
      <c r="F3" s="87">
        <v>1</v>
      </c>
      <c r="G3" s="87">
        <v>1</v>
      </c>
      <c r="H3" s="87">
        <v>0</v>
      </c>
      <c r="I3" s="87">
        <v>0</v>
      </c>
      <c r="J3" s="87">
        <v>0</v>
      </c>
      <c r="K3" s="87">
        <v>0</v>
      </c>
      <c r="L3" s="87">
        <v>0</v>
      </c>
      <c r="M3" s="196">
        <v>0</v>
      </c>
      <c r="N3" s="191">
        <v>0</v>
      </c>
      <c r="O3" s="87">
        <v>0</v>
      </c>
      <c r="P3" s="87">
        <v>0</v>
      </c>
      <c r="Q3" s="87">
        <v>0</v>
      </c>
      <c r="R3" s="87">
        <v>0</v>
      </c>
      <c r="S3" s="87">
        <v>0</v>
      </c>
      <c r="T3" s="87">
        <v>0</v>
      </c>
      <c r="U3" s="87">
        <v>0</v>
      </c>
      <c r="V3" s="87">
        <v>0</v>
      </c>
      <c r="W3" s="87">
        <v>0</v>
      </c>
    </row>
    <row r="4" spans="1:23" x14ac:dyDescent="0.3">
      <c r="A4" s="85" t="s">
        <v>118</v>
      </c>
      <c r="B4" s="74" t="s">
        <v>110</v>
      </c>
      <c r="C4" s="86" t="s">
        <v>144</v>
      </c>
      <c r="D4" s="87">
        <v>1</v>
      </c>
      <c r="E4" s="87">
        <v>1</v>
      </c>
      <c r="F4" s="87">
        <v>1</v>
      </c>
      <c r="G4" s="87">
        <v>1</v>
      </c>
      <c r="H4" s="87">
        <v>1</v>
      </c>
      <c r="I4" s="87">
        <v>1</v>
      </c>
      <c r="J4" s="87">
        <v>0</v>
      </c>
      <c r="K4" s="87">
        <v>0</v>
      </c>
      <c r="L4" s="87">
        <v>0</v>
      </c>
      <c r="M4" s="196">
        <v>0</v>
      </c>
      <c r="N4" s="191">
        <v>0</v>
      </c>
      <c r="O4" s="87">
        <v>0</v>
      </c>
      <c r="P4" s="87">
        <v>0</v>
      </c>
      <c r="Q4" s="87">
        <v>0</v>
      </c>
      <c r="R4" s="87">
        <v>0</v>
      </c>
      <c r="S4" s="87">
        <v>0</v>
      </c>
      <c r="T4" s="87">
        <v>0</v>
      </c>
      <c r="U4" s="87">
        <v>0</v>
      </c>
      <c r="V4" s="87">
        <v>0</v>
      </c>
      <c r="W4" s="87">
        <v>0</v>
      </c>
    </row>
    <row r="5" spans="1:23" x14ac:dyDescent="0.3">
      <c r="A5" s="85" t="s">
        <v>119</v>
      </c>
      <c r="B5" s="76" t="s">
        <v>112</v>
      </c>
      <c r="C5" s="86"/>
      <c r="D5" s="88">
        <v>1</v>
      </c>
      <c r="E5" s="88">
        <v>1</v>
      </c>
      <c r="F5" s="88">
        <v>1</v>
      </c>
      <c r="G5" s="88">
        <v>1</v>
      </c>
      <c r="H5" s="88">
        <v>1</v>
      </c>
      <c r="I5" s="88">
        <v>1</v>
      </c>
      <c r="J5" s="88">
        <v>1</v>
      </c>
      <c r="K5" s="88">
        <v>1</v>
      </c>
      <c r="L5" s="88">
        <v>1</v>
      </c>
      <c r="M5" s="197">
        <v>1</v>
      </c>
      <c r="N5" s="192">
        <v>1</v>
      </c>
      <c r="O5" s="88">
        <v>1</v>
      </c>
      <c r="P5" s="88">
        <v>1</v>
      </c>
      <c r="Q5" s="88">
        <v>1</v>
      </c>
      <c r="R5" s="88">
        <v>1</v>
      </c>
      <c r="S5" s="88">
        <v>1</v>
      </c>
      <c r="T5" s="88">
        <v>1</v>
      </c>
      <c r="U5" s="88">
        <v>1</v>
      </c>
      <c r="V5" s="88">
        <v>1</v>
      </c>
      <c r="W5" s="88">
        <v>1</v>
      </c>
    </row>
    <row r="6" spans="1:23" x14ac:dyDescent="0.3">
      <c r="A6" s="85" t="s">
        <v>120</v>
      </c>
      <c r="B6" s="77" t="s">
        <v>111</v>
      </c>
      <c r="C6" s="86" t="s">
        <v>144</v>
      </c>
      <c r="D6" s="85">
        <v>1</v>
      </c>
      <c r="E6" s="85">
        <v>1</v>
      </c>
      <c r="F6" s="85">
        <v>1</v>
      </c>
      <c r="G6" s="85">
        <v>1</v>
      </c>
      <c r="H6" s="85">
        <v>0</v>
      </c>
      <c r="I6" s="85">
        <v>0</v>
      </c>
      <c r="J6" s="85">
        <v>0</v>
      </c>
      <c r="K6" s="85">
        <v>0</v>
      </c>
      <c r="L6" s="85">
        <v>0</v>
      </c>
      <c r="M6" s="198">
        <v>0</v>
      </c>
      <c r="N6" s="193">
        <v>0</v>
      </c>
      <c r="O6" s="85">
        <v>0</v>
      </c>
      <c r="P6" s="85">
        <v>0</v>
      </c>
      <c r="Q6" s="85">
        <v>0</v>
      </c>
      <c r="R6" s="85">
        <v>0</v>
      </c>
      <c r="S6" s="85">
        <v>0</v>
      </c>
      <c r="T6" s="85">
        <v>0</v>
      </c>
      <c r="U6" s="85">
        <v>0</v>
      </c>
      <c r="V6" s="85">
        <v>0</v>
      </c>
      <c r="W6" s="85">
        <v>0</v>
      </c>
    </row>
    <row r="7" spans="1:23" x14ac:dyDescent="0.3">
      <c r="A7" s="85" t="s">
        <v>121</v>
      </c>
      <c r="B7" s="74" t="s">
        <v>110</v>
      </c>
      <c r="C7" s="86" t="s">
        <v>144</v>
      </c>
      <c r="D7" s="85">
        <v>1</v>
      </c>
      <c r="E7" s="85">
        <v>1</v>
      </c>
      <c r="F7" s="85">
        <v>1</v>
      </c>
      <c r="G7" s="85">
        <v>1</v>
      </c>
      <c r="H7" s="85">
        <v>1</v>
      </c>
      <c r="I7" s="85">
        <v>1</v>
      </c>
      <c r="J7" s="85">
        <v>0</v>
      </c>
      <c r="K7" s="85">
        <v>0</v>
      </c>
      <c r="L7" s="85">
        <v>0</v>
      </c>
      <c r="M7" s="198">
        <v>0</v>
      </c>
      <c r="N7" s="193">
        <v>0</v>
      </c>
      <c r="O7" s="85">
        <v>0</v>
      </c>
      <c r="P7" s="85">
        <v>0</v>
      </c>
      <c r="Q7" s="85">
        <v>0</v>
      </c>
      <c r="R7" s="85">
        <v>0</v>
      </c>
      <c r="S7" s="85">
        <v>0</v>
      </c>
      <c r="T7" s="85">
        <v>0</v>
      </c>
      <c r="U7" s="85">
        <v>0</v>
      </c>
      <c r="V7" s="85">
        <v>0</v>
      </c>
      <c r="W7" s="85">
        <v>0</v>
      </c>
    </row>
    <row r="8" spans="1:23" x14ac:dyDescent="0.3">
      <c r="A8" s="85" t="s">
        <v>87</v>
      </c>
      <c r="B8" s="87" t="s">
        <v>117</v>
      </c>
      <c r="C8" s="86" t="s">
        <v>144</v>
      </c>
      <c r="D8" s="87">
        <v>1</v>
      </c>
      <c r="E8" s="87">
        <v>1</v>
      </c>
      <c r="F8" s="87">
        <v>1</v>
      </c>
      <c r="G8" s="87">
        <v>1</v>
      </c>
      <c r="H8" s="87">
        <v>1</v>
      </c>
      <c r="I8" s="87">
        <v>1</v>
      </c>
      <c r="J8" s="87">
        <v>1</v>
      </c>
      <c r="K8" s="87">
        <v>1</v>
      </c>
      <c r="L8" s="87">
        <v>1</v>
      </c>
      <c r="M8" s="196">
        <v>1</v>
      </c>
      <c r="N8" s="191">
        <v>1</v>
      </c>
      <c r="O8" s="87">
        <v>1</v>
      </c>
      <c r="P8" s="87">
        <v>1</v>
      </c>
      <c r="Q8" s="87">
        <v>1</v>
      </c>
      <c r="R8" s="87">
        <v>1</v>
      </c>
      <c r="S8" s="87">
        <v>1</v>
      </c>
      <c r="T8" s="87">
        <v>1</v>
      </c>
      <c r="U8" s="87">
        <v>1</v>
      </c>
      <c r="V8" s="87">
        <v>1</v>
      </c>
      <c r="W8" s="87">
        <v>1</v>
      </c>
    </row>
    <row r="9" spans="1:23" x14ac:dyDescent="0.3">
      <c r="A9" s="85" t="s">
        <v>122</v>
      </c>
      <c r="B9" s="74" t="s">
        <v>110</v>
      </c>
      <c r="C9" s="86"/>
      <c r="D9" s="87"/>
      <c r="E9" s="87"/>
      <c r="F9" s="87"/>
      <c r="G9" s="87"/>
      <c r="H9" s="87"/>
      <c r="I9" s="87"/>
      <c r="J9" s="87"/>
      <c r="K9" s="87"/>
      <c r="L9" s="87"/>
      <c r="M9" s="196"/>
      <c r="N9" s="191"/>
      <c r="O9" s="87"/>
      <c r="P9" s="87"/>
      <c r="Q9" s="87"/>
      <c r="R9" s="87"/>
      <c r="S9" s="87"/>
      <c r="T9" s="87"/>
      <c r="U9" s="87"/>
      <c r="V9" s="87"/>
      <c r="W9" s="87"/>
    </row>
    <row r="10" spans="1:23" x14ac:dyDescent="0.3">
      <c r="A10" s="85" t="s">
        <v>123</v>
      </c>
      <c r="B10" s="77" t="s">
        <v>112</v>
      </c>
      <c r="C10" s="86" t="s">
        <v>144</v>
      </c>
      <c r="D10" s="85">
        <v>1</v>
      </c>
      <c r="E10" s="85">
        <v>1</v>
      </c>
      <c r="F10" s="85">
        <v>1</v>
      </c>
      <c r="G10" s="85">
        <v>1</v>
      </c>
      <c r="H10" s="85">
        <v>1</v>
      </c>
      <c r="I10" s="85">
        <v>1</v>
      </c>
      <c r="J10" s="85">
        <v>1</v>
      </c>
      <c r="K10" s="85">
        <v>1</v>
      </c>
      <c r="L10" s="85">
        <v>1</v>
      </c>
      <c r="M10" s="198">
        <v>1</v>
      </c>
      <c r="N10" s="193">
        <v>0</v>
      </c>
      <c r="O10" s="85">
        <v>0</v>
      </c>
      <c r="P10" s="85">
        <v>0</v>
      </c>
      <c r="Q10" s="85">
        <v>0</v>
      </c>
      <c r="R10" s="85">
        <v>0</v>
      </c>
      <c r="S10" s="85">
        <v>0</v>
      </c>
      <c r="T10" s="85">
        <v>0</v>
      </c>
      <c r="U10" s="85">
        <v>0</v>
      </c>
      <c r="V10" s="85">
        <v>0</v>
      </c>
      <c r="W10" s="85">
        <v>0</v>
      </c>
    </row>
    <row r="11" spans="1:23" x14ac:dyDescent="0.3">
      <c r="A11" s="85" t="s">
        <v>124</v>
      </c>
      <c r="B11" s="77" t="s">
        <v>111</v>
      </c>
      <c r="C11" s="86"/>
      <c r="D11" s="85">
        <v>1</v>
      </c>
      <c r="E11" s="85">
        <v>1</v>
      </c>
      <c r="F11" s="85">
        <v>1</v>
      </c>
      <c r="G11" s="85">
        <v>1</v>
      </c>
      <c r="H11" s="85">
        <v>1</v>
      </c>
      <c r="I11" s="85">
        <v>1</v>
      </c>
      <c r="J11" s="85">
        <v>1</v>
      </c>
      <c r="K11" s="85">
        <v>1</v>
      </c>
      <c r="L11" s="85">
        <v>1</v>
      </c>
      <c r="M11" s="198">
        <v>1</v>
      </c>
      <c r="N11" s="193">
        <v>1</v>
      </c>
      <c r="O11" s="85">
        <v>1</v>
      </c>
      <c r="P11" s="85">
        <v>1</v>
      </c>
      <c r="Q11" s="85">
        <v>1</v>
      </c>
      <c r="R11" s="85">
        <v>1</v>
      </c>
      <c r="S11" s="85">
        <v>1</v>
      </c>
      <c r="T11" s="85">
        <v>1</v>
      </c>
      <c r="U11" s="85">
        <v>1</v>
      </c>
      <c r="V11" s="85">
        <v>1</v>
      </c>
      <c r="W11" s="85">
        <v>1</v>
      </c>
    </row>
    <row r="12" spans="1:23" x14ac:dyDescent="0.3">
      <c r="A12" s="85" t="s">
        <v>125</v>
      </c>
      <c r="B12" s="76" t="s">
        <v>112</v>
      </c>
      <c r="C12" s="86"/>
      <c r="D12" s="85">
        <v>1</v>
      </c>
      <c r="E12" s="85">
        <v>1</v>
      </c>
      <c r="F12" s="85">
        <v>1</v>
      </c>
      <c r="G12" s="85">
        <v>1</v>
      </c>
      <c r="H12" s="85">
        <v>1</v>
      </c>
      <c r="I12" s="85">
        <v>1</v>
      </c>
      <c r="J12" s="85">
        <v>1</v>
      </c>
      <c r="K12" s="85">
        <v>1</v>
      </c>
      <c r="L12" s="85">
        <v>1</v>
      </c>
      <c r="M12" s="198">
        <v>1</v>
      </c>
      <c r="N12" s="193">
        <v>1</v>
      </c>
      <c r="O12" s="85">
        <v>1</v>
      </c>
      <c r="P12" s="85">
        <v>1</v>
      </c>
      <c r="Q12" s="85">
        <v>1</v>
      </c>
      <c r="R12" s="85">
        <v>1</v>
      </c>
      <c r="S12" s="85">
        <v>1</v>
      </c>
      <c r="T12" s="85">
        <v>1</v>
      </c>
      <c r="U12" s="85">
        <v>1</v>
      </c>
      <c r="V12" s="85">
        <v>1</v>
      </c>
      <c r="W12" s="85">
        <v>1</v>
      </c>
    </row>
    <row r="13" spans="1:23" x14ac:dyDescent="0.3">
      <c r="A13" s="85" t="s">
        <v>135</v>
      </c>
      <c r="B13" s="87" t="s">
        <v>117</v>
      </c>
      <c r="C13" s="86"/>
      <c r="D13" s="85">
        <v>1</v>
      </c>
      <c r="E13" s="85">
        <v>1</v>
      </c>
      <c r="F13" s="85">
        <v>1</v>
      </c>
      <c r="G13" s="85">
        <v>0</v>
      </c>
      <c r="H13" s="85">
        <v>0</v>
      </c>
      <c r="I13" s="85">
        <v>0</v>
      </c>
      <c r="J13" s="85">
        <v>0</v>
      </c>
      <c r="K13" s="85">
        <v>0</v>
      </c>
      <c r="L13" s="85">
        <v>0</v>
      </c>
      <c r="M13" s="198">
        <v>0</v>
      </c>
      <c r="N13" s="193">
        <v>0</v>
      </c>
      <c r="O13" s="85">
        <v>0</v>
      </c>
      <c r="P13" s="85">
        <v>0</v>
      </c>
      <c r="Q13" s="85">
        <v>0</v>
      </c>
      <c r="R13" s="85">
        <v>0</v>
      </c>
      <c r="S13" s="85">
        <v>0</v>
      </c>
      <c r="T13" s="85">
        <v>0</v>
      </c>
      <c r="U13" s="85">
        <v>0</v>
      </c>
      <c r="V13" s="85">
        <v>0</v>
      </c>
      <c r="W13" s="85">
        <v>0</v>
      </c>
    </row>
    <row r="14" spans="1:23" x14ac:dyDescent="0.3">
      <c r="A14" s="85" t="s">
        <v>88</v>
      </c>
      <c r="B14" s="74" t="s">
        <v>110</v>
      </c>
      <c r="C14" s="86" t="s">
        <v>144</v>
      </c>
      <c r="D14" s="85">
        <v>1</v>
      </c>
      <c r="E14" s="85">
        <v>1</v>
      </c>
      <c r="F14" s="85">
        <v>1</v>
      </c>
      <c r="G14" s="85">
        <v>1</v>
      </c>
      <c r="H14" s="85">
        <v>1</v>
      </c>
      <c r="I14" s="85">
        <v>1</v>
      </c>
      <c r="J14" s="85">
        <v>1</v>
      </c>
      <c r="K14" s="85">
        <v>0</v>
      </c>
      <c r="L14" s="85">
        <v>0</v>
      </c>
      <c r="M14" s="198">
        <v>0</v>
      </c>
      <c r="N14" s="193">
        <v>0</v>
      </c>
      <c r="O14" s="85">
        <v>0</v>
      </c>
      <c r="P14" s="85">
        <v>0</v>
      </c>
      <c r="Q14" s="85">
        <v>0</v>
      </c>
      <c r="R14" s="85">
        <v>0</v>
      </c>
      <c r="S14" s="85">
        <v>0</v>
      </c>
      <c r="T14" s="85">
        <v>0</v>
      </c>
      <c r="U14" s="85">
        <v>0</v>
      </c>
      <c r="V14" s="85">
        <v>0</v>
      </c>
      <c r="W14" s="85">
        <v>0</v>
      </c>
    </row>
    <row r="15" spans="1:23" x14ac:dyDescent="0.3">
      <c r="A15" s="78" t="s">
        <v>136</v>
      </c>
      <c r="B15" s="74" t="s">
        <v>109</v>
      </c>
      <c r="C15" s="86"/>
      <c r="D15" s="85">
        <v>1</v>
      </c>
      <c r="E15" s="85">
        <v>1</v>
      </c>
      <c r="F15" s="85">
        <v>1</v>
      </c>
      <c r="G15" s="85">
        <v>1</v>
      </c>
      <c r="H15" s="85">
        <v>1</v>
      </c>
      <c r="I15" s="85">
        <v>1</v>
      </c>
      <c r="J15" s="85">
        <v>1</v>
      </c>
      <c r="K15" s="85">
        <v>1</v>
      </c>
      <c r="L15" s="85">
        <v>1</v>
      </c>
      <c r="M15" s="198">
        <v>1</v>
      </c>
      <c r="N15" s="193">
        <v>1</v>
      </c>
      <c r="O15" s="85">
        <v>1</v>
      </c>
      <c r="P15" s="85">
        <v>1</v>
      </c>
      <c r="Q15" s="85">
        <v>1</v>
      </c>
      <c r="R15" s="85">
        <v>1</v>
      </c>
      <c r="S15" s="85">
        <v>1</v>
      </c>
      <c r="T15" s="85">
        <v>1</v>
      </c>
      <c r="U15" s="85">
        <v>1</v>
      </c>
      <c r="V15" s="85">
        <v>1</v>
      </c>
      <c r="W15" s="85">
        <v>1</v>
      </c>
    </row>
    <row r="16" spans="1:23" x14ac:dyDescent="0.3">
      <c r="A16" s="78" t="s">
        <v>137</v>
      </c>
      <c r="B16" s="74" t="s">
        <v>109</v>
      </c>
      <c r="C16" s="86"/>
      <c r="D16" s="85">
        <v>1</v>
      </c>
      <c r="E16" s="85">
        <v>1</v>
      </c>
      <c r="F16" s="85">
        <v>1</v>
      </c>
      <c r="G16" s="85">
        <v>1</v>
      </c>
      <c r="H16" s="85">
        <v>1</v>
      </c>
      <c r="I16" s="85">
        <v>1</v>
      </c>
      <c r="J16" s="85">
        <v>1</v>
      </c>
      <c r="K16" s="85">
        <v>1</v>
      </c>
      <c r="L16" s="85">
        <v>1</v>
      </c>
      <c r="M16" s="198">
        <v>1</v>
      </c>
      <c r="N16" s="193">
        <v>1</v>
      </c>
      <c r="O16" s="85">
        <v>1</v>
      </c>
      <c r="P16" s="85">
        <v>1</v>
      </c>
      <c r="Q16" s="85">
        <v>1</v>
      </c>
      <c r="R16" s="85">
        <v>1</v>
      </c>
      <c r="S16" s="85">
        <v>1</v>
      </c>
      <c r="T16" s="85">
        <v>1</v>
      </c>
      <c r="U16" s="85">
        <v>1</v>
      </c>
      <c r="V16" s="85">
        <v>1</v>
      </c>
      <c r="W16" s="85">
        <v>1</v>
      </c>
    </row>
    <row r="17" spans="1:23" x14ac:dyDescent="0.3">
      <c r="A17" s="78" t="s">
        <v>138</v>
      </c>
      <c r="B17" s="74" t="s">
        <v>109</v>
      </c>
      <c r="C17" s="86"/>
      <c r="D17" s="85">
        <v>1</v>
      </c>
      <c r="E17" s="85">
        <v>1</v>
      </c>
      <c r="F17" s="85">
        <v>1</v>
      </c>
      <c r="G17" s="85">
        <v>1</v>
      </c>
      <c r="H17" s="85">
        <v>1</v>
      </c>
      <c r="I17" s="85">
        <v>1</v>
      </c>
      <c r="J17" s="85">
        <v>1</v>
      </c>
      <c r="K17" s="85">
        <v>1</v>
      </c>
      <c r="L17" s="85">
        <v>1</v>
      </c>
      <c r="M17" s="198">
        <v>1</v>
      </c>
      <c r="N17" s="193">
        <v>1</v>
      </c>
      <c r="O17" s="85">
        <v>1</v>
      </c>
      <c r="P17" s="85">
        <v>1</v>
      </c>
      <c r="Q17" s="85">
        <v>1</v>
      </c>
      <c r="R17" s="85">
        <v>1</v>
      </c>
      <c r="S17" s="85">
        <v>1</v>
      </c>
      <c r="T17" s="85">
        <v>1</v>
      </c>
      <c r="U17" s="85">
        <v>1</v>
      </c>
      <c r="V17" s="85">
        <v>1</v>
      </c>
      <c r="W17" s="85">
        <v>1</v>
      </c>
    </row>
    <row r="18" spans="1:23" x14ac:dyDescent="0.3">
      <c r="A18" s="78" t="s">
        <v>139</v>
      </c>
      <c r="B18" s="74" t="s">
        <v>109</v>
      </c>
      <c r="C18" s="86"/>
      <c r="D18" s="85">
        <v>1</v>
      </c>
      <c r="E18" s="85">
        <v>1</v>
      </c>
      <c r="F18" s="85">
        <v>1</v>
      </c>
      <c r="G18" s="85">
        <v>1</v>
      </c>
      <c r="H18" s="85">
        <v>1</v>
      </c>
      <c r="I18" s="85">
        <v>1</v>
      </c>
      <c r="J18" s="85">
        <v>1</v>
      </c>
      <c r="K18" s="85">
        <v>1</v>
      </c>
      <c r="L18" s="85">
        <v>1</v>
      </c>
      <c r="M18" s="198">
        <v>1</v>
      </c>
      <c r="N18" s="193">
        <v>1</v>
      </c>
      <c r="O18" s="85">
        <v>1</v>
      </c>
      <c r="P18" s="85">
        <v>1</v>
      </c>
      <c r="Q18" s="85">
        <v>1</v>
      </c>
      <c r="R18" s="85">
        <v>1</v>
      </c>
      <c r="S18" s="85">
        <v>1</v>
      </c>
      <c r="T18" s="85">
        <v>1</v>
      </c>
      <c r="U18" s="85">
        <v>1</v>
      </c>
      <c r="V18" s="85">
        <v>1</v>
      </c>
      <c r="W18" s="85">
        <v>1</v>
      </c>
    </row>
    <row r="19" spans="1:23" x14ac:dyDescent="0.3">
      <c r="A19" s="85" t="s">
        <v>89</v>
      </c>
      <c r="B19" s="74" t="s">
        <v>110</v>
      </c>
      <c r="C19" s="86" t="s">
        <v>144</v>
      </c>
      <c r="D19" s="85">
        <v>1</v>
      </c>
      <c r="E19" s="85">
        <v>1</v>
      </c>
      <c r="F19" s="85">
        <v>1</v>
      </c>
      <c r="G19" s="85">
        <v>1</v>
      </c>
      <c r="H19" s="85">
        <v>1</v>
      </c>
      <c r="I19" s="85">
        <v>1</v>
      </c>
      <c r="J19" s="85">
        <v>1</v>
      </c>
      <c r="K19" s="85">
        <v>1</v>
      </c>
      <c r="L19" s="85">
        <v>1</v>
      </c>
      <c r="M19" s="198">
        <v>1</v>
      </c>
      <c r="N19" s="193">
        <v>1</v>
      </c>
      <c r="O19" s="85">
        <v>1</v>
      </c>
      <c r="P19" s="85">
        <v>1</v>
      </c>
      <c r="Q19" s="85">
        <v>1</v>
      </c>
      <c r="R19" s="85">
        <v>1</v>
      </c>
      <c r="S19" s="85">
        <v>1</v>
      </c>
      <c r="T19" s="85">
        <v>1</v>
      </c>
      <c r="U19" s="85">
        <v>1</v>
      </c>
      <c r="V19" s="85">
        <v>1</v>
      </c>
      <c r="W19" s="85">
        <v>1</v>
      </c>
    </row>
    <row r="20" spans="1:23" x14ac:dyDescent="0.3">
      <c r="A20" s="85" t="s">
        <v>90</v>
      </c>
      <c r="B20" s="74" t="s">
        <v>110</v>
      </c>
      <c r="C20" s="86" t="s">
        <v>144</v>
      </c>
      <c r="D20" s="85">
        <v>1</v>
      </c>
      <c r="E20" s="85">
        <v>1</v>
      </c>
      <c r="F20" s="85">
        <v>1</v>
      </c>
      <c r="G20" s="85">
        <v>1</v>
      </c>
      <c r="H20" s="85">
        <v>1</v>
      </c>
      <c r="I20" s="85">
        <v>0</v>
      </c>
      <c r="J20" s="85">
        <v>0</v>
      </c>
      <c r="K20" s="85">
        <v>0</v>
      </c>
      <c r="L20" s="85">
        <v>0</v>
      </c>
      <c r="M20" s="198">
        <v>0</v>
      </c>
      <c r="N20" s="193">
        <v>0</v>
      </c>
      <c r="O20" s="85">
        <v>0</v>
      </c>
      <c r="P20" s="85">
        <v>0</v>
      </c>
      <c r="Q20" s="85">
        <v>0</v>
      </c>
      <c r="R20" s="85">
        <v>0</v>
      </c>
      <c r="S20" s="85">
        <v>0</v>
      </c>
      <c r="T20" s="85">
        <v>0</v>
      </c>
      <c r="U20" s="85">
        <v>0</v>
      </c>
      <c r="V20" s="85">
        <v>0</v>
      </c>
      <c r="W20" s="85">
        <v>0</v>
      </c>
    </row>
    <row r="21" spans="1:23" x14ac:dyDescent="0.3">
      <c r="A21" s="85" t="s">
        <v>93</v>
      </c>
      <c r="B21" s="79" t="s">
        <v>111</v>
      </c>
      <c r="C21" s="86"/>
      <c r="D21" s="85">
        <v>0</v>
      </c>
      <c r="E21" s="85">
        <v>0</v>
      </c>
      <c r="F21" s="85">
        <v>0</v>
      </c>
      <c r="G21" s="85">
        <v>0</v>
      </c>
      <c r="H21" s="85">
        <v>0</v>
      </c>
      <c r="I21" s="85">
        <v>0</v>
      </c>
      <c r="J21" s="85">
        <v>0</v>
      </c>
      <c r="K21" s="85">
        <v>0</v>
      </c>
      <c r="L21" s="85">
        <v>0</v>
      </c>
      <c r="M21" s="198">
        <v>0</v>
      </c>
      <c r="N21" s="193">
        <v>0</v>
      </c>
      <c r="O21" s="85">
        <v>0</v>
      </c>
      <c r="P21" s="85">
        <v>0</v>
      </c>
      <c r="Q21" s="85">
        <v>0</v>
      </c>
      <c r="R21" s="85">
        <v>0</v>
      </c>
      <c r="S21" s="85">
        <v>0</v>
      </c>
      <c r="T21" s="85">
        <v>0</v>
      </c>
      <c r="U21" s="85">
        <v>0</v>
      </c>
      <c r="V21" s="85">
        <v>0</v>
      </c>
      <c r="W21" s="85">
        <v>0</v>
      </c>
    </row>
    <row r="22" spans="1:23" x14ac:dyDescent="0.3">
      <c r="A22" s="85" t="s">
        <v>126</v>
      </c>
      <c r="B22" s="74" t="s">
        <v>110</v>
      </c>
      <c r="C22" s="86"/>
      <c r="D22" s="85">
        <v>1</v>
      </c>
      <c r="E22" s="85">
        <v>1</v>
      </c>
      <c r="F22" s="85">
        <v>1</v>
      </c>
      <c r="G22" s="85">
        <v>1</v>
      </c>
      <c r="H22" s="85">
        <v>1</v>
      </c>
      <c r="I22" s="85">
        <v>0</v>
      </c>
      <c r="J22" s="85">
        <v>0</v>
      </c>
      <c r="K22" s="85">
        <v>0</v>
      </c>
      <c r="L22" s="85">
        <v>0</v>
      </c>
      <c r="M22" s="198">
        <v>0</v>
      </c>
      <c r="N22" s="193">
        <v>0</v>
      </c>
      <c r="O22" s="85">
        <v>0</v>
      </c>
      <c r="P22" s="85">
        <v>0</v>
      </c>
      <c r="Q22" s="85">
        <v>0</v>
      </c>
      <c r="R22" s="85">
        <v>0</v>
      </c>
      <c r="S22" s="85">
        <v>0</v>
      </c>
      <c r="T22" s="85">
        <v>0</v>
      </c>
      <c r="U22" s="85">
        <v>0</v>
      </c>
      <c r="V22" s="85">
        <v>0</v>
      </c>
      <c r="W22" s="85">
        <v>0</v>
      </c>
    </row>
    <row r="23" spans="1:23" x14ac:dyDescent="0.3">
      <c r="A23" s="85" t="s">
        <v>91</v>
      </c>
      <c r="B23" s="74" t="s">
        <v>110</v>
      </c>
      <c r="C23" s="86" t="s">
        <v>144</v>
      </c>
      <c r="D23" s="85">
        <v>1</v>
      </c>
      <c r="E23" s="85">
        <v>1</v>
      </c>
      <c r="F23" s="85">
        <v>1</v>
      </c>
      <c r="G23" s="85">
        <v>1</v>
      </c>
      <c r="H23" s="85">
        <v>0</v>
      </c>
      <c r="I23" s="85">
        <v>0</v>
      </c>
      <c r="J23" s="85">
        <v>0</v>
      </c>
      <c r="K23" s="85">
        <v>0</v>
      </c>
      <c r="L23" s="85">
        <v>0</v>
      </c>
      <c r="M23" s="198">
        <v>0</v>
      </c>
      <c r="N23" s="193">
        <v>0</v>
      </c>
      <c r="O23" s="85">
        <v>0</v>
      </c>
      <c r="P23" s="85">
        <v>0</v>
      </c>
      <c r="Q23" s="85">
        <v>0</v>
      </c>
      <c r="R23" s="85">
        <v>0</v>
      </c>
      <c r="S23" s="85">
        <v>0</v>
      </c>
      <c r="T23" s="85">
        <v>0</v>
      </c>
      <c r="U23" s="85">
        <v>0</v>
      </c>
      <c r="V23" s="85">
        <v>0</v>
      </c>
      <c r="W23" s="85">
        <v>0</v>
      </c>
    </row>
    <row r="24" spans="1:23" x14ac:dyDescent="0.3">
      <c r="A24" s="85" t="s">
        <v>92</v>
      </c>
      <c r="B24" s="77" t="s">
        <v>112</v>
      </c>
      <c r="C24" s="86" t="s">
        <v>144</v>
      </c>
      <c r="D24" s="85">
        <v>1</v>
      </c>
      <c r="E24" s="85">
        <v>1</v>
      </c>
      <c r="F24" s="85">
        <v>1</v>
      </c>
      <c r="G24" s="85">
        <v>1</v>
      </c>
      <c r="H24" s="85">
        <v>1</v>
      </c>
      <c r="I24" s="85">
        <v>1</v>
      </c>
      <c r="J24" s="85">
        <v>1</v>
      </c>
      <c r="K24" s="85">
        <v>1</v>
      </c>
      <c r="L24" s="85">
        <v>1</v>
      </c>
      <c r="M24" s="198">
        <v>1</v>
      </c>
      <c r="N24" s="193">
        <v>0</v>
      </c>
      <c r="O24" s="85">
        <v>0</v>
      </c>
      <c r="P24" s="85">
        <v>0</v>
      </c>
      <c r="Q24" s="85">
        <v>0</v>
      </c>
      <c r="R24" s="85">
        <v>0</v>
      </c>
      <c r="S24" s="85">
        <v>0</v>
      </c>
      <c r="T24" s="85">
        <v>0</v>
      </c>
      <c r="U24" s="85">
        <v>0</v>
      </c>
      <c r="V24" s="85">
        <v>0</v>
      </c>
      <c r="W24" s="85">
        <v>0</v>
      </c>
    </row>
    <row r="25" spans="1:23" x14ac:dyDescent="0.3">
      <c r="A25" s="85" t="s">
        <v>94</v>
      </c>
      <c r="B25" s="74" t="s">
        <v>113</v>
      </c>
      <c r="C25" s="86"/>
      <c r="D25" s="85">
        <v>1</v>
      </c>
      <c r="E25" s="85">
        <v>1</v>
      </c>
      <c r="F25" s="85">
        <v>1</v>
      </c>
      <c r="G25" s="85">
        <v>1</v>
      </c>
      <c r="H25" s="85">
        <v>0</v>
      </c>
      <c r="I25" s="85">
        <v>0</v>
      </c>
      <c r="J25" s="85">
        <v>0</v>
      </c>
      <c r="K25" s="85">
        <v>0</v>
      </c>
      <c r="L25" s="85">
        <v>0</v>
      </c>
      <c r="M25" s="198">
        <v>0</v>
      </c>
      <c r="N25" s="193">
        <v>0</v>
      </c>
      <c r="O25" s="85">
        <v>0</v>
      </c>
      <c r="P25" s="85">
        <v>0</v>
      </c>
      <c r="Q25" s="85">
        <v>0</v>
      </c>
      <c r="R25" s="85">
        <v>0</v>
      </c>
      <c r="S25" s="85">
        <v>0</v>
      </c>
      <c r="T25" s="85">
        <v>0</v>
      </c>
      <c r="U25" s="85">
        <v>0</v>
      </c>
      <c r="V25" s="85">
        <v>0</v>
      </c>
      <c r="W25" s="85">
        <v>0</v>
      </c>
    </row>
    <row r="26" spans="1:23" x14ac:dyDescent="0.3">
      <c r="A26" s="85" t="s">
        <v>127</v>
      </c>
      <c r="B26" s="74" t="s">
        <v>110</v>
      </c>
      <c r="C26" s="86"/>
      <c r="D26" s="85">
        <v>1</v>
      </c>
      <c r="E26" s="85">
        <v>0</v>
      </c>
      <c r="F26" s="85">
        <v>0</v>
      </c>
      <c r="G26" s="85">
        <v>0</v>
      </c>
      <c r="H26" s="85">
        <v>0</v>
      </c>
      <c r="I26" s="85">
        <v>0</v>
      </c>
      <c r="J26" s="85">
        <v>0</v>
      </c>
      <c r="K26" s="85">
        <v>0</v>
      </c>
      <c r="L26" s="85">
        <v>0</v>
      </c>
      <c r="M26" s="198">
        <v>0</v>
      </c>
      <c r="N26" s="193">
        <v>0</v>
      </c>
      <c r="O26" s="85">
        <v>0</v>
      </c>
      <c r="P26" s="85">
        <v>0</v>
      </c>
      <c r="Q26" s="85">
        <v>0</v>
      </c>
      <c r="R26" s="85">
        <v>0</v>
      </c>
      <c r="S26" s="85">
        <v>0</v>
      </c>
      <c r="T26" s="85">
        <v>0</v>
      </c>
      <c r="U26" s="85">
        <v>0</v>
      </c>
      <c r="V26" s="85">
        <v>0</v>
      </c>
      <c r="W26" s="85">
        <v>0</v>
      </c>
    </row>
    <row r="27" spans="1:23" x14ac:dyDescent="0.3">
      <c r="A27" s="85" t="s">
        <v>128</v>
      </c>
      <c r="B27" s="74" t="s">
        <v>110</v>
      </c>
      <c r="C27" s="86"/>
      <c r="D27" s="85">
        <v>1</v>
      </c>
      <c r="E27" s="85">
        <v>1</v>
      </c>
      <c r="F27" s="85">
        <v>1</v>
      </c>
      <c r="G27" s="85">
        <v>0</v>
      </c>
      <c r="H27" s="85">
        <v>0</v>
      </c>
      <c r="I27" s="85">
        <v>0</v>
      </c>
      <c r="J27" s="85">
        <v>0</v>
      </c>
      <c r="K27" s="85">
        <v>0</v>
      </c>
      <c r="L27" s="85">
        <v>0</v>
      </c>
      <c r="M27" s="198">
        <v>0</v>
      </c>
      <c r="N27" s="193">
        <v>0</v>
      </c>
      <c r="O27" s="85">
        <v>0</v>
      </c>
      <c r="P27" s="85">
        <v>0</v>
      </c>
      <c r="Q27" s="85">
        <v>0</v>
      </c>
      <c r="R27" s="85">
        <v>0</v>
      </c>
      <c r="S27" s="85">
        <v>0</v>
      </c>
      <c r="T27" s="85">
        <v>0</v>
      </c>
      <c r="U27" s="85">
        <v>0</v>
      </c>
      <c r="V27" s="85">
        <v>0</v>
      </c>
      <c r="W27" s="85">
        <v>0</v>
      </c>
    </row>
    <row r="28" spans="1:23" x14ac:dyDescent="0.3">
      <c r="A28" s="85" t="s">
        <v>129</v>
      </c>
      <c r="B28" s="74" t="s">
        <v>110</v>
      </c>
      <c r="C28" s="86"/>
      <c r="D28" s="85">
        <v>1</v>
      </c>
      <c r="E28" s="85">
        <v>1</v>
      </c>
      <c r="F28" s="85">
        <v>1</v>
      </c>
      <c r="G28" s="85">
        <v>1</v>
      </c>
      <c r="H28" s="85">
        <v>1</v>
      </c>
      <c r="I28" s="85">
        <v>1</v>
      </c>
      <c r="J28" s="85">
        <v>0</v>
      </c>
      <c r="K28" s="85">
        <v>0</v>
      </c>
      <c r="L28" s="85">
        <v>0</v>
      </c>
      <c r="M28" s="198">
        <v>0</v>
      </c>
      <c r="N28" s="193">
        <v>0</v>
      </c>
      <c r="O28" s="85">
        <v>0</v>
      </c>
      <c r="P28" s="85">
        <v>0</v>
      </c>
      <c r="Q28" s="85">
        <v>0</v>
      </c>
      <c r="R28" s="85">
        <v>0</v>
      </c>
      <c r="S28" s="85">
        <v>0</v>
      </c>
      <c r="T28" s="85">
        <v>0</v>
      </c>
      <c r="U28" s="85">
        <v>0</v>
      </c>
      <c r="V28" s="85">
        <v>0</v>
      </c>
      <c r="W28" s="85">
        <v>0</v>
      </c>
    </row>
    <row r="29" spans="1:23" x14ac:dyDescent="0.3">
      <c r="A29" s="85" t="s">
        <v>95</v>
      </c>
      <c r="B29" s="77" t="s">
        <v>114</v>
      </c>
      <c r="C29" s="86"/>
      <c r="D29" s="85">
        <v>1</v>
      </c>
      <c r="E29" s="85">
        <v>1</v>
      </c>
      <c r="F29" s="85">
        <v>1</v>
      </c>
      <c r="G29" s="85">
        <v>1</v>
      </c>
      <c r="H29" s="85">
        <v>1</v>
      </c>
      <c r="I29" s="85">
        <v>1</v>
      </c>
      <c r="J29" s="85">
        <v>1</v>
      </c>
      <c r="K29" s="85">
        <v>1</v>
      </c>
      <c r="L29" s="85">
        <v>1</v>
      </c>
      <c r="M29" s="198">
        <v>1</v>
      </c>
      <c r="N29" s="193">
        <v>1</v>
      </c>
      <c r="O29" s="85">
        <v>1</v>
      </c>
      <c r="P29" s="85">
        <v>1</v>
      </c>
      <c r="Q29" s="85">
        <v>1</v>
      </c>
      <c r="R29" s="85">
        <v>1</v>
      </c>
      <c r="S29" s="85">
        <v>1</v>
      </c>
      <c r="T29" s="85">
        <v>1</v>
      </c>
      <c r="U29" s="85">
        <v>1</v>
      </c>
      <c r="V29" s="85">
        <v>1</v>
      </c>
      <c r="W29" s="85">
        <v>1</v>
      </c>
    </row>
    <row r="30" spans="1:23" x14ac:dyDescent="0.3">
      <c r="A30" s="85" t="s">
        <v>130</v>
      </c>
      <c r="B30" s="77" t="s">
        <v>111</v>
      </c>
      <c r="C30" s="86"/>
      <c r="D30" s="85">
        <v>1</v>
      </c>
      <c r="E30" s="85">
        <v>1</v>
      </c>
      <c r="F30" s="85">
        <v>1</v>
      </c>
      <c r="G30" s="85">
        <v>1</v>
      </c>
      <c r="H30" s="85">
        <v>1</v>
      </c>
      <c r="I30" s="85">
        <v>1</v>
      </c>
      <c r="J30" s="85">
        <v>1</v>
      </c>
      <c r="K30" s="85">
        <v>1</v>
      </c>
      <c r="L30" s="85">
        <v>1</v>
      </c>
      <c r="M30" s="198">
        <v>1</v>
      </c>
      <c r="N30" s="193">
        <v>1</v>
      </c>
      <c r="O30" s="85">
        <v>1</v>
      </c>
      <c r="P30" s="85">
        <v>1</v>
      </c>
      <c r="Q30" s="85">
        <v>1</v>
      </c>
      <c r="R30" s="85">
        <v>1</v>
      </c>
      <c r="S30" s="85">
        <v>1</v>
      </c>
      <c r="T30" s="85">
        <v>1</v>
      </c>
      <c r="U30" s="85">
        <v>1</v>
      </c>
      <c r="V30" s="85">
        <v>1</v>
      </c>
      <c r="W30" s="85">
        <v>1</v>
      </c>
    </row>
    <row r="31" spans="1:23" x14ac:dyDescent="0.3">
      <c r="A31" s="85" t="s">
        <v>140</v>
      </c>
      <c r="B31" s="74" t="s">
        <v>109</v>
      </c>
      <c r="C31" s="86" t="s">
        <v>144</v>
      </c>
      <c r="D31" s="85">
        <v>1</v>
      </c>
      <c r="E31" s="85">
        <v>1</v>
      </c>
      <c r="F31" s="85">
        <v>0</v>
      </c>
      <c r="G31" s="85">
        <v>0</v>
      </c>
      <c r="H31" s="85">
        <v>0</v>
      </c>
      <c r="I31" s="85">
        <v>0</v>
      </c>
      <c r="J31" s="85">
        <v>0</v>
      </c>
      <c r="K31" s="85">
        <v>0</v>
      </c>
      <c r="L31" s="85">
        <v>0</v>
      </c>
      <c r="M31" s="198">
        <v>0</v>
      </c>
      <c r="N31" s="193">
        <v>0</v>
      </c>
      <c r="O31" s="85">
        <v>0</v>
      </c>
      <c r="P31" s="85">
        <v>0</v>
      </c>
      <c r="Q31" s="85">
        <v>0</v>
      </c>
      <c r="R31" s="85">
        <v>0</v>
      </c>
      <c r="S31" s="85">
        <v>0</v>
      </c>
      <c r="T31" s="85">
        <v>0</v>
      </c>
      <c r="U31" s="85">
        <v>0</v>
      </c>
      <c r="V31" s="85">
        <v>0</v>
      </c>
      <c r="W31" s="85">
        <v>0</v>
      </c>
    </row>
    <row r="32" spans="1:23" x14ac:dyDescent="0.3">
      <c r="A32" s="85" t="s">
        <v>96</v>
      </c>
      <c r="B32" s="77" t="s">
        <v>114</v>
      </c>
      <c r="C32" s="86" t="s">
        <v>144</v>
      </c>
      <c r="D32" s="85">
        <v>1</v>
      </c>
      <c r="E32" s="85">
        <v>0</v>
      </c>
      <c r="F32" s="85">
        <v>0</v>
      </c>
      <c r="G32" s="85">
        <v>0</v>
      </c>
      <c r="H32" s="85">
        <v>0</v>
      </c>
      <c r="I32" s="85">
        <v>0</v>
      </c>
      <c r="J32" s="85">
        <v>0</v>
      </c>
      <c r="K32" s="85">
        <v>0</v>
      </c>
      <c r="L32" s="85">
        <v>0</v>
      </c>
      <c r="M32" s="198">
        <v>0</v>
      </c>
      <c r="N32" s="193">
        <v>0</v>
      </c>
      <c r="O32" s="85">
        <v>0</v>
      </c>
      <c r="P32" s="85">
        <v>0</v>
      </c>
      <c r="Q32" s="85">
        <v>0</v>
      </c>
      <c r="R32" s="85">
        <v>0</v>
      </c>
      <c r="S32" s="85">
        <v>0</v>
      </c>
      <c r="T32" s="85">
        <v>0</v>
      </c>
      <c r="U32" s="85">
        <v>0</v>
      </c>
      <c r="V32" s="85">
        <v>0</v>
      </c>
      <c r="W32" s="85">
        <v>0</v>
      </c>
    </row>
    <row r="33" spans="1:23" x14ac:dyDescent="0.3">
      <c r="A33" s="85" t="s">
        <v>108</v>
      </c>
      <c r="B33" s="74" t="s">
        <v>110</v>
      </c>
      <c r="C33" s="86" t="s">
        <v>144</v>
      </c>
      <c r="D33" s="85">
        <v>1</v>
      </c>
      <c r="E33" s="85">
        <v>1</v>
      </c>
      <c r="F33" s="85">
        <v>1</v>
      </c>
      <c r="G33" s="85">
        <v>1</v>
      </c>
      <c r="H33" s="85">
        <v>0</v>
      </c>
      <c r="I33" s="85">
        <v>0</v>
      </c>
      <c r="J33" s="85">
        <v>0</v>
      </c>
      <c r="K33" s="85">
        <v>0</v>
      </c>
      <c r="L33" s="85">
        <v>0</v>
      </c>
      <c r="M33" s="198">
        <v>0</v>
      </c>
      <c r="N33" s="193">
        <v>0</v>
      </c>
      <c r="O33" s="85">
        <v>0</v>
      </c>
      <c r="P33" s="85">
        <v>0</v>
      </c>
      <c r="Q33" s="85">
        <v>0</v>
      </c>
      <c r="R33" s="85">
        <v>0</v>
      </c>
      <c r="S33" s="85">
        <v>0</v>
      </c>
      <c r="T33" s="85">
        <v>0</v>
      </c>
      <c r="U33" s="85">
        <v>0</v>
      </c>
      <c r="V33" s="85">
        <v>0</v>
      </c>
      <c r="W33" s="85">
        <v>0</v>
      </c>
    </row>
    <row r="34" spans="1:23" x14ac:dyDescent="0.3">
      <c r="A34" s="85" t="s">
        <v>97</v>
      </c>
      <c r="B34" s="85"/>
      <c r="C34" s="86"/>
      <c r="D34" s="85">
        <v>1</v>
      </c>
      <c r="E34" s="85">
        <v>0</v>
      </c>
      <c r="F34" s="85">
        <v>0</v>
      </c>
      <c r="G34" s="85">
        <v>0</v>
      </c>
      <c r="H34" s="85">
        <v>0</v>
      </c>
      <c r="I34" s="85">
        <v>0</v>
      </c>
      <c r="J34" s="85">
        <v>0</v>
      </c>
      <c r="K34" s="85">
        <v>0</v>
      </c>
      <c r="L34" s="85">
        <v>0</v>
      </c>
      <c r="M34" s="198">
        <v>0</v>
      </c>
      <c r="N34" s="193">
        <v>0</v>
      </c>
      <c r="O34" s="85">
        <v>0</v>
      </c>
      <c r="P34" s="85">
        <v>0</v>
      </c>
      <c r="Q34" s="85">
        <v>0</v>
      </c>
      <c r="R34" s="85">
        <v>0</v>
      </c>
      <c r="S34" s="85">
        <v>0</v>
      </c>
      <c r="T34" s="85">
        <v>0</v>
      </c>
      <c r="U34" s="85">
        <v>0</v>
      </c>
      <c r="V34" s="85">
        <v>0</v>
      </c>
      <c r="W34" s="85">
        <v>0</v>
      </c>
    </row>
    <row r="35" spans="1:23" x14ac:dyDescent="0.3">
      <c r="A35" s="85" t="s">
        <v>131</v>
      </c>
      <c r="B35" s="74" t="s">
        <v>110</v>
      </c>
      <c r="C35" s="86" t="s">
        <v>144</v>
      </c>
      <c r="D35" s="85">
        <v>1</v>
      </c>
      <c r="E35" s="85">
        <v>1</v>
      </c>
      <c r="F35" s="85">
        <v>1</v>
      </c>
      <c r="G35" s="85">
        <v>1</v>
      </c>
      <c r="H35" s="85">
        <v>1</v>
      </c>
      <c r="I35" s="85">
        <v>0</v>
      </c>
      <c r="J35" s="85">
        <v>0</v>
      </c>
      <c r="K35" s="85">
        <v>0</v>
      </c>
      <c r="L35" s="85">
        <v>0</v>
      </c>
      <c r="M35" s="198">
        <v>0</v>
      </c>
      <c r="N35" s="193">
        <v>0</v>
      </c>
      <c r="O35" s="85">
        <v>0</v>
      </c>
      <c r="P35" s="85">
        <v>0</v>
      </c>
      <c r="Q35" s="85">
        <v>0</v>
      </c>
      <c r="R35" s="85">
        <v>0</v>
      </c>
      <c r="S35" s="85">
        <v>0</v>
      </c>
      <c r="T35" s="85">
        <v>0</v>
      </c>
      <c r="U35" s="85">
        <v>0</v>
      </c>
      <c r="V35" s="85">
        <v>0</v>
      </c>
      <c r="W35" s="85">
        <v>0</v>
      </c>
    </row>
    <row r="36" spans="1:23" x14ac:dyDescent="0.3">
      <c r="A36" s="85" t="s">
        <v>98</v>
      </c>
      <c r="B36" s="74" t="s">
        <v>110</v>
      </c>
      <c r="C36" s="86"/>
      <c r="D36" s="85">
        <v>1</v>
      </c>
      <c r="E36" s="85">
        <v>1</v>
      </c>
      <c r="F36" s="85">
        <v>1</v>
      </c>
      <c r="G36" s="85">
        <v>0</v>
      </c>
      <c r="H36" s="85">
        <v>0</v>
      </c>
      <c r="I36" s="85">
        <v>0</v>
      </c>
      <c r="J36" s="85">
        <v>0</v>
      </c>
      <c r="K36" s="85">
        <v>0</v>
      </c>
      <c r="L36" s="85">
        <v>0</v>
      </c>
      <c r="M36" s="198">
        <v>0</v>
      </c>
      <c r="N36" s="193">
        <v>0</v>
      </c>
      <c r="O36" s="85">
        <v>0</v>
      </c>
      <c r="P36" s="85">
        <v>0</v>
      </c>
      <c r="Q36" s="85">
        <v>0</v>
      </c>
      <c r="R36" s="85">
        <v>0</v>
      </c>
      <c r="S36" s="85">
        <v>0</v>
      </c>
      <c r="T36" s="85">
        <v>0</v>
      </c>
      <c r="U36" s="85">
        <v>0</v>
      </c>
      <c r="V36" s="85">
        <v>0</v>
      </c>
      <c r="W36" s="85">
        <v>0</v>
      </c>
    </row>
    <row r="37" spans="1:23" x14ac:dyDescent="0.3">
      <c r="A37" s="85" t="s">
        <v>99</v>
      </c>
      <c r="B37" s="77" t="s">
        <v>112</v>
      </c>
      <c r="C37" s="86"/>
      <c r="D37" s="85">
        <v>1</v>
      </c>
      <c r="E37" s="85">
        <v>1</v>
      </c>
      <c r="F37" s="85">
        <v>1</v>
      </c>
      <c r="G37" s="85">
        <v>1</v>
      </c>
      <c r="H37" s="85">
        <v>1</v>
      </c>
      <c r="I37" s="85">
        <v>1</v>
      </c>
      <c r="J37" s="85">
        <v>1</v>
      </c>
      <c r="K37" s="85">
        <v>1</v>
      </c>
      <c r="L37" s="85">
        <v>1</v>
      </c>
      <c r="M37" s="198">
        <v>1</v>
      </c>
      <c r="N37" s="193">
        <v>1</v>
      </c>
      <c r="O37" s="85">
        <v>1</v>
      </c>
      <c r="P37" s="85">
        <v>1</v>
      </c>
      <c r="Q37" s="85">
        <v>1</v>
      </c>
      <c r="R37" s="85">
        <v>1</v>
      </c>
      <c r="S37" s="85">
        <v>1</v>
      </c>
      <c r="T37" s="85">
        <v>1</v>
      </c>
      <c r="U37" s="85">
        <v>1</v>
      </c>
      <c r="V37" s="85">
        <v>1</v>
      </c>
      <c r="W37" s="85">
        <v>1</v>
      </c>
    </row>
    <row r="38" spans="1:23" x14ac:dyDescent="0.3">
      <c r="A38" s="85" t="s">
        <v>100</v>
      </c>
      <c r="B38" s="87" t="s">
        <v>117</v>
      </c>
      <c r="C38" s="86"/>
      <c r="D38" s="85">
        <v>0</v>
      </c>
      <c r="E38" s="85">
        <v>0</v>
      </c>
      <c r="F38" s="85">
        <v>0</v>
      </c>
      <c r="G38" s="85">
        <v>0</v>
      </c>
      <c r="H38" s="85">
        <v>0</v>
      </c>
      <c r="I38" s="85">
        <v>0</v>
      </c>
      <c r="J38" s="85">
        <v>0</v>
      </c>
      <c r="K38" s="85">
        <v>0</v>
      </c>
      <c r="L38" s="85">
        <v>0</v>
      </c>
      <c r="M38" s="198">
        <v>0</v>
      </c>
      <c r="N38" s="193">
        <v>0</v>
      </c>
      <c r="O38" s="85">
        <v>0</v>
      </c>
      <c r="P38" s="85">
        <v>0</v>
      </c>
      <c r="Q38" s="85">
        <v>0</v>
      </c>
      <c r="R38" s="85">
        <v>0</v>
      </c>
      <c r="S38" s="85">
        <v>0</v>
      </c>
      <c r="T38" s="85">
        <v>0</v>
      </c>
      <c r="U38" s="85">
        <v>0</v>
      </c>
      <c r="V38" s="85">
        <v>0</v>
      </c>
      <c r="W38" s="85">
        <v>0</v>
      </c>
    </row>
    <row r="39" spans="1:23" x14ac:dyDescent="0.3">
      <c r="A39" s="85" t="s">
        <v>101</v>
      </c>
      <c r="B39" s="87" t="s">
        <v>117</v>
      </c>
      <c r="C39" s="86"/>
      <c r="D39" s="85">
        <v>0</v>
      </c>
      <c r="E39" s="85">
        <v>0</v>
      </c>
      <c r="F39" s="85">
        <v>0</v>
      </c>
      <c r="G39" s="85">
        <v>0</v>
      </c>
      <c r="H39" s="85">
        <v>0</v>
      </c>
      <c r="I39" s="85">
        <v>0</v>
      </c>
      <c r="J39" s="85">
        <v>0</v>
      </c>
      <c r="K39" s="85">
        <v>0</v>
      </c>
      <c r="L39" s="85">
        <v>0</v>
      </c>
      <c r="M39" s="198">
        <v>0</v>
      </c>
      <c r="N39" s="193">
        <v>0</v>
      </c>
      <c r="O39" s="85">
        <v>0</v>
      </c>
      <c r="P39" s="85">
        <v>0</v>
      </c>
      <c r="Q39" s="85">
        <v>0</v>
      </c>
      <c r="R39" s="85">
        <v>0</v>
      </c>
      <c r="S39" s="85">
        <v>0</v>
      </c>
      <c r="T39" s="85">
        <v>0</v>
      </c>
      <c r="U39" s="85">
        <v>0</v>
      </c>
      <c r="V39" s="85">
        <v>0</v>
      </c>
      <c r="W39" s="85">
        <v>0</v>
      </c>
    </row>
    <row r="40" spans="1:23" x14ac:dyDescent="0.3">
      <c r="A40" s="85" t="s">
        <v>102</v>
      </c>
      <c r="B40" s="74" t="s">
        <v>110</v>
      </c>
      <c r="C40" s="86" t="s">
        <v>144</v>
      </c>
      <c r="D40" s="85">
        <v>0</v>
      </c>
      <c r="E40" s="85">
        <v>0</v>
      </c>
      <c r="F40" s="85">
        <v>0</v>
      </c>
      <c r="G40" s="85">
        <v>0</v>
      </c>
      <c r="H40" s="85">
        <v>0</v>
      </c>
      <c r="I40" s="85">
        <v>0</v>
      </c>
      <c r="J40" s="85">
        <v>0</v>
      </c>
      <c r="K40" s="85">
        <v>0</v>
      </c>
      <c r="L40" s="85">
        <v>0</v>
      </c>
      <c r="M40" s="198">
        <v>0</v>
      </c>
      <c r="N40" s="193">
        <v>0</v>
      </c>
      <c r="O40" s="85">
        <v>0</v>
      </c>
      <c r="P40" s="85">
        <v>0</v>
      </c>
      <c r="Q40" s="85">
        <v>0</v>
      </c>
      <c r="R40" s="85">
        <v>0</v>
      </c>
      <c r="S40" s="85">
        <v>0</v>
      </c>
      <c r="T40" s="85">
        <v>0</v>
      </c>
      <c r="U40" s="85">
        <v>0</v>
      </c>
      <c r="V40" s="85">
        <v>0</v>
      </c>
      <c r="W40" s="85">
        <v>0</v>
      </c>
    </row>
    <row r="41" spans="1:23" x14ac:dyDescent="0.3">
      <c r="A41" s="85" t="s">
        <v>103</v>
      </c>
      <c r="B41" s="77" t="s">
        <v>114</v>
      </c>
      <c r="C41" s="86" t="s">
        <v>144</v>
      </c>
      <c r="D41" s="85">
        <v>1</v>
      </c>
      <c r="E41" s="85">
        <v>1</v>
      </c>
      <c r="F41" s="85">
        <v>1</v>
      </c>
      <c r="G41" s="85">
        <v>1</v>
      </c>
      <c r="H41" s="85">
        <v>1</v>
      </c>
      <c r="I41" s="85">
        <v>0</v>
      </c>
      <c r="J41" s="85">
        <v>0</v>
      </c>
      <c r="K41" s="85">
        <v>0</v>
      </c>
      <c r="L41" s="85">
        <v>0</v>
      </c>
      <c r="M41" s="198">
        <v>0</v>
      </c>
      <c r="N41" s="193">
        <v>0</v>
      </c>
      <c r="O41" s="85">
        <v>0</v>
      </c>
      <c r="P41" s="85">
        <v>0</v>
      </c>
      <c r="Q41" s="85">
        <v>0</v>
      </c>
      <c r="R41" s="85">
        <v>0</v>
      </c>
      <c r="S41" s="85">
        <v>0</v>
      </c>
      <c r="T41" s="85">
        <v>0</v>
      </c>
      <c r="U41" s="85">
        <v>0</v>
      </c>
      <c r="V41" s="85">
        <v>0</v>
      </c>
      <c r="W41" s="85">
        <v>0</v>
      </c>
    </row>
    <row r="42" spans="1:23" x14ac:dyDescent="0.3">
      <c r="A42" s="85" t="s">
        <v>132</v>
      </c>
      <c r="B42" s="77" t="s">
        <v>112</v>
      </c>
      <c r="C42" s="86"/>
      <c r="D42" s="85">
        <v>1</v>
      </c>
      <c r="E42" s="85">
        <v>1</v>
      </c>
      <c r="F42" s="85">
        <v>1</v>
      </c>
      <c r="G42" s="85">
        <v>1</v>
      </c>
      <c r="H42" s="85">
        <v>1</v>
      </c>
      <c r="I42" s="85">
        <v>1</v>
      </c>
      <c r="J42" s="85">
        <v>1</v>
      </c>
      <c r="K42" s="85">
        <v>1</v>
      </c>
      <c r="L42" s="85">
        <v>1</v>
      </c>
      <c r="M42" s="198">
        <v>1</v>
      </c>
      <c r="N42" s="193">
        <v>1</v>
      </c>
      <c r="O42" s="85">
        <v>1</v>
      </c>
      <c r="P42" s="85">
        <v>1</v>
      </c>
      <c r="Q42" s="85">
        <v>1</v>
      </c>
      <c r="R42" s="85">
        <v>1</v>
      </c>
      <c r="S42" s="85">
        <v>1</v>
      </c>
      <c r="T42" s="85">
        <v>1</v>
      </c>
      <c r="U42" s="85">
        <v>1</v>
      </c>
      <c r="V42" s="85">
        <v>1</v>
      </c>
      <c r="W42" s="85">
        <v>1</v>
      </c>
    </row>
    <row r="43" spans="1:23" x14ac:dyDescent="0.3">
      <c r="A43" s="85" t="s">
        <v>133</v>
      </c>
      <c r="B43" s="74" t="s">
        <v>115</v>
      </c>
      <c r="C43" s="86"/>
      <c r="D43" s="85">
        <v>1</v>
      </c>
      <c r="E43" s="85">
        <v>1</v>
      </c>
      <c r="F43" s="85">
        <v>0</v>
      </c>
      <c r="G43" s="85">
        <v>0</v>
      </c>
      <c r="H43" s="85">
        <v>0</v>
      </c>
      <c r="I43" s="85">
        <v>0</v>
      </c>
      <c r="J43" s="85">
        <v>0</v>
      </c>
      <c r="K43" s="85">
        <v>0</v>
      </c>
      <c r="L43" s="85">
        <v>0</v>
      </c>
      <c r="M43" s="198">
        <v>0</v>
      </c>
      <c r="N43" s="193">
        <v>0</v>
      </c>
      <c r="O43" s="85">
        <v>0</v>
      </c>
      <c r="P43" s="85">
        <v>0</v>
      </c>
      <c r="Q43" s="85">
        <v>0</v>
      </c>
      <c r="R43" s="85">
        <v>0</v>
      </c>
      <c r="S43" s="85">
        <v>0</v>
      </c>
      <c r="T43" s="85">
        <v>0</v>
      </c>
      <c r="U43" s="85">
        <v>0</v>
      </c>
      <c r="V43" s="85">
        <v>0</v>
      </c>
      <c r="W43" s="85">
        <v>0</v>
      </c>
    </row>
    <row r="44" spans="1:23" x14ac:dyDescent="0.3">
      <c r="A44" s="85" t="s">
        <v>134</v>
      </c>
      <c r="B44" s="74" t="s">
        <v>110</v>
      </c>
      <c r="C44" s="86" t="s">
        <v>144</v>
      </c>
      <c r="D44" s="85">
        <v>1</v>
      </c>
      <c r="E44" s="85">
        <v>1</v>
      </c>
      <c r="F44" s="85">
        <v>1</v>
      </c>
      <c r="G44" s="85">
        <v>1</v>
      </c>
      <c r="H44" s="85">
        <v>1</v>
      </c>
      <c r="I44" s="85">
        <v>1</v>
      </c>
      <c r="J44" s="85">
        <v>1</v>
      </c>
      <c r="K44" s="85">
        <v>0</v>
      </c>
      <c r="L44" s="85">
        <v>0</v>
      </c>
      <c r="M44" s="198">
        <v>0</v>
      </c>
      <c r="N44" s="193">
        <v>0</v>
      </c>
      <c r="O44" s="85">
        <v>0</v>
      </c>
      <c r="P44" s="85">
        <v>0</v>
      </c>
      <c r="Q44" s="85">
        <v>0</v>
      </c>
      <c r="R44" s="85">
        <v>0</v>
      </c>
      <c r="S44" s="85">
        <v>0</v>
      </c>
      <c r="T44" s="85">
        <v>0</v>
      </c>
      <c r="U44" s="85">
        <v>0</v>
      </c>
      <c r="V44" s="85">
        <v>0</v>
      </c>
      <c r="W44" s="85">
        <v>0</v>
      </c>
    </row>
    <row r="45" spans="1:23" x14ac:dyDescent="0.3">
      <c r="A45" s="85" t="s">
        <v>104</v>
      </c>
      <c r="B45" s="74" t="s">
        <v>109</v>
      </c>
      <c r="C45" s="86"/>
      <c r="D45" s="85">
        <v>1</v>
      </c>
      <c r="E45" s="85">
        <v>1</v>
      </c>
      <c r="F45" s="85">
        <v>0</v>
      </c>
      <c r="G45" s="85">
        <v>0</v>
      </c>
      <c r="H45" s="85">
        <v>0</v>
      </c>
      <c r="I45" s="85">
        <v>0</v>
      </c>
      <c r="J45" s="85">
        <v>0</v>
      </c>
      <c r="K45" s="85">
        <v>0</v>
      </c>
      <c r="L45" s="85">
        <v>0</v>
      </c>
      <c r="M45" s="198">
        <v>0</v>
      </c>
      <c r="N45" s="193">
        <v>0</v>
      </c>
      <c r="O45" s="85">
        <v>0</v>
      </c>
      <c r="P45" s="85">
        <v>0</v>
      </c>
      <c r="Q45" s="85">
        <v>0</v>
      </c>
      <c r="R45" s="85">
        <v>0</v>
      </c>
      <c r="S45" s="85">
        <v>0</v>
      </c>
      <c r="T45" s="85">
        <v>0</v>
      </c>
      <c r="U45" s="85">
        <v>0</v>
      </c>
      <c r="V45" s="85">
        <v>0</v>
      </c>
      <c r="W45" s="85">
        <v>0</v>
      </c>
    </row>
    <row r="46" spans="1:23" x14ac:dyDescent="0.3">
      <c r="A46" s="85" t="s">
        <v>105</v>
      </c>
      <c r="B46" s="74" t="s">
        <v>109</v>
      </c>
      <c r="C46" s="86"/>
      <c r="D46" s="85">
        <v>1</v>
      </c>
      <c r="E46" s="85">
        <v>1</v>
      </c>
      <c r="F46" s="85">
        <v>0</v>
      </c>
      <c r="G46" s="85">
        <v>0</v>
      </c>
      <c r="H46" s="85">
        <v>0</v>
      </c>
      <c r="I46" s="85">
        <v>0</v>
      </c>
      <c r="J46" s="85">
        <v>0</v>
      </c>
      <c r="K46" s="85">
        <v>0</v>
      </c>
      <c r="L46" s="85">
        <v>0</v>
      </c>
      <c r="M46" s="198">
        <v>0</v>
      </c>
      <c r="N46" s="193">
        <v>0</v>
      </c>
      <c r="O46" s="85">
        <v>0</v>
      </c>
      <c r="P46" s="85">
        <v>0</v>
      </c>
      <c r="Q46" s="85">
        <v>0</v>
      </c>
      <c r="R46" s="85">
        <v>0</v>
      </c>
      <c r="S46" s="85">
        <v>0</v>
      </c>
      <c r="T46" s="85">
        <v>0</v>
      </c>
      <c r="U46" s="85">
        <v>0</v>
      </c>
      <c r="V46" s="85">
        <v>0</v>
      </c>
      <c r="W46" s="85">
        <v>0</v>
      </c>
    </row>
    <row r="47" spans="1:23" x14ac:dyDescent="0.3">
      <c r="A47" s="85" t="s">
        <v>106</v>
      </c>
      <c r="B47" s="74" t="s">
        <v>109</v>
      </c>
      <c r="C47" s="86"/>
      <c r="D47" s="85">
        <v>1</v>
      </c>
      <c r="E47" s="85">
        <v>1</v>
      </c>
      <c r="F47" s="85">
        <v>0</v>
      </c>
      <c r="G47" s="85">
        <v>0</v>
      </c>
      <c r="H47" s="85">
        <v>0</v>
      </c>
      <c r="I47" s="85">
        <v>0</v>
      </c>
      <c r="J47" s="85">
        <v>0</v>
      </c>
      <c r="K47" s="85">
        <v>0</v>
      </c>
      <c r="L47" s="85">
        <v>0</v>
      </c>
      <c r="M47" s="198">
        <v>0</v>
      </c>
      <c r="N47" s="193">
        <v>0</v>
      </c>
      <c r="O47" s="85">
        <v>0</v>
      </c>
      <c r="P47" s="85">
        <v>0</v>
      </c>
      <c r="Q47" s="85">
        <v>0</v>
      </c>
      <c r="R47" s="85">
        <v>0</v>
      </c>
      <c r="S47" s="85">
        <v>0</v>
      </c>
      <c r="T47" s="85">
        <v>0</v>
      </c>
      <c r="U47" s="85">
        <v>0</v>
      </c>
      <c r="V47" s="85">
        <v>0</v>
      </c>
      <c r="W47" s="85">
        <v>0</v>
      </c>
    </row>
    <row r="48" spans="1:23" x14ac:dyDescent="0.3">
      <c r="A48" s="85" t="s">
        <v>107</v>
      </c>
      <c r="B48" s="74" t="s">
        <v>110</v>
      </c>
      <c r="C48" s="86"/>
      <c r="D48" s="85">
        <v>1</v>
      </c>
      <c r="E48" s="85">
        <v>0</v>
      </c>
      <c r="F48" s="85">
        <v>0</v>
      </c>
      <c r="G48" s="85">
        <v>0</v>
      </c>
      <c r="H48" s="85">
        <v>0</v>
      </c>
      <c r="I48" s="85">
        <v>0</v>
      </c>
      <c r="J48" s="85">
        <v>0</v>
      </c>
      <c r="K48" s="85">
        <v>0</v>
      </c>
      <c r="L48" s="85">
        <v>0</v>
      </c>
      <c r="M48" s="198">
        <v>0</v>
      </c>
      <c r="N48" s="193">
        <v>0</v>
      </c>
      <c r="O48" s="85">
        <v>0</v>
      </c>
      <c r="P48" s="85">
        <v>0</v>
      </c>
      <c r="Q48" s="85">
        <v>0</v>
      </c>
      <c r="R48" s="85">
        <v>0</v>
      </c>
      <c r="S48" s="85">
        <v>0</v>
      </c>
      <c r="T48" s="85">
        <v>0</v>
      </c>
      <c r="U48" s="85">
        <v>0</v>
      </c>
      <c r="V48" s="85">
        <v>0</v>
      </c>
      <c r="W48" s="85">
        <v>0</v>
      </c>
    </row>
    <row r="49" spans="1:23" x14ac:dyDescent="0.3">
      <c r="A49" s="99" t="s">
        <v>163</v>
      </c>
      <c r="B49" s="104" t="str">
        <f>New_missions!B14</f>
        <v>Human Space Flight</v>
      </c>
      <c r="C49" s="104" t="str">
        <f>New_missions!C14</f>
        <v>-</v>
      </c>
      <c r="D49" s="104">
        <f>New_missions!D14+New_missions!D26</f>
        <v>0.1</v>
      </c>
      <c r="E49" s="104">
        <f>New_missions!E14+New_missions!E26</f>
        <v>0.2</v>
      </c>
      <c r="F49" s="104">
        <f>New_missions!F14+New_missions!F26</f>
        <v>0.30000000000000004</v>
      </c>
      <c r="G49" s="104">
        <f>New_missions!G14+New_missions!G26</f>
        <v>0.4</v>
      </c>
      <c r="H49" s="104">
        <f>New_missions!H14+New_missions!H26</f>
        <v>0.5</v>
      </c>
      <c r="I49" s="104">
        <f>New_missions!I14+New_missions!I26</f>
        <v>0.6</v>
      </c>
      <c r="J49" s="104">
        <f>New_missions!J14+New_missions!J26</f>
        <v>0.7</v>
      </c>
      <c r="K49" s="104">
        <f>New_missions!K14+New_missions!K26</f>
        <v>0.79999999999999993</v>
      </c>
      <c r="L49" s="104">
        <f>New_missions!L14+New_missions!L26</f>
        <v>0.89999999999999991</v>
      </c>
      <c r="M49" s="104">
        <f>New_missions!M14+New_missions!M26</f>
        <v>0.99999999999999989</v>
      </c>
      <c r="N49" s="104">
        <f>New_missions!N14+New_missions!N26</f>
        <v>3</v>
      </c>
      <c r="O49" s="104">
        <f>New_missions!O14+New_missions!O26</f>
        <v>3</v>
      </c>
      <c r="P49" s="104">
        <f>New_missions!P14+New_missions!P26</f>
        <v>3</v>
      </c>
      <c r="Q49" s="104">
        <f>New_missions!Q14+New_missions!Q26</f>
        <v>3</v>
      </c>
      <c r="R49" s="104">
        <f>New_missions!R14+New_missions!R26</f>
        <v>3</v>
      </c>
      <c r="S49" s="104">
        <f>New_missions!S14+New_missions!S26</f>
        <v>3</v>
      </c>
      <c r="T49" s="104">
        <f>New_missions!T14+New_missions!T26</f>
        <v>3</v>
      </c>
      <c r="U49" s="104">
        <f>New_missions!U14+New_missions!U26</f>
        <v>3</v>
      </c>
      <c r="V49" s="104">
        <f>New_missions!V14+New_missions!V26</f>
        <v>3</v>
      </c>
      <c r="W49" s="104">
        <f>New_missions!W14+New_missions!W26</f>
        <v>3</v>
      </c>
    </row>
    <row r="50" spans="1:23" x14ac:dyDescent="0.3">
      <c r="A50" s="99" t="s">
        <v>163</v>
      </c>
      <c r="B50" s="104" t="str">
        <f>New_missions!B15</f>
        <v>Near Earth Robotic - LEO Science</v>
      </c>
      <c r="C50" s="104" t="str">
        <f>New_missions!C15</f>
        <v>-</v>
      </c>
      <c r="D50" s="104">
        <f>New_missions!D15+New_missions!D27</f>
        <v>0.6</v>
      </c>
      <c r="E50" s="104">
        <f>New_missions!E15+New_missions!E27</f>
        <v>3.2</v>
      </c>
      <c r="F50" s="104">
        <f>New_missions!F15+New_missions!F27</f>
        <v>4.8</v>
      </c>
      <c r="G50" s="104">
        <f>New_missions!G15+New_missions!G27</f>
        <v>7.4</v>
      </c>
      <c r="H50" s="104">
        <f>New_missions!H15+New_missions!H27</f>
        <v>11</v>
      </c>
      <c r="I50" s="104">
        <f>New_missions!I15+New_missions!I27</f>
        <v>14.6</v>
      </c>
      <c r="J50" s="104">
        <f>New_missions!J15+New_missions!J27</f>
        <v>18.2</v>
      </c>
      <c r="K50" s="104">
        <f>New_missions!K15+New_missions!K27</f>
        <v>20.8</v>
      </c>
      <c r="L50" s="104">
        <f>New_missions!L15+New_missions!L27</f>
        <v>21.4</v>
      </c>
      <c r="M50" s="104">
        <f>New_missions!M15+New_missions!M27</f>
        <v>22</v>
      </c>
      <c r="N50" s="104">
        <f>New_missions!N15+New_missions!N27</f>
        <v>22</v>
      </c>
      <c r="O50" s="104">
        <f>New_missions!O15+New_missions!O27</f>
        <v>22</v>
      </c>
      <c r="P50" s="104">
        <f>New_missions!P15+New_missions!P27</f>
        <v>22</v>
      </c>
      <c r="Q50" s="104">
        <f>New_missions!Q15+New_missions!Q27</f>
        <v>22</v>
      </c>
      <c r="R50" s="104">
        <f>New_missions!R15+New_missions!R27</f>
        <v>22</v>
      </c>
      <c r="S50" s="104">
        <f>New_missions!S15+New_missions!S27</f>
        <v>22</v>
      </c>
      <c r="T50" s="104">
        <f>New_missions!T15+New_missions!T27</f>
        <v>22</v>
      </c>
      <c r="U50" s="104">
        <f>New_missions!U15+New_missions!U27</f>
        <v>22</v>
      </c>
      <c r="V50" s="104">
        <f>New_missions!V15+New_missions!V27</f>
        <v>22</v>
      </c>
      <c r="W50" s="104">
        <f>New_missions!W15+New_missions!W27</f>
        <v>22</v>
      </c>
    </row>
    <row r="51" spans="1:23" x14ac:dyDescent="0.3">
      <c r="A51" s="99" t="s">
        <v>163</v>
      </c>
      <c r="B51" s="104" t="str">
        <f>New_missions!B16</f>
        <v>Near Earth Robotic - GEO and Near Earth</v>
      </c>
      <c r="C51" s="104" t="str">
        <f>New_missions!C16</f>
        <v>-</v>
      </c>
      <c r="D51" s="104">
        <f>New_missions!D16+New_missions!D28</f>
        <v>0.2</v>
      </c>
      <c r="E51" s="104">
        <f>New_missions!E16+New_missions!E28</f>
        <v>0.4</v>
      </c>
      <c r="F51" s="104">
        <f>New_missions!F16+New_missions!F28</f>
        <v>4.5999999999999996</v>
      </c>
      <c r="G51" s="104">
        <f>New_missions!G16+New_missions!G28</f>
        <v>4.8</v>
      </c>
      <c r="H51" s="104">
        <f>New_missions!H16+New_missions!H28</f>
        <v>5</v>
      </c>
      <c r="I51" s="104">
        <f>New_missions!I16+New_missions!I28</f>
        <v>5.2</v>
      </c>
      <c r="J51" s="104">
        <f>New_missions!J16+New_missions!J28</f>
        <v>5.4</v>
      </c>
      <c r="K51" s="104">
        <f>New_missions!K16+New_missions!K28</f>
        <v>5.6</v>
      </c>
      <c r="L51" s="104">
        <f>New_missions!L16+New_missions!L28</f>
        <v>5.8</v>
      </c>
      <c r="M51" s="104">
        <f>New_missions!M16+New_missions!M28</f>
        <v>6</v>
      </c>
      <c r="N51" s="104">
        <f>New_missions!N16+New_missions!N28</f>
        <v>6</v>
      </c>
      <c r="O51" s="104">
        <f>New_missions!O16+New_missions!O28</f>
        <v>6</v>
      </c>
      <c r="P51" s="104">
        <f>New_missions!P16+New_missions!P28</f>
        <v>6</v>
      </c>
      <c r="Q51" s="104">
        <f>New_missions!Q16+New_missions!Q28</f>
        <v>6</v>
      </c>
      <c r="R51" s="104">
        <f>New_missions!R16+New_missions!R28</f>
        <v>6</v>
      </c>
      <c r="S51" s="104">
        <f>New_missions!S16+New_missions!S28</f>
        <v>6</v>
      </c>
      <c r="T51" s="104">
        <f>New_missions!T16+New_missions!T28</f>
        <v>6</v>
      </c>
      <c r="U51" s="104">
        <f>New_missions!U16+New_missions!U28</f>
        <v>6</v>
      </c>
      <c r="V51" s="104">
        <f>New_missions!V16+New_missions!V28</f>
        <v>6</v>
      </c>
      <c r="W51" s="104">
        <f>New_missions!W16+New_missions!W28</f>
        <v>6</v>
      </c>
    </row>
    <row r="52" spans="1:23" x14ac:dyDescent="0.3">
      <c r="A52" s="99" t="s">
        <v>163</v>
      </c>
      <c r="B52" s="104" t="str">
        <f>New_missions!B17</f>
        <v>Deep Space Robotic</v>
      </c>
      <c r="C52" s="104" t="str">
        <f>New_missions!C17</f>
        <v>-</v>
      </c>
      <c r="D52" s="104">
        <f>New_missions!D17+New_missions!D29</f>
        <v>0</v>
      </c>
      <c r="E52" s="104">
        <f>New_missions!E17+New_missions!E29</f>
        <v>0</v>
      </c>
      <c r="F52" s="104">
        <f>New_missions!F17+New_missions!F29</f>
        <v>0</v>
      </c>
      <c r="G52" s="104">
        <f>New_missions!G17+New_missions!G29</f>
        <v>0</v>
      </c>
      <c r="H52" s="104">
        <f>New_missions!H17+New_missions!H29</f>
        <v>0</v>
      </c>
      <c r="I52" s="104">
        <f>New_missions!I17+New_missions!I29</f>
        <v>0</v>
      </c>
      <c r="J52" s="104">
        <f>New_missions!J17+New_missions!J29</f>
        <v>0</v>
      </c>
      <c r="K52" s="104">
        <f>New_missions!K17+New_missions!K29</f>
        <v>0</v>
      </c>
      <c r="L52" s="104">
        <f>New_missions!L17+New_missions!L29</f>
        <v>0</v>
      </c>
      <c r="M52" s="104">
        <f>New_missions!M17+New_missions!M29</f>
        <v>0</v>
      </c>
      <c r="N52" s="104">
        <f>New_missions!N17+New_missions!N29</f>
        <v>0</v>
      </c>
      <c r="O52" s="104">
        <f>New_missions!O17+New_missions!O29</f>
        <v>0</v>
      </c>
      <c r="P52" s="104">
        <f>New_missions!P17+New_missions!P29</f>
        <v>0</v>
      </c>
      <c r="Q52" s="104">
        <f>New_missions!Q17+New_missions!Q29</f>
        <v>0</v>
      </c>
      <c r="R52" s="104">
        <f>New_missions!R17+New_missions!R29</f>
        <v>0</v>
      </c>
      <c r="S52" s="104">
        <f>New_missions!S17+New_missions!S29</f>
        <v>0</v>
      </c>
      <c r="T52" s="104">
        <f>New_missions!T17+New_missions!T29</f>
        <v>0</v>
      </c>
      <c r="U52" s="104">
        <f>New_missions!U17+New_missions!U29</f>
        <v>0</v>
      </c>
      <c r="V52" s="104">
        <f>New_missions!V17+New_missions!V29</f>
        <v>0</v>
      </c>
      <c r="W52" s="104">
        <f>New_missions!W17+New_missions!W29</f>
        <v>0</v>
      </c>
    </row>
    <row r="53" spans="1:23" x14ac:dyDescent="0.3">
      <c r="A53" s="99" t="s">
        <v>163</v>
      </c>
      <c r="B53" s="104" t="str">
        <f>New_missions!B18</f>
        <v>Near Earth Robotic - Low Latency &amp; Complex Needs</v>
      </c>
      <c r="C53" s="104" t="str">
        <f>New_missions!C18</f>
        <v>-</v>
      </c>
      <c r="D53" s="104">
        <f>New_missions!D18+New_missions!D30</f>
        <v>0</v>
      </c>
      <c r="E53" s="104">
        <f>New_missions!E18+New_missions!E30</f>
        <v>0</v>
      </c>
      <c r="F53" s="104">
        <f>New_missions!F18+New_missions!F30</f>
        <v>0</v>
      </c>
      <c r="G53" s="104">
        <f>New_missions!G18+New_missions!G30</f>
        <v>0</v>
      </c>
      <c r="H53" s="104">
        <f>New_missions!H18+New_missions!H30</f>
        <v>1</v>
      </c>
      <c r="I53" s="104">
        <f>New_missions!I18+New_missions!I30</f>
        <v>1</v>
      </c>
      <c r="J53" s="104">
        <f>New_missions!J18+New_missions!J30</f>
        <v>1</v>
      </c>
      <c r="K53" s="104">
        <f>New_missions!K18+New_missions!K30</f>
        <v>1</v>
      </c>
      <c r="L53" s="104">
        <f>New_missions!L18+New_missions!L30</f>
        <v>1</v>
      </c>
      <c r="M53" s="104">
        <f>New_missions!M18+New_missions!M30</f>
        <v>1</v>
      </c>
      <c r="N53" s="104">
        <f>New_missions!N18+New_missions!N30</f>
        <v>1</v>
      </c>
      <c r="O53" s="104">
        <f>New_missions!O18+New_missions!O30</f>
        <v>1</v>
      </c>
      <c r="P53" s="104">
        <f>New_missions!P18+New_missions!P30</f>
        <v>1</v>
      </c>
      <c r="Q53" s="104">
        <f>New_missions!Q18+New_missions!Q30</f>
        <v>1</v>
      </c>
      <c r="R53" s="104">
        <f>New_missions!R18+New_missions!R30</f>
        <v>1</v>
      </c>
      <c r="S53" s="104">
        <f>New_missions!S18+New_missions!S30</f>
        <v>1</v>
      </c>
      <c r="T53" s="104">
        <f>New_missions!T18+New_missions!T30</f>
        <v>1</v>
      </c>
      <c r="U53" s="104">
        <f>New_missions!U18+New_missions!U30</f>
        <v>1</v>
      </c>
      <c r="V53" s="104">
        <f>New_missions!V18+New_missions!V30</f>
        <v>1</v>
      </c>
      <c r="W53" s="104">
        <f>New_missions!W18+New_missions!W30</f>
        <v>1</v>
      </c>
    </row>
    <row r="54" spans="1:23" x14ac:dyDescent="0.3">
      <c r="A54" s="99" t="s">
        <v>163</v>
      </c>
      <c r="B54" s="104" t="str">
        <f>New_missions!B19</f>
        <v>Mission Operations</v>
      </c>
      <c r="C54" s="104" t="str">
        <f>New_missions!C19</f>
        <v>-</v>
      </c>
      <c r="D54" s="104">
        <f>New_missions!D19+New_missions!D31</f>
        <v>0</v>
      </c>
      <c r="E54" s="104">
        <f>New_missions!E19+New_missions!E31</f>
        <v>0</v>
      </c>
      <c r="F54" s="104">
        <f>New_missions!F19+New_missions!F31</f>
        <v>0</v>
      </c>
      <c r="G54" s="104">
        <f>New_missions!G19+New_missions!G31</f>
        <v>0</v>
      </c>
      <c r="H54" s="104">
        <f>New_missions!H19+New_missions!H31</f>
        <v>0</v>
      </c>
      <c r="I54" s="104">
        <f>New_missions!I19+New_missions!I31</f>
        <v>0</v>
      </c>
      <c r="J54" s="104">
        <f>New_missions!J19+New_missions!J31</f>
        <v>0</v>
      </c>
      <c r="K54" s="104">
        <f>New_missions!K19+New_missions!K31</f>
        <v>0</v>
      </c>
      <c r="L54" s="104">
        <f>New_missions!L19+New_missions!L31</f>
        <v>0</v>
      </c>
      <c r="M54" s="104">
        <f>New_missions!M19+New_missions!M31</f>
        <v>0</v>
      </c>
      <c r="N54" s="104">
        <f>New_missions!N19+New_missions!N31</f>
        <v>0</v>
      </c>
      <c r="O54" s="104">
        <f>New_missions!O19+New_missions!O31</f>
        <v>0</v>
      </c>
      <c r="P54" s="104">
        <f>New_missions!P19+New_missions!P31</f>
        <v>0</v>
      </c>
      <c r="Q54" s="104">
        <f>New_missions!Q19+New_missions!Q31</f>
        <v>0</v>
      </c>
      <c r="R54" s="104">
        <f>New_missions!R19+New_missions!R31</f>
        <v>0</v>
      </c>
      <c r="S54" s="104">
        <f>New_missions!S19+New_missions!S31</f>
        <v>0</v>
      </c>
      <c r="T54" s="104">
        <f>New_missions!T19+New_missions!T31</f>
        <v>0</v>
      </c>
      <c r="U54" s="104">
        <f>New_missions!U19+New_missions!U31</f>
        <v>0</v>
      </c>
      <c r="V54" s="104">
        <f>New_missions!V19+New_missions!V31</f>
        <v>0</v>
      </c>
      <c r="W54" s="104">
        <f>New_missions!W19+New_missions!W31</f>
        <v>0</v>
      </c>
    </row>
    <row r="55" spans="1:23" x14ac:dyDescent="0.3">
      <c r="A55" s="99" t="s">
        <v>163</v>
      </c>
      <c r="B55" s="104" t="str">
        <f>New_missions!B20</f>
        <v>Launch Events</v>
      </c>
      <c r="C55" s="104" t="str">
        <f>New_missions!C20</f>
        <v>-</v>
      </c>
      <c r="D55" s="104">
        <f>New_missions!D20+New_missions!D32</f>
        <v>0.2</v>
      </c>
      <c r="E55" s="104">
        <f>New_missions!E20+New_missions!E32</f>
        <v>0.4</v>
      </c>
      <c r="F55" s="104">
        <f>New_missions!F20+New_missions!F32</f>
        <v>0.60000000000000009</v>
      </c>
      <c r="G55" s="104">
        <f>New_missions!G20+New_missions!G32</f>
        <v>0.8</v>
      </c>
      <c r="H55" s="104">
        <f>New_missions!H20+New_missions!H32</f>
        <v>2</v>
      </c>
      <c r="I55" s="104">
        <f>New_missions!I20+New_missions!I32</f>
        <v>2.2000000000000002</v>
      </c>
      <c r="J55" s="104">
        <f>New_missions!J20+New_missions!J32</f>
        <v>2.4</v>
      </c>
      <c r="K55" s="104">
        <f>New_missions!K20+New_missions!K32</f>
        <v>2.5999999999999996</v>
      </c>
      <c r="L55" s="104">
        <f>New_missions!L20+New_missions!L32</f>
        <v>2.8</v>
      </c>
      <c r="M55" s="104">
        <f>New_missions!M20+New_missions!M32</f>
        <v>3</v>
      </c>
      <c r="N55" s="104">
        <f>New_missions!N20+New_missions!N32</f>
        <v>3</v>
      </c>
      <c r="O55" s="104">
        <f>New_missions!O20+New_missions!O32</f>
        <v>3</v>
      </c>
      <c r="P55" s="104">
        <f>New_missions!P20+New_missions!P32</f>
        <v>3</v>
      </c>
      <c r="Q55" s="104">
        <f>New_missions!Q20+New_missions!Q32</f>
        <v>3</v>
      </c>
      <c r="R55" s="104">
        <f>New_missions!R20+New_missions!R32</f>
        <v>3</v>
      </c>
      <c r="S55" s="104">
        <f>New_missions!S20+New_missions!S32</f>
        <v>3</v>
      </c>
      <c r="T55" s="104">
        <f>New_missions!T20+New_missions!T32</f>
        <v>3</v>
      </c>
      <c r="U55" s="104">
        <f>New_missions!U20+New_missions!U32</f>
        <v>3</v>
      </c>
      <c r="V55" s="104">
        <f>New_missions!V20+New_missions!V32</f>
        <v>3</v>
      </c>
      <c r="W55" s="104">
        <f>New_missions!W20+New_missions!W32</f>
        <v>3</v>
      </c>
    </row>
    <row r="56" spans="1:23" x14ac:dyDescent="0.3">
      <c r="A56" s="99" t="s">
        <v>163</v>
      </c>
      <c r="B56" s="104" t="str">
        <f>New_missions!B21</f>
        <v>Terrestrial &amp; Aerial</v>
      </c>
      <c r="C56" s="104" t="str">
        <f>New_missions!C21</f>
        <v>-</v>
      </c>
      <c r="D56" s="104">
        <f>New_missions!D21+New_missions!D33</f>
        <v>0.1</v>
      </c>
      <c r="E56" s="104">
        <f>New_missions!E21+New_missions!E33</f>
        <v>1.2</v>
      </c>
      <c r="F56" s="104">
        <f>New_missions!F21+New_missions!F33</f>
        <v>1.3</v>
      </c>
      <c r="G56" s="104">
        <f>New_missions!G21+New_missions!G33</f>
        <v>1.4</v>
      </c>
      <c r="H56" s="104">
        <f>New_missions!H21+New_missions!H33</f>
        <v>1.5</v>
      </c>
      <c r="I56" s="104">
        <f>New_missions!I21+New_missions!I33</f>
        <v>2.6</v>
      </c>
      <c r="J56" s="104">
        <f>New_missions!J21+New_missions!J33</f>
        <v>2.7</v>
      </c>
      <c r="K56" s="104">
        <f>New_missions!K21+New_missions!K33</f>
        <v>2.8</v>
      </c>
      <c r="L56" s="104">
        <f>New_missions!L21+New_missions!L33</f>
        <v>2.9</v>
      </c>
      <c r="M56" s="104">
        <f>New_missions!M21+New_missions!M33</f>
        <v>3</v>
      </c>
      <c r="N56" s="104">
        <f>New_missions!N21+New_missions!N33</f>
        <v>3</v>
      </c>
      <c r="O56" s="104">
        <f>New_missions!O21+New_missions!O33</f>
        <v>3</v>
      </c>
      <c r="P56" s="104">
        <f>New_missions!P21+New_missions!P33</f>
        <v>3</v>
      </c>
      <c r="Q56" s="104">
        <f>New_missions!Q21+New_missions!Q33</f>
        <v>3</v>
      </c>
      <c r="R56" s="104">
        <f>New_missions!R21+New_missions!R33</f>
        <v>3</v>
      </c>
      <c r="S56" s="104">
        <f>New_missions!S21+New_missions!S33</f>
        <v>3</v>
      </c>
      <c r="T56" s="104">
        <f>New_missions!T21+New_missions!T33</f>
        <v>3</v>
      </c>
      <c r="U56" s="104">
        <f>New_missions!U21+New_missions!U33</f>
        <v>3</v>
      </c>
      <c r="V56" s="104">
        <f>New_missions!V21+New_missions!V33</f>
        <v>3</v>
      </c>
      <c r="W56" s="104">
        <f>New_missions!W21+New_missions!W33</f>
        <v>3</v>
      </c>
    </row>
    <row r="57" spans="1:23" x14ac:dyDescent="0.3">
      <c r="A57" s="69"/>
      <c r="B57" s="101"/>
    </row>
    <row r="58" spans="1:23" x14ac:dyDescent="0.3">
      <c r="A58" s="69"/>
      <c r="B58" s="101"/>
      <c r="D58" s="103">
        <f>SUM(D2:D56)</f>
        <v>43.20000000000001</v>
      </c>
      <c r="E58" s="103">
        <f>SUM(E2:E56)</f>
        <v>43.400000000000006</v>
      </c>
      <c r="F58" s="103">
        <f t="shared" ref="F58:W58" si="0">SUM(F2:F56)</f>
        <v>43.599999999999994</v>
      </c>
      <c r="G58" s="103">
        <f t="shared" si="0"/>
        <v>43.79999999999999</v>
      </c>
      <c r="H58" s="103">
        <f t="shared" si="0"/>
        <v>45</v>
      </c>
      <c r="I58" s="103">
        <f t="shared" si="0"/>
        <v>46.20000000000001</v>
      </c>
      <c r="J58" s="103">
        <f t="shared" si="0"/>
        <v>47.4</v>
      </c>
      <c r="K58" s="103">
        <f t="shared" si="0"/>
        <v>48.6</v>
      </c>
      <c r="L58" s="103">
        <f t="shared" si="0"/>
        <v>49.79999999999999</v>
      </c>
      <c r="M58" s="200">
        <f t="shared" si="0"/>
        <v>51</v>
      </c>
      <c r="N58" s="103">
        <f t="shared" si="0"/>
        <v>51</v>
      </c>
      <c r="O58" s="103">
        <f t="shared" si="0"/>
        <v>51</v>
      </c>
      <c r="P58" s="103">
        <f t="shared" si="0"/>
        <v>51</v>
      </c>
      <c r="Q58" s="103">
        <f t="shared" si="0"/>
        <v>51</v>
      </c>
      <c r="R58" s="103">
        <f t="shared" si="0"/>
        <v>51</v>
      </c>
      <c r="S58" s="103">
        <f t="shared" si="0"/>
        <v>51</v>
      </c>
      <c r="T58" s="103">
        <f t="shared" si="0"/>
        <v>51</v>
      </c>
      <c r="U58" s="103">
        <f t="shared" si="0"/>
        <v>51</v>
      </c>
      <c r="V58" s="103">
        <f t="shared" si="0"/>
        <v>51</v>
      </c>
      <c r="W58" s="103">
        <f t="shared" si="0"/>
        <v>51</v>
      </c>
    </row>
    <row r="59" spans="1:23" ht="15" thickBot="1" x14ac:dyDescent="0.35">
      <c r="B59" s="71" t="s">
        <v>20</v>
      </c>
    </row>
    <row r="60" spans="1:23" x14ac:dyDescent="0.3">
      <c r="B60" s="115" t="s">
        <v>157</v>
      </c>
      <c r="D60" s="116">
        <f>D1</f>
        <v>2021</v>
      </c>
      <c r="E60" s="116">
        <f t="shared" ref="E60:W60" si="1">E1</f>
        <v>2022</v>
      </c>
      <c r="F60" s="116">
        <f t="shared" si="1"/>
        <v>2023</v>
      </c>
      <c r="G60" s="116">
        <f t="shared" si="1"/>
        <v>2024</v>
      </c>
      <c r="H60" s="116">
        <f t="shared" si="1"/>
        <v>2025</v>
      </c>
      <c r="I60" s="116">
        <f t="shared" si="1"/>
        <v>2026</v>
      </c>
      <c r="J60" s="116">
        <f t="shared" si="1"/>
        <v>2027</v>
      </c>
      <c r="K60" s="116">
        <f t="shared" si="1"/>
        <v>2028</v>
      </c>
      <c r="L60" s="116">
        <f t="shared" si="1"/>
        <v>2029</v>
      </c>
      <c r="M60" s="201">
        <f t="shared" si="1"/>
        <v>2030</v>
      </c>
      <c r="N60" s="194">
        <f t="shared" si="1"/>
        <v>2031</v>
      </c>
      <c r="O60" s="116">
        <f t="shared" si="1"/>
        <v>2032</v>
      </c>
      <c r="P60" s="116">
        <f t="shared" si="1"/>
        <v>2033</v>
      </c>
      <c r="Q60" s="116">
        <f t="shared" si="1"/>
        <v>2034</v>
      </c>
      <c r="R60" s="116">
        <f t="shared" si="1"/>
        <v>2035</v>
      </c>
      <c r="S60" s="116">
        <f t="shared" si="1"/>
        <v>2036</v>
      </c>
      <c r="T60" s="116">
        <f t="shared" si="1"/>
        <v>2037</v>
      </c>
      <c r="U60" s="116">
        <f t="shared" si="1"/>
        <v>2038</v>
      </c>
      <c r="V60" s="116">
        <f t="shared" si="1"/>
        <v>2039</v>
      </c>
      <c r="W60" s="116">
        <f t="shared" si="1"/>
        <v>2040</v>
      </c>
    </row>
    <row r="61" spans="1:23" x14ac:dyDescent="0.3">
      <c r="B61" s="117" t="s">
        <v>112</v>
      </c>
      <c r="D61" s="93">
        <f>SUMIF($B$2:$B$56,$B61,D$2:D$56)</f>
        <v>6.1</v>
      </c>
      <c r="E61" s="93">
        <f t="shared" ref="E61:W68" si="2">SUMIF($B$2:$B$56,$B61,E$2:E$56)</f>
        <v>6.2</v>
      </c>
      <c r="F61" s="93">
        <f t="shared" si="2"/>
        <v>6.3</v>
      </c>
      <c r="G61" s="93">
        <f t="shared" si="2"/>
        <v>6.4</v>
      </c>
      <c r="H61" s="93">
        <f t="shared" si="2"/>
        <v>6.5</v>
      </c>
      <c r="I61" s="93">
        <f t="shared" si="2"/>
        <v>6.6</v>
      </c>
      <c r="J61" s="93">
        <f t="shared" si="2"/>
        <v>6.7</v>
      </c>
      <c r="K61" s="93">
        <f t="shared" si="2"/>
        <v>6.8</v>
      </c>
      <c r="L61" s="93">
        <f>SUMIF($B$2:$B$56,$B61,L$2:L$56)</f>
        <v>6.9</v>
      </c>
      <c r="M61" s="93">
        <f t="shared" si="2"/>
        <v>7</v>
      </c>
      <c r="N61" s="93">
        <f t="shared" si="2"/>
        <v>7</v>
      </c>
      <c r="O61" s="93">
        <f t="shared" si="2"/>
        <v>7</v>
      </c>
      <c r="P61" s="93">
        <f t="shared" si="2"/>
        <v>7</v>
      </c>
      <c r="Q61" s="93">
        <f t="shared" si="2"/>
        <v>7</v>
      </c>
      <c r="R61" s="93">
        <f t="shared" si="2"/>
        <v>7</v>
      </c>
      <c r="S61" s="93">
        <f t="shared" si="2"/>
        <v>7</v>
      </c>
      <c r="T61" s="93">
        <f t="shared" si="2"/>
        <v>7</v>
      </c>
      <c r="U61" s="93">
        <f t="shared" si="2"/>
        <v>7</v>
      </c>
      <c r="V61" s="93">
        <f t="shared" si="2"/>
        <v>7</v>
      </c>
      <c r="W61" s="93">
        <f t="shared" si="2"/>
        <v>7</v>
      </c>
    </row>
    <row r="62" spans="1:23" x14ac:dyDescent="0.3">
      <c r="B62" s="117" t="s">
        <v>110</v>
      </c>
      <c r="D62" s="93">
        <f t="shared" ref="D62:S68" si="3">SUMIF($B$2:$B$56,$B62,D$2:D$56)</f>
        <v>17.600000000000001</v>
      </c>
      <c r="E62" s="93">
        <f t="shared" si="3"/>
        <v>18.2</v>
      </c>
      <c r="F62" s="93">
        <f t="shared" si="3"/>
        <v>18.8</v>
      </c>
      <c r="G62" s="93">
        <f t="shared" si="3"/>
        <v>19.399999999999999</v>
      </c>
      <c r="H62" s="93">
        <f t="shared" si="3"/>
        <v>20</v>
      </c>
      <c r="I62" s="93">
        <f t="shared" si="3"/>
        <v>20.6</v>
      </c>
      <c r="J62" s="93">
        <f t="shared" si="3"/>
        <v>21.2</v>
      </c>
      <c r="K62" s="93">
        <f t="shared" si="3"/>
        <v>21.8</v>
      </c>
      <c r="L62" s="93">
        <f t="shared" si="3"/>
        <v>22.4</v>
      </c>
      <c r="M62" s="93">
        <f t="shared" si="3"/>
        <v>23</v>
      </c>
      <c r="N62" s="93">
        <f t="shared" si="3"/>
        <v>23</v>
      </c>
      <c r="O62" s="93">
        <f t="shared" si="3"/>
        <v>23</v>
      </c>
      <c r="P62" s="93">
        <f t="shared" si="3"/>
        <v>23</v>
      </c>
      <c r="Q62" s="93">
        <f t="shared" si="3"/>
        <v>23</v>
      </c>
      <c r="R62" s="93">
        <f t="shared" si="3"/>
        <v>23</v>
      </c>
      <c r="S62" s="93">
        <f t="shared" si="3"/>
        <v>23</v>
      </c>
      <c r="T62" s="93">
        <f t="shared" si="2"/>
        <v>23</v>
      </c>
      <c r="U62" s="93">
        <f t="shared" si="2"/>
        <v>23</v>
      </c>
      <c r="V62" s="93">
        <f t="shared" si="2"/>
        <v>23</v>
      </c>
      <c r="W62" s="93">
        <f t="shared" si="2"/>
        <v>23</v>
      </c>
    </row>
    <row r="63" spans="1:23" x14ac:dyDescent="0.3">
      <c r="B63" s="117" t="s">
        <v>109</v>
      </c>
      <c r="D63" s="93">
        <f t="shared" si="3"/>
        <v>8.1999999999999993</v>
      </c>
      <c r="E63" s="93">
        <f t="shared" si="2"/>
        <v>8.4</v>
      </c>
      <c r="F63" s="93">
        <f t="shared" si="2"/>
        <v>8.6</v>
      </c>
      <c r="G63" s="93">
        <f t="shared" si="2"/>
        <v>8.8000000000000007</v>
      </c>
      <c r="H63" s="93">
        <f t="shared" si="2"/>
        <v>9</v>
      </c>
      <c r="I63" s="93">
        <f t="shared" si="2"/>
        <v>9.1999999999999993</v>
      </c>
      <c r="J63" s="93">
        <f t="shared" si="2"/>
        <v>9.4</v>
      </c>
      <c r="K63" s="93">
        <f t="shared" si="2"/>
        <v>9.6</v>
      </c>
      <c r="L63" s="93">
        <f t="shared" si="2"/>
        <v>9.8000000000000007</v>
      </c>
      <c r="M63" s="93">
        <f t="shared" si="2"/>
        <v>10</v>
      </c>
      <c r="N63" s="93">
        <f t="shared" si="2"/>
        <v>10</v>
      </c>
      <c r="O63" s="93">
        <f t="shared" si="2"/>
        <v>10</v>
      </c>
      <c r="P63" s="93">
        <f t="shared" si="2"/>
        <v>10</v>
      </c>
      <c r="Q63" s="93">
        <f t="shared" si="2"/>
        <v>10</v>
      </c>
      <c r="R63" s="93">
        <f t="shared" si="2"/>
        <v>10</v>
      </c>
      <c r="S63" s="93">
        <f t="shared" si="2"/>
        <v>10</v>
      </c>
      <c r="T63" s="93">
        <f t="shared" si="2"/>
        <v>10</v>
      </c>
      <c r="U63" s="93">
        <f t="shared" si="2"/>
        <v>10</v>
      </c>
      <c r="V63" s="93">
        <f t="shared" si="2"/>
        <v>10</v>
      </c>
      <c r="W63" s="93">
        <f t="shared" si="2"/>
        <v>10</v>
      </c>
    </row>
    <row r="64" spans="1:23" x14ac:dyDescent="0.3">
      <c r="B64" s="117" t="s">
        <v>155</v>
      </c>
      <c r="D64" s="93">
        <f t="shared" si="3"/>
        <v>0</v>
      </c>
      <c r="E64" s="93">
        <f t="shared" si="2"/>
        <v>0</v>
      </c>
      <c r="F64" s="93">
        <f t="shared" si="2"/>
        <v>0</v>
      </c>
      <c r="G64" s="93">
        <f t="shared" si="2"/>
        <v>0</v>
      </c>
      <c r="H64" s="93">
        <f t="shared" si="2"/>
        <v>0</v>
      </c>
      <c r="I64" s="93">
        <f t="shared" si="2"/>
        <v>0</v>
      </c>
      <c r="J64" s="93">
        <f t="shared" si="2"/>
        <v>0</v>
      </c>
      <c r="K64" s="93">
        <f t="shared" si="2"/>
        <v>0</v>
      </c>
      <c r="L64" s="93">
        <f t="shared" si="2"/>
        <v>0</v>
      </c>
      <c r="M64" s="93">
        <f t="shared" si="2"/>
        <v>0</v>
      </c>
      <c r="N64" s="93">
        <f t="shared" si="2"/>
        <v>0</v>
      </c>
      <c r="O64" s="93">
        <f t="shared" si="2"/>
        <v>0</v>
      </c>
      <c r="P64" s="93">
        <f t="shared" si="2"/>
        <v>0</v>
      </c>
      <c r="Q64" s="93">
        <f t="shared" si="2"/>
        <v>0</v>
      </c>
      <c r="R64" s="93">
        <f t="shared" si="2"/>
        <v>0</v>
      </c>
      <c r="S64" s="93">
        <f t="shared" si="2"/>
        <v>0</v>
      </c>
      <c r="T64" s="93">
        <f t="shared" si="2"/>
        <v>0</v>
      </c>
      <c r="U64" s="93">
        <f t="shared" si="2"/>
        <v>0</v>
      </c>
      <c r="V64" s="93">
        <f t="shared" si="2"/>
        <v>0</v>
      </c>
      <c r="W64" s="93">
        <f t="shared" si="2"/>
        <v>0</v>
      </c>
    </row>
    <row r="65" spans="1:23" x14ac:dyDescent="0.3">
      <c r="B65" s="117" t="s">
        <v>113</v>
      </c>
      <c r="D65" s="93">
        <f t="shared" si="3"/>
        <v>1</v>
      </c>
      <c r="E65" s="93">
        <f t="shared" si="2"/>
        <v>1</v>
      </c>
      <c r="F65" s="93">
        <f t="shared" si="2"/>
        <v>1</v>
      </c>
      <c r="G65" s="93">
        <f t="shared" si="2"/>
        <v>1</v>
      </c>
      <c r="H65" s="93">
        <f t="shared" si="2"/>
        <v>1</v>
      </c>
      <c r="I65" s="93">
        <f t="shared" si="2"/>
        <v>1</v>
      </c>
      <c r="J65" s="93">
        <f t="shared" si="2"/>
        <v>1</v>
      </c>
      <c r="K65" s="93">
        <f t="shared" si="2"/>
        <v>1</v>
      </c>
      <c r="L65" s="93">
        <f t="shared" si="2"/>
        <v>1</v>
      </c>
      <c r="M65" s="93">
        <f t="shared" si="2"/>
        <v>1</v>
      </c>
      <c r="N65" s="93">
        <f t="shared" si="2"/>
        <v>1</v>
      </c>
      <c r="O65" s="93">
        <f t="shared" si="2"/>
        <v>1</v>
      </c>
      <c r="P65" s="93">
        <f t="shared" si="2"/>
        <v>1</v>
      </c>
      <c r="Q65" s="93">
        <f t="shared" si="2"/>
        <v>1</v>
      </c>
      <c r="R65" s="93">
        <f t="shared" si="2"/>
        <v>1</v>
      </c>
      <c r="S65" s="93">
        <f t="shared" si="2"/>
        <v>1</v>
      </c>
      <c r="T65" s="93">
        <f t="shared" si="2"/>
        <v>1</v>
      </c>
      <c r="U65" s="93">
        <f t="shared" si="2"/>
        <v>1</v>
      </c>
      <c r="V65" s="93">
        <f t="shared" si="2"/>
        <v>1</v>
      </c>
      <c r="W65" s="93">
        <f t="shared" si="2"/>
        <v>1</v>
      </c>
    </row>
    <row r="66" spans="1:23" x14ac:dyDescent="0.3">
      <c r="B66" s="117" t="s">
        <v>156</v>
      </c>
      <c r="D66" s="93">
        <f t="shared" si="3"/>
        <v>0</v>
      </c>
      <c r="E66" s="93">
        <f t="shared" si="2"/>
        <v>0</v>
      </c>
      <c r="F66" s="93">
        <f t="shared" si="2"/>
        <v>0</v>
      </c>
      <c r="G66" s="93">
        <f t="shared" si="2"/>
        <v>0</v>
      </c>
      <c r="H66" s="93">
        <f t="shared" si="2"/>
        <v>0</v>
      </c>
      <c r="I66" s="93">
        <f t="shared" si="2"/>
        <v>0</v>
      </c>
      <c r="J66" s="93">
        <f t="shared" si="2"/>
        <v>0</v>
      </c>
      <c r="K66" s="93">
        <f t="shared" si="2"/>
        <v>0</v>
      </c>
      <c r="L66" s="93">
        <f t="shared" si="2"/>
        <v>0</v>
      </c>
      <c r="M66" s="93">
        <f t="shared" si="2"/>
        <v>0</v>
      </c>
      <c r="N66" s="93">
        <f t="shared" si="2"/>
        <v>0</v>
      </c>
      <c r="O66" s="93">
        <f t="shared" si="2"/>
        <v>0</v>
      </c>
      <c r="P66" s="93">
        <f t="shared" si="2"/>
        <v>0</v>
      </c>
      <c r="Q66" s="93">
        <f t="shared" si="2"/>
        <v>0</v>
      </c>
      <c r="R66" s="93">
        <f t="shared" si="2"/>
        <v>0</v>
      </c>
      <c r="S66" s="93">
        <f t="shared" si="2"/>
        <v>0</v>
      </c>
      <c r="T66" s="93">
        <f t="shared" si="2"/>
        <v>0</v>
      </c>
      <c r="U66" s="93">
        <f t="shared" si="2"/>
        <v>0</v>
      </c>
      <c r="V66" s="93">
        <f t="shared" si="2"/>
        <v>0</v>
      </c>
      <c r="W66" s="93">
        <f t="shared" si="2"/>
        <v>0</v>
      </c>
    </row>
    <row r="67" spans="1:23" x14ac:dyDescent="0.3">
      <c r="B67" s="117" t="s">
        <v>111</v>
      </c>
      <c r="D67" s="93">
        <f t="shared" si="3"/>
        <v>3.2</v>
      </c>
      <c r="E67" s="93">
        <f t="shared" si="2"/>
        <v>3.4</v>
      </c>
      <c r="F67" s="93">
        <f t="shared" si="2"/>
        <v>3.6</v>
      </c>
      <c r="G67" s="93">
        <f t="shared" si="2"/>
        <v>3.8</v>
      </c>
      <c r="H67" s="93">
        <f t="shared" si="2"/>
        <v>4</v>
      </c>
      <c r="I67" s="93">
        <f t="shared" si="2"/>
        <v>4.2</v>
      </c>
      <c r="J67" s="93">
        <f t="shared" si="2"/>
        <v>4.4000000000000004</v>
      </c>
      <c r="K67" s="93">
        <f t="shared" si="2"/>
        <v>4.5999999999999996</v>
      </c>
      <c r="L67" s="93">
        <f t="shared" si="2"/>
        <v>4.8</v>
      </c>
      <c r="M67" s="93">
        <f t="shared" si="2"/>
        <v>5</v>
      </c>
      <c r="N67" s="93">
        <f t="shared" si="2"/>
        <v>5</v>
      </c>
      <c r="O67" s="93">
        <f t="shared" si="2"/>
        <v>5</v>
      </c>
      <c r="P67" s="93">
        <f t="shared" si="2"/>
        <v>5</v>
      </c>
      <c r="Q67" s="93">
        <f t="shared" si="2"/>
        <v>5</v>
      </c>
      <c r="R67" s="93">
        <f t="shared" si="2"/>
        <v>5</v>
      </c>
      <c r="S67" s="93">
        <f t="shared" si="2"/>
        <v>5</v>
      </c>
      <c r="T67" s="93">
        <f t="shared" si="2"/>
        <v>5</v>
      </c>
      <c r="U67" s="93">
        <f t="shared" si="2"/>
        <v>5</v>
      </c>
      <c r="V67" s="93">
        <f t="shared" si="2"/>
        <v>5</v>
      </c>
      <c r="W67" s="93">
        <f t="shared" si="2"/>
        <v>5</v>
      </c>
    </row>
    <row r="68" spans="1:23" ht="15" thickBot="1" x14ac:dyDescent="0.35">
      <c r="B68" s="118" t="s">
        <v>114</v>
      </c>
      <c r="D68" s="93">
        <f t="shared" si="3"/>
        <v>3.1</v>
      </c>
      <c r="E68" s="93">
        <f t="shared" si="2"/>
        <v>3.2</v>
      </c>
      <c r="F68" s="93">
        <f t="shared" si="2"/>
        <v>3.3</v>
      </c>
      <c r="G68" s="93">
        <f t="shared" si="2"/>
        <v>3.4</v>
      </c>
      <c r="H68" s="93">
        <f t="shared" si="2"/>
        <v>3.5</v>
      </c>
      <c r="I68" s="93">
        <f t="shared" si="2"/>
        <v>3.6</v>
      </c>
      <c r="J68" s="93">
        <f t="shared" si="2"/>
        <v>3.7</v>
      </c>
      <c r="K68" s="93">
        <f t="shared" si="2"/>
        <v>3.8</v>
      </c>
      <c r="L68" s="93">
        <f t="shared" si="2"/>
        <v>3.9</v>
      </c>
      <c r="M68" s="93">
        <f t="shared" si="2"/>
        <v>4</v>
      </c>
      <c r="N68" s="93">
        <f t="shared" si="2"/>
        <v>4</v>
      </c>
      <c r="O68" s="93">
        <f t="shared" si="2"/>
        <v>4</v>
      </c>
      <c r="P68" s="93">
        <f t="shared" si="2"/>
        <v>4</v>
      </c>
      <c r="Q68" s="93">
        <f t="shared" si="2"/>
        <v>4</v>
      </c>
      <c r="R68" s="93">
        <f t="shared" si="2"/>
        <v>4</v>
      </c>
      <c r="S68" s="93">
        <f t="shared" si="2"/>
        <v>4</v>
      </c>
      <c r="T68" s="93">
        <f t="shared" si="2"/>
        <v>4</v>
      </c>
      <c r="U68" s="93">
        <f t="shared" si="2"/>
        <v>4</v>
      </c>
      <c r="V68" s="93">
        <f t="shared" si="2"/>
        <v>4</v>
      </c>
      <c r="W68" s="93">
        <f t="shared" si="2"/>
        <v>4</v>
      </c>
    </row>
    <row r="70" spans="1:23" x14ac:dyDescent="0.3">
      <c r="D70" s="189">
        <f>SUM(D61:D68)</f>
        <v>39.20000000000001</v>
      </c>
      <c r="E70" s="189">
        <f t="shared" ref="E70:W70" si="4">SUM(E61:E68)</f>
        <v>40.4</v>
      </c>
      <c r="F70" s="189">
        <f t="shared" si="4"/>
        <v>41.6</v>
      </c>
      <c r="G70" s="189">
        <f t="shared" si="4"/>
        <v>42.79999999999999</v>
      </c>
      <c r="H70" s="189">
        <f t="shared" si="4"/>
        <v>44</v>
      </c>
      <c r="I70" s="189">
        <f t="shared" si="4"/>
        <v>45.20000000000001</v>
      </c>
      <c r="J70" s="189">
        <f t="shared" si="4"/>
        <v>46.4</v>
      </c>
      <c r="K70" s="189">
        <f t="shared" si="4"/>
        <v>47.6</v>
      </c>
      <c r="L70" s="189">
        <f t="shared" si="4"/>
        <v>48.79999999999999</v>
      </c>
      <c r="M70" s="203">
        <f t="shared" si="4"/>
        <v>50</v>
      </c>
      <c r="N70" s="189">
        <f t="shared" si="4"/>
        <v>50</v>
      </c>
      <c r="O70" s="189">
        <f t="shared" si="4"/>
        <v>50</v>
      </c>
      <c r="P70" s="189">
        <f t="shared" si="4"/>
        <v>50</v>
      </c>
      <c r="Q70" s="189">
        <f t="shared" si="4"/>
        <v>50</v>
      </c>
      <c r="R70" s="189">
        <f t="shared" si="4"/>
        <v>50</v>
      </c>
      <c r="S70" s="189">
        <f t="shared" si="4"/>
        <v>50</v>
      </c>
      <c r="T70" s="189">
        <f t="shared" si="4"/>
        <v>50</v>
      </c>
      <c r="U70" s="189">
        <f t="shared" si="4"/>
        <v>50</v>
      </c>
      <c r="V70" s="189">
        <f t="shared" si="4"/>
        <v>50</v>
      </c>
      <c r="W70" s="189">
        <f t="shared" si="4"/>
        <v>50</v>
      </c>
    </row>
    <row r="71" spans="1:23" x14ac:dyDescent="0.3">
      <c r="D71" s="189"/>
      <c r="E71" s="189"/>
      <c r="F71" s="189"/>
      <c r="G71" s="189"/>
      <c r="H71" s="189"/>
      <c r="I71" s="189"/>
      <c r="J71" s="189"/>
      <c r="K71" s="189"/>
      <c r="L71" s="189"/>
      <c r="M71" s="203"/>
      <c r="N71" s="189"/>
      <c r="O71" s="189"/>
      <c r="P71" s="189"/>
      <c r="Q71" s="189"/>
      <c r="R71" s="189"/>
      <c r="S71" s="189"/>
      <c r="T71" s="189"/>
      <c r="U71" s="189"/>
      <c r="V71" s="189"/>
      <c r="W71" s="189"/>
    </row>
    <row r="72" spans="1:23" ht="15" thickBot="1" x14ac:dyDescent="0.35">
      <c r="B72" s="71" t="s">
        <v>20</v>
      </c>
    </row>
    <row r="73" spans="1:23" x14ac:dyDescent="0.3">
      <c r="B73" s="115" t="s">
        <v>157</v>
      </c>
      <c r="D73" s="94">
        <v>2021</v>
      </c>
      <c r="E73" s="94">
        <v>2022</v>
      </c>
      <c r="F73" s="94">
        <v>2023</v>
      </c>
      <c r="G73" s="94">
        <v>2024</v>
      </c>
      <c r="H73" s="94">
        <v>2025</v>
      </c>
      <c r="I73" s="94">
        <v>2026</v>
      </c>
      <c r="J73" s="94">
        <v>2027</v>
      </c>
      <c r="K73" s="94">
        <v>2028</v>
      </c>
      <c r="L73" s="94">
        <v>2029</v>
      </c>
      <c r="M73" s="94">
        <v>2030</v>
      </c>
      <c r="N73" s="94">
        <v>2031</v>
      </c>
      <c r="O73" s="94">
        <v>2032</v>
      </c>
      <c r="P73" s="94">
        <v>2033</v>
      </c>
      <c r="Q73" s="94">
        <v>2034</v>
      </c>
      <c r="R73" s="94">
        <v>2035</v>
      </c>
      <c r="S73" s="94">
        <v>2036</v>
      </c>
      <c r="T73" s="94">
        <v>2037</v>
      </c>
      <c r="U73" s="94">
        <v>2038</v>
      </c>
      <c r="V73" s="94">
        <v>2039</v>
      </c>
      <c r="W73" s="94">
        <v>2040</v>
      </c>
    </row>
    <row r="74" spans="1:23" x14ac:dyDescent="0.3">
      <c r="B74" s="117" t="s">
        <v>209</v>
      </c>
      <c r="D74" s="99">
        <f>SUM(D2:D48)</f>
        <v>42</v>
      </c>
      <c r="E74" s="99">
        <f t="shared" ref="E74:W74" si="5">SUM(E2:E48)</f>
        <v>38</v>
      </c>
      <c r="F74" s="99">
        <f t="shared" si="5"/>
        <v>32</v>
      </c>
      <c r="G74" s="99">
        <f t="shared" si="5"/>
        <v>29</v>
      </c>
      <c r="H74" s="99">
        <f t="shared" si="5"/>
        <v>24</v>
      </c>
      <c r="I74" s="99">
        <f t="shared" si="5"/>
        <v>20</v>
      </c>
      <c r="J74" s="99">
        <f t="shared" si="5"/>
        <v>17</v>
      </c>
      <c r="K74" s="99">
        <f t="shared" si="5"/>
        <v>15</v>
      </c>
      <c r="L74" s="99">
        <f t="shared" si="5"/>
        <v>15</v>
      </c>
      <c r="M74" s="99">
        <f t="shared" si="5"/>
        <v>15</v>
      </c>
      <c r="N74" s="99">
        <f t="shared" si="5"/>
        <v>13</v>
      </c>
      <c r="O74" s="99">
        <f t="shared" si="5"/>
        <v>13</v>
      </c>
      <c r="P74" s="99">
        <f t="shared" si="5"/>
        <v>13</v>
      </c>
      <c r="Q74" s="99">
        <f t="shared" si="5"/>
        <v>13</v>
      </c>
      <c r="R74" s="99">
        <f t="shared" si="5"/>
        <v>13</v>
      </c>
      <c r="S74" s="99">
        <f t="shared" si="5"/>
        <v>13</v>
      </c>
      <c r="T74" s="99">
        <f t="shared" si="5"/>
        <v>13</v>
      </c>
      <c r="U74" s="99">
        <f t="shared" si="5"/>
        <v>13</v>
      </c>
      <c r="V74" s="99">
        <f t="shared" si="5"/>
        <v>13</v>
      </c>
      <c r="W74" s="99">
        <f t="shared" si="5"/>
        <v>13</v>
      </c>
    </row>
    <row r="75" spans="1:23" x14ac:dyDescent="0.3">
      <c r="B75" s="117" t="s">
        <v>210</v>
      </c>
      <c r="D75" s="217">
        <f>SUM(D49:D56)</f>
        <v>1.2</v>
      </c>
      <c r="E75" s="217">
        <f t="shared" ref="E75:W75" si="6">SUM(E49:E56)</f>
        <v>5.4</v>
      </c>
      <c r="F75" s="217">
        <f t="shared" si="6"/>
        <v>11.6</v>
      </c>
      <c r="G75" s="217">
        <f t="shared" si="6"/>
        <v>14.800000000000002</v>
      </c>
      <c r="H75" s="217">
        <f t="shared" si="6"/>
        <v>21</v>
      </c>
      <c r="I75" s="217">
        <f t="shared" si="6"/>
        <v>26.2</v>
      </c>
      <c r="J75" s="217">
        <f t="shared" si="6"/>
        <v>30.399999999999995</v>
      </c>
      <c r="K75" s="217">
        <f t="shared" si="6"/>
        <v>33.6</v>
      </c>
      <c r="L75" s="217">
        <f t="shared" si="6"/>
        <v>34.799999999999997</v>
      </c>
      <c r="M75" s="217">
        <f t="shared" si="6"/>
        <v>36</v>
      </c>
      <c r="N75" s="217">
        <f t="shared" si="6"/>
        <v>38</v>
      </c>
      <c r="O75" s="217">
        <f t="shared" si="6"/>
        <v>38</v>
      </c>
      <c r="P75" s="217">
        <f t="shared" si="6"/>
        <v>38</v>
      </c>
      <c r="Q75" s="217">
        <f t="shared" si="6"/>
        <v>38</v>
      </c>
      <c r="R75" s="217">
        <f t="shared" si="6"/>
        <v>38</v>
      </c>
      <c r="S75" s="217">
        <f t="shared" si="6"/>
        <v>38</v>
      </c>
      <c r="T75" s="217">
        <f t="shared" si="6"/>
        <v>38</v>
      </c>
      <c r="U75" s="217">
        <f t="shared" si="6"/>
        <v>38</v>
      </c>
      <c r="V75" s="217">
        <f t="shared" si="6"/>
        <v>38</v>
      </c>
      <c r="W75" s="217">
        <f t="shared" si="6"/>
        <v>38</v>
      </c>
    </row>
    <row r="79" spans="1:23" x14ac:dyDescent="0.3">
      <c r="A79" s="72" t="s">
        <v>85</v>
      </c>
      <c r="B79" s="72"/>
      <c r="C79" s="84" t="s">
        <v>143</v>
      </c>
      <c r="D79" s="72">
        <v>2021</v>
      </c>
      <c r="E79" s="84">
        <v>2022</v>
      </c>
      <c r="F79" s="72">
        <v>2023</v>
      </c>
      <c r="G79" s="84">
        <v>2024</v>
      </c>
      <c r="H79" s="72">
        <v>2025</v>
      </c>
      <c r="I79" s="84">
        <v>2026</v>
      </c>
      <c r="J79" s="72">
        <v>2027</v>
      </c>
      <c r="K79" s="84">
        <v>2028</v>
      </c>
      <c r="L79" s="72">
        <v>2029</v>
      </c>
      <c r="M79" s="195">
        <v>2030</v>
      </c>
      <c r="N79" s="190">
        <v>2031</v>
      </c>
      <c r="O79" s="84">
        <v>2032</v>
      </c>
      <c r="P79" s="72">
        <v>2033</v>
      </c>
      <c r="Q79" s="84">
        <v>2034</v>
      </c>
      <c r="R79" s="72">
        <v>2035</v>
      </c>
      <c r="S79" s="84">
        <v>2036</v>
      </c>
      <c r="T79" s="72">
        <v>2037</v>
      </c>
      <c r="U79" s="84">
        <v>2038</v>
      </c>
      <c r="V79" s="72">
        <v>2039</v>
      </c>
      <c r="W79" s="84">
        <v>2040</v>
      </c>
    </row>
    <row r="80" spans="1:23" x14ac:dyDescent="0.3">
      <c r="A80" s="85" t="s">
        <v>116</v>
      </c>
      <c r="B80" s="74" t="s">
        <v>110</v>
      </c>
      <c r="C80" s="86"/>
      <c r="D80" s="87">
        <f>D2</f>
        <v>1</v>
      </c>
      <c r="E80" s="87">
        <f t="shared" ref="E80:W80" si="7">E2</f>
        <v>1</v>
      </c>
      <c r="F80" s="87">
        <f t="shared" si="7"/>
        <v>0</v>
      </c>
      <c r="G80" s="87">
        <f t="shared" si="7"/>
        <v>0</v>
      </c>
      <c r="H80" s="87">
        <f t="shared" si="7"/>
        <v>0</v>
      </c>
      <c r="I80" s="87">
        <f t="shared" si="7"/>
        <v>0</v>
      </c>
      <c r="J80" s="87">
        <f t="shared" si="7"/>
        <v>0</v>
      </c>
      <c r="K80" s="87">
        <f t="shared" si="7"/>
        <v>0</v>
      </c>
      <c r="L80" s="87">
        <f t="shared" si="7"/>
        <v>0</v>
      </c>
      <c r="M80" s="87">
        <f t="shared" si="7"/>
        <v>0</v>
      </c>
      <c r="N80" s="87">
        <f t="shared" si="7"/>
        <v>0</v>
      </c>
      <c r="O80" s="87">
        <f t="shared" si="7"/>
        <v>0</v>
      </c>
      <c r="P80" s="87">
        <f t="shared" si="7"/>
        <v>0</v>
      </c>
      <c r="Q80" s="87">
        <f t="shared" si="7"/>
        <v>0</v>
      </c>
      <c r="R80" s="87">
        <f t="shared" si="7"/>
        <v>0</v>
      </c>
      <c r="S80" s="87">
        <f t="shared" si="7"/>
        <v>0</v>
      </c>
      <c r="T80" s="87">
        <f t="shared" si="7"/>
        <v>0</v>
      </c>
      <c r="U80" s="87">
        <f t="shared" si="7"/>
        <v>0</v>
      </c>
      <c r="V80" s="87">
        <f t="shared" si="7"/>
        <v>0</v>
      </c>
      <c r="W80" s="87">
        <f t="shared" si="7"/>
        <v>0</v>
      </c>
    </row>
    <row r="81" spans="1:23" x14ac:dyDescent="0.3">
      <c r="A81" s="85" t="s">
        <v>86</v>
      </c>
      <c r="B81" s="74" t="s">
        <v>110</v>
      </c>
      <c r="C81" s="86" t="s">
        <v>144</v>
      </c>
      <c r="D81" s="87">
        <f t="shared" ref="D81:W81" si="8">D3</f>
        <v>1</v>
      </c>
      <c r="E81" s="87">
        <f t="shared" si="8"/>
        <v>1</v>
      </c>
      <c r="F81" s="87">
        <f t="shared" si="8"/>
        <v>1</v>
      </c>
      <c r="G81" s="87">
        <f t="shared" si="8"/>
        <v>1</v>
      </c>
      <c r="H81" s="87">
        <f t="shared" si="8"/>
        <v>0</v>
      </c>
      <c r="I81" s="87">
        <f t="shared" si="8"/>
        <v>0</v>
      </c>
      <c r="J81" s="87">
        <f t="shared" si="8"/>
        <v>0</v>
      </c>
      <c r="K81" s="87">
        <f t="shared" si="8"/>
        <v>0</v>
      </c>
      <c r="L81" s="87">
        <f t="shared" si="8"/>
        <v>0</v>
      </c>
      <c r="M81" s="87">
        <f t="shared" si="8"/>
        <v>0</v>
      </c>
      <c r="N81" s="87">
        <f t="shared" si="8"/>
        <v>0</v>
      </c>
      <c r="O81" s="87">
        <f t="shared" si="8"/>
        <v>0</v>
      </c>
      <c r="P81" s="87">
        <f t="shared" si="8"/>
        <v>0</v>
      </c>
      <c r="Q81" s="87">
        <f t="shared" si="8"/>
        <v>0</v>
      </c>
      <c r="R81" s="87">
        <f t="shared" si="8"/>
        <v>0</v>
      </c>
      <c r="S81" s="87">
        <f t="shared" si="8"/>
        <v>0</v>
      </c>
      <c r="T81" s="87">
        <f t="shared" si="8"/>
        <v>0</v>
      </c>
      <c r="U81" s="87">
        <f t="shared" si="8"/>
        <v>0</v>
      </c>
      <c r="V81" s="87">
        <f t="shared" si="8"/>
        <v>0</v>
      </c>
      <c r="W81" s="87">
        <f t="shared" si="8"/>
        <v>0</v>
      </c>
    </row>
    <row r="82" spans="1:23" x14ac:dyDescent="0.3">
      <c r="A82" s="85" t="s">
        <v>118</v>
      </c>
      <c r="B82" s="74" t="s">
        <v>110</v>
      </c>
      <c r="C82" s="86" t="s">
        <v>144</v>
      </c>
      <c r="D82" s="87">
        <f t="shared" ref="D82:W82" si="9">D4</f>
        <v>1</v>
      </c>
      <c r="E82" s="87">
        <f t="shared" si="9"/>
        <v>1</v>
      </c>
      <c r="F82" s="87">
        <f t="shared" si="9"/>
        <v>1</v>
      </c>
      <c r="G82" s="87">
        <f t="shared" si="9"/>
        <v>1</v>
      </c>
      <c r="H82" s="87">
        <f t="shared" si="9"/>
        <v>1</v>
      </c>
      <c r="I82" s="87">
        <f t="shared" si="9"/>
        <v>1</v>
      </c>
      <c r="J82" s="87">
        <f t="shared" si="9"/>
        <v>0</v>
      </c>
      <c r="K82" s="87">
        <f t="shared" si="9"/>
        <v>0</v>
      </c>
      <c r="L82" s="87">
        <f t="shared" si="9"/>
        <v>0</v>
      </c>
      <c r="M82" s="87">
        <f t="shared" si="9"/>
        <v>0</v>
      </c>
      <c r="N82" s="87">
        <f t="shared" si="9"/>
        <v>0</v>
      </c>
      <c r="O82" s="87">
        <f t="shared" si="9"/>
        <v>0</v>
      </c>
      <c r="P82" s="87">
        <f t="shared" si="9"/>
        <v>0</v>
      </c>
      <c r="Q82" s="87">
        <f t="shared" si="9"/>
        <v>0</v>
      </c>
      <c r="R82" s="87">
        <f t="shared" si="9"/>
        <v>0</v>
      </c>
      <c r="S82" s="87">
        <f t="shared" si="9"/>
        <v>0</v>
      </c>
      <c r="T82" s="87">
        <f t="shared" si="9"/>
        <v>0</v>
      </c>
      <c r="U82" s="87">
        <f t="shared" si="9"/>
        <v>0</v>
      </c>
      <c r="V82" s="87">
        <f t="shared" si="9"/>
        <v>0</v>
      </c>
      <c r="W82" s="87">
        <f t="shared" si="9"/>
        <v>0</v>
      </c>
    </row>
    <row r="83" spans="1:23" x14ac:dyDescent="0.3">
      <c r="A83" s="85" t="s">
        <v>119</v>
      </c>
      <c r="B83" s="76" t="s">
        <v>112</v>
      </c>
      <c r="C83" s="86"/>
      <c r="D83" s="87">
        <f t="shared" ref="D83:W83" si="10">D5</f>
        <v>1</v>
      </c>
      <c r="E83" s="87">
        <f t="shared" si="10"/>
        <v>1</v>
      </c>
      <c r="F83" s="87">
        <f t="shared" si="10"/>
        <v>1</v>
      </c>
      <c r="G83" s="87">
        <f t="shared" si="10"/>
        <v>1</v>
      </c>
      <c r="H83" s="87">
        <f t="shared" si="10"/>
        <v>1</v>
      </c>
      <c r="I83" s="87">
        <f t="shared" si="10"/>
        <v>1</v>
      </c>
      <c r="J83" s="87">
        <f t="shared" si="10"/>
        <v>1</v>
      </c>
      <c r="K83" s="87">
        <f t="shared" si="10"/>
        <v>1</v>
      </c>
      <c r="L83" s="87">
        <f t="shared" si="10"/>
        <v>1</v>
      </c>
      <c r="M83" s="87">
        <f t="shared" si="10"/>
        <v>1</v>
      </c>
      <c r="N83" s="87">
        <f t="shared" si="10"/>
        <v>1</v>
      </c>
      <c r="O83" s="87">
        <f t="shared" si="10"/>
        <v>1</v>
      </c>
      <c r="P83" s="87">
        <f t="shared" si="10"/>
        <v>1</v>
      </c>
      <c r="Q83" s="87">
        <f t="shared" si="10"/>
        <v>1</v>
      </c>
      <c r="R83" s="87">
        <f t="shared" si="10"/>
        <v>1</v>
      </c>
      <c r="S83" s="87">
        <f t="shared" si="10"/>
        <v>1</v>
      </c>
      <c r="T83" s="87">
        <f t="shared" si="10"/>
        <v>1</v>
      </c>
      <c r="U83" s="87">
        <f t="shared" si="10"/>
        <v>1</v>
      </c>
      <c r="V83" s="87">
        <f t="shared" si="10"/>
        <v>1</v>
      </c>
      <c r="W83" s="87">
        <f t="shared" si="10"/>
        <v>1</v>
      </c>
    </row>
    <row r="84" spans="1:23" x14ac:dyDescent="0.3">
      <c r="A84" s="85" t="s">
        <v>120</v>
      </c>
      <c r="B84" s="77" t="s">
        <v>111</v>
      </c>
      <c r="C84" s="86" t="s">
        <v>144</v>
      </c>
      <c r="D84" s="87">
        <f t="shared" ref="D84:W84" si="11">D6</f>
        <v>1</v>
      </c>
      <c r="E84" s="87">
        <f t="shared" si="11"/>
        <v>1</v>
      </c>
      <c r="F84" s="87">
        <f t="shared" si="11"/>
        <v>1</v>
      </c>
      <c r="G84" s="87">
        <f t="shared" si="11"/>
        <v>1</v>
      </c>
      <c r="H84" s="87">
        <f t="shared" si="11"/>
        <v>0</v>
      </c>
      <c r="I84" s="87">
        <f t="shared" si="11"/>
        <v>0</v>
      </c>
      <c r="J84" s="87">
        <f t="shared" si="11"/>
        <v>0</v>
      </c>
      <c r="K84" s="87">
        <f t="shared" si="11"/>
        <v>0</v>
      </c>
      <c r="L84" s="87">
        <f t="shared" si="11"/>
        <v>0</v>
      </c>
      <c r="M84" s="87">
        <f t="shared" si="11"/>
        <v>0</v>
      </c>
      <c r="N84" s="87">
        <f t="shared" si="11"/>
        <v>0</v>
      </c>
      <c r="O84" s="87">
        <f t="shared" si="11"/>
        <v>0</v>
      </c>
      <c r="P84" s="87">
        <f t="shared" si="11"/>
        <v>0</v>
      </c>
      <c r="Q84" s="87">
        <f t="shared" si="11"/>
        <v>0</v>
      </c>
      <c r="R84" s="87">
        <f t="shared" si="11"/>
        <v>0</v>
      </c>
      <c r="S84" s="87">
        <f t="shared" si="11"/>
        <v>0</v>
      </c>
      <c r="T84" s="87">
        <f t="shared" si="11"/>
        <v>0</v>
      </c>
      <c r="U84" s="87">
        <f t="shared" si="11"/>
        <v>0</v>
      </c>
      <c r="V84" s="87">
        <f t="shared" si="11"/>
        <v>0</v>
      </c>
      <c r="W84" s="87">
        <f t="shared" si="11"/>
        <v>0</v>
      </c>
    </row>
    <row r="85" spans="1:23" x14ac:dyDescent="0.3">
      <c r="A85" s="85" t="s">
        <v>121</v>
      </c>
      <c r="B85" s="74" t="s">
        <v>110</v>
      </c>
      <c r="C85" s="86" t="s">
        <v>144</v>
      </c>
      <c r="D85" s="87">
        <f t="shared" ref="D85:W85" si="12">D7</f>
        <v>1</v>
      </c>
      <c r="E85" s="87">
        <f t="shared" si="12"/>
        <v>1</v>
      </c>
      <c r="F85" s="87">
        <f t="shared" si="12"/>
        <v>1</v>
      </c>
      <c r="G85" s="87">
        <f t="shared" si="12"/>
        <v>1</v>
      </c>
      <c r="H85" s="87">
        <f t="shared" si="12"/>
        <v>1</v>
      </c>
      <c r="I85" s="87">
        <f t="shared" si="12"/>
        <v>1</v>
      </c>
      <c r="J85" s="87">
        <f t="shared" si="12"/>
        <v>0</v>
      </c>
      <c r="K85" s="87">
        <f t="shared" si="12"/>
        <v>0</v>
      </c>
      <c r="L85" s="87">
        <f t="shared" si="12"/>
        <v>0</v>
      </c>
      <c r="M85" s="87">
        <f t="shared" si="12"/>
        <v>0</v>
      </c>
      <c r="N85" s="87">
        <f t="shared" si="12"/>
        <v>0</v>
      </c>
      <c r="O85" s="87">
        <f t="shared" si="12"/>
        <v>0</v>
      </c>
      <c r="P85" s="87">
        <f t="shared" si="12"/>
        <v>0</v>
      </c>
      <c r="Q85" s="87">
        <f t="shared" si="12"/>
        <v>0</v>
      </c>
      <c r="R85" s="87">
        <f t="shared" si="12"/>
        <v>0</v>
      </c>
      <c r="S85" s="87">
        <f t="shared" si="12"/>
        <v>0</v>
      </c>
      <c r="T85" s="87">
        <f t="shared" si="12"/>
        <v>0</v>
      </c>
      <c r="U85" s="87">
        <f t="shared" si="12"/>
        <v>0</v>
      </c>
      <c r="V85" s="87">
        <f t="shared" si="12"/>
        <v>0</v>
      </c>
      <c r="W85" s="87">
        <f t="shared" si="12"/>
        <v>0</v>
      </c>
    </row>
    <row r="86" spans="1:23" x14ac:dyDescent="0.3">
      <c r="A86" s="85" t="s">
        <v>87</v>
      </c>
      <c r="B86" s="87" t="s">
        <v>117</v>
      </c>
      <c r="C86" s="86" t="s">
        <v>144</v>
      </c>
      <c r="D86" s="87">
        <f t="shared" ref="D86:W86" si="13">D8</f>
        <v>1</v>
      </c>
      <c r="E86" s="87">
        <f t="shared" si="13"/>
        <v>1</v>
      </c>
      <c r="F86" s="87">
        <f t="shared" si="13"/>
        <v>1</v>
      </c>
      <c r="G86" s="87">
        <f t="shared" si="13"/>
        <v>1</v>
      </c>
      <c r="H86" s="87">
        <f t="shared" si="13"/>
        <v>1</v>
      </c>
      <c r="I86" s="87">
        <f t="shared" si="13"/>
        <v>1</v>
      </c>
      <c r="J86" s="87">
        <f t="shared" si="13"/>
        <v>1</v>
      </c>
      <c r="K86" s="87">
        <f t="shared" si="13"/>
        <v>1</v>
      </c>
      <c r="L86" s="87">
        <f t="shared" si="13"/>
        <v>1</v>
      </c>
      <c r="M86" s="87">
        <f t="shared" si="13"/>
        <v>1</v>
      </c>
      <c r="N86" s="87">
        <f t="shared" si="13"/>
        <v>1</v>
      </c>
      <c r="O86" s="87">
        <f t="shared" si="13"/>
        <v>1</v>
      </c>
      <c r="P86" s="87">
        <f t="shared" si="13"/>
        <v>1</v>
      </c>
      <c r="Q86" s="87">
        <f t="shared" si="13"/>
        <v>1</v>
      </c>
      <c r="R86" s="87">
        <f t="shared" si="13"/>
        <v>1</v>
      </c>
      <c r="S86" s="87">
        <f t="shared" si="13"/>
        <v>1</v>
      </c>
      <c r="T86" s="87">
        <f t="shared" si="13"/>
        <v>1</v>
      </c>
      <c r="U86" s="87">
        <f t="shared" si="13"/>
        <v>1</v>
      </c>
      <c r="V86" s="87">
        <f t="shared" si="13"/>
        <v>1</v>
      </c>
      <c r="W86" s="87">
        <f t="shared" si="13"/>
        <v>1</v>
      </c>
    </row>
    <row r="87" spans="1:23" x14ac:dyDescent="0.3">
      <c r="A87" s="85" t="s">
        <v>122</v>
      </c>
      <c r="B87" s="74" t="s">
        <v>110</v>
      </c>
      <c r="C87" s="86"/>
      <c r="D87" s="87">
        <f t="shared" ref="D87:W87" si="14">D9</f>
        <v>0</v>
      </c>
      <c r="E87" s="87">
        <f t="shared" si="14"/>
        <v>0</v>
      </c>
      <c r="F87" s="87">
        <f t="shared" si="14"/>
        <v>0</v>
      </c>
      <c r="G87" s="87">
        <f t="shared" si="14"/>
        <v>0</v>
      </c>
      <c r="H87" s="87">
        <f t="shared" si="14"/>
        <v>0</v>
      </c>
      <c r="I87" s="87">
        <f t="shared" si="14"/>
        <v>0</v>
      </c>
      <c r="J87" s="87">
        <f t="shared" si="14"/>
        <v>0</v>
      </c>
      <c r="K87" s="87">
        <f t="shared" si="14"/>
        <v>0</v>
      </c>
      <c r="L87" s="87">
        <f t="shared" si="14"/>
        <v>0</v>
      </c>
      <c r="M87" s="87">
        <f t="shared" si="14"/>
        <v>0</v>
      </c>
      <c r="N87" s="87">
        <f t="shared" si="14"/>
        <v>0</v>
      </c>
      <c r="O87" s="87">
        <f t="shared" si="14"/>
        <v>0</v>
      </c>
      <c r="P87" s="87">
        <f t="shared" si="14"/>
        <v>0</v>
      </c>
      <c r="Q87" s="87">
        <f t="shared" si="14"/>
        <v>0</v>
      </c>
      <c r="R87" s="87">
        <f t="shared" si="14"/>
        <v>0</v>
      </c>
      <c r="S87" s="87">
        <f t="shared" si="14"/>
        <v>0</v>
      </c>
      <c r="T87" s="87">
        <f t="shared" si="14"/>
        <v>0</v>
      </c>
      <c r="U87" s="87">
        <f t="shared" si="14"/>
        <v>0</v>
      </c>
      <c r="V87" s="87">
        <f t="shared" si="14"/>
        <v>0</v>
      </c>
      <c r="W87" s="87">
        <f t="shared" si="14"/>
        <v>0</v>
      </c>
    </row>
    <row r="88" spans="1:23" x14ac:dyDescent="0.3">
      <c r="A88" s="85" t="s">
        <v>123</v>
      </c>
      <c r="B88" s="77" t="s">
        <v>112</v>
      </c>
      <c r="C88" s="86" t="s">
        <v>144</v>
      </c>
      <c r="D88" s="87">
        <f t="shared" ref="D88:W88" si="15">D10</f>
        <v>1</v>
      </c>
      <c r="E88" s="87">
        <f t="shared" si="15"/>
        <v>1</v>
      </c>
      <c r="F88" s="87">
        <f t="shared" si="15"/>
        <v>1</v>
      </c>
      <c r="G88" s="87">
        <f t="shared" si="15"/>
        <v>1</v>
      </c>
      <c r="H88" s="87">
        <f t="shared" si="15"/>
        <v>1</v>
      </c>
      <c r="I88" s="87">
        <f t="shared" si="15"/>
        <v>1</v>
      </c>
      <c r="J88" s="87">
        <f t="shared" si="15"/>
        <v>1</v>
      </c>
      <c r="K88" s="87">
        <f t="shared" si="15"/>
        <v>1</v>
      </c>
      <c r="L88" s="87">
        <f t="shared" si="15"/>
        <v>1</v>
      </c>
      <c r="M88" s="87">
        <f t="shared" si="15"/>
        <v>1</v>
      </c>
      <c r="N88" s="87">
        <f t="shared" si="15"/>
        <v>0</v>
      </c>
      <c r="O88" s="87">
        <f t="shared" si="15"/>
        <v>0</v>
      </c>
      <c r="P88" s="87">
        <f t="shared" si="15"/>
        <v>0</v>
      </c>
      <c r="Q88" s="87">
        <f t="shared" si="15"/>
        <v>0</v>
      </c>
      <c r="R88" s="87">
        <f t="shared" si="15"/>
        <v>0</v>
      </c>
      <c r="S88" s="87">
        <f t="shared" si="15"/>
        <v>0</v>
      </c>
      <c r="T88" s="87">
        <f t="shared" si="15"/>
        <v>0</v>
      </c>
      <c r="U88" s="87">
        <f t="shared" si="15"/>
        <v>0</v>
      </c>
      <c r="V88" s="87">
        <f t="shared" si="15"/>
        <v>0</v>
      </c>
      <c r="W88" s="87">
        <f t="shared" si="15"/>
        <v>0</v>
      </c>
    </row>
    <row r="89" spans="1:23" x14ac:dyDescent="0.3">
      <c r="A89" s="85" t="s">
        <v>124</v>
      </c>
      <c r="B89" s="77" t="s">
        <v>111</v>
      </c>
      <c r="C89" s="86"/>
      <c r="D89" s="87">
        <f t="shared" ref="D89:W89" si="16">D11</f>
        <v>1</v>
      </c>
      <c r="E89" s="87">
        <f t="shared" si="16"/>
        <v>1</v>
      </c>
      <c r="F89" s="87">
        <f t="shared" si="16"/>
        <v>1</v>
      </c>
      <c r="G89" s="87">
        <f t="shared" si="16"/>
        <v>1</v>
      </c>
      <c r="H89" s="87">
        <f t="shared" si="16"/>
        <v>1</v>
      </c>
      <c r="I89" s="87">
        <f t="shared" si="16"/>
        <v>1</v>
      </c>
      <c r="J89" s="87">
        <f t="shared" si="16"/>
        <v>1</v>
      </c>
      <c r="K89" s="87">
        <f t="shared" si="16"/>
        <v>1</v>
      </c>
      <c r="L89" s="87">
        <f t="shared" si="16"/>
        <v>1</v>
      </c>
      <c r="M89" s="87">
        <f t="shared" si="16"/>
        <v>1</v>
      </c>
      <c r="N89" s="87">
        <f t="shared" si="16"/>
        <v>1</v>
      </c>
      <c r="O89" s="87">
        <f t="shared" si="16"/>
        <v>1</v>
      </c>
      <c r="P89" s="87">
        <f t="shared" si="16"/>
        <v>1</v>
      </c>
      <c r="Q89" s="87">
        <f t="shared" si="16"/>
        <v>1</v>
      </c>
      <c r="R89" s="87">
        <f t="shared" si="16"/>
        <v>1</v>
      </c>
      <c r="S89" s="87">
        <f t="shared" si="16"/>
        <v>1</v>
      </c>
      <c r="T89" s="87">
        <f t="shared" si="16"/>
        <v>1</v>
      </c>
      <c r="U89" s="87">
        <f t="shared" si="16"/>
        <v>1</v>
      </c>
      <c r="V89" s="87">
        <f t="shared" si="16"/>
        <v>1</v>
      </c>
      <c r="W89" s="87">
        <f t="shared" si="16"/>
        <v>1</v>
      </c>
    </row>
    <row r="90" spans="1:23" x14ac:dyDescent="0.3">
      <c r="A90" s="85" t="s">
        <v>125</v>
      </c>
      <c r="B90" s="76" t="s">
        <v>112</v>
      </c>
      <c r="C90" s="86"/>
      <c r="D90" s="87">
        <f t="shared" ref="D90:W90" si="17">D12</f>
        <v>1</v>
      </c>
      <c r="E90" s="87">
        <f t="shared" si="17"/>
        <v>1</v>
      </c>
      <c r="F90" s="87">
        <f t="shared" si="17"/>
        <v>1</v>
      </c>
      <c r="G90" s="87">
        <f t="shared" si="17"/>
        <v>1</v>
      </c>
      <c r="H90" s="87">
        <f t="shared" si="17"/>
        <v>1</v>
      </c>
      <c r="I90" s="87">
        <f t="shared" si="17"/>
        <v>1</v>
      </c>
      <c r="J90" s="87">
        <f t="shared" si="17"/>
        <v>1</v>
      </c>
      <c r="K90" s="87">
        <f t="shared" si="17"/>
        <v>1</v>
      </c>
      <c r="L90" s="87">
        <f t="shared" si="17"/>
        <v>1</v>
      </c>
      <c r="M90" s="87">
        <f t="shared" si="17"/>
        <v>1</v>
      </c>
      <c r="N90" s="87">
        <f t="shared" si="17"/>
        <v>1</v>
      </c>
      <c r="O90" s="87">
        <f t="shared" si="17"/>
        <v>1</v>
      </c>
      <c r="P90" s="87">
        <f t="shared" si="17"/>
        <v>1</v>
      </c>
      <c r="Q90" s="87">
        <f t="shared" si="17"/>
        <v>1</v>
      </c>
      <c r="R90" s="87">
        <f t="shared" si="17"/>
        <v>1</v>
      </c>
      <c r="S90" s="87">
        <f t="shared" si="17"/>
        <v>1</v>
      </c>
      <c r="T90" s="87">
        <f t="shared" si="17"/>
        <v>1</v>
      </c>
      <c r="U90" s="87">
        <f t="shared" si="17"/>
        <v>1</v>
      </c>
      <c r="V90" s="87">
        <f t="shared" si="17"/>
        <v>1</v>
      </c>
      <c r="W90" s="87">
        <f t="shared" si="17"/>
        <v>1</v>
      </c>
    </row>
    <row r="91" spans="1:23" x14ac:dyDescent="0.3">
      <c r="A91" s="85" t="s">
        <v>135</v>
      </c>
      <c r="B91" s="87" t="s">
        <v>117</v>
      </c>
      <c r="C91" s="86"/>
      <c r="D91" s="87">
        <f t="shared" ref="D91:W91" si="18">D13</f>
        <v>1</v>
      </c>
      <c r="E91" s="87">
        <f t="shared" si="18"/>
        <v>1</v>
      </c>
      <c r="F91" s="87">
        <f t="shared" si="18"/>
        <v>1</v>
      </c>
      <c r="G91" s="87">
        <f t="shared" si="18"/>
        <v>0</v>
      </c>
      <c r="H91" s="87">
        <f t="shared" si="18"/>
        <v>0</v>
      </c>
      <c r="I91" s="87">
        <f t="shared" si="18"/>
        <v>0</v>
      </c>
      <c r="J91" s="87">
        <f t="shared" si="18"/>
        <v>0</v>
      </c>
      <c r="K91" s="87">
        <f t="shared" si="18"/>
        <v>0</v>
      </c>
      <c r="L91" s="87">
        <f t="shared" si="18"/>
        <v>0</v>
      </c>
      <c r="M91" s="87">
        <f t="shared" si="18"/>
        <v>0</v>
      </c>
      <c r="N91" s="87">
        <f t="shared" si="18"/>
        <v>0</v>
      </c>
      <c r="O91" s="87">
        <f t="shared" si="18"/>
        <v>0</v>
      </c>
      <c r="P91" s="87">
        <f t="shared" si="18"/>
        <v>0</v>
      </c>
      <c r="Q91" s="87">
        <f t="shared" si="18"/>
        <v>0</v>
      </c>
      <c r="R91" s="87">
        <f t="shared" si="18"/>
        <v>0</v>
      </c>
      <c r="S91" s="87">
        <f t="shared" si="18"/>
        <v>0</v>
      </c>
      <c r="T91" s="87">
        <f t="shared" si="18"/>
        <v>0</v>
      </c>
      <c r="U91" s="87">
        <f t="shared" si="18"/>
        <v>0</v>
      </c>
      <c r="V91" s="87">
        <f t="shared" si="18"/>
        <v>0</v>
      </c>
      <c r="W91" s="87">
        <f t="shared" si="18"/>
        <v>0</v>
      </c>
    </row>
    <row r="92" spans="1:23" x14ac:dyDescent="0.3">
      <c r="A92" s="85" t="s">
        <v>88</v>
      </c>
      <c r="B92" s="74" t="s">
        <v>110</v>
      </c>
      <c r="C92" s="86" t="s">
        <v>144</v>
      </c>
      <c r="D92" s="87">
        <f t="shared" ref="D92:W92" si="19">D14</f>
        <v>1</v>
      </c>
      <c r="E92" s="87">
        <f t="shared" si="19"/>
        <v>1</v>
      </c>
      <c r="F92" s="87">
        <f t="shared" si="19"/>
        <v>1</v>
      </c>
      <c r="G92" s="87">
        <f t="shared" si="19"/>
        <v>1</v>
      </c>
      <c r="H92" s="87">
        <f t="shared" si="19"/>
        <v>1</v>
      </c>
      <c r="I92" s="87">
        <f t="shared" si="19"/>
        <v>1</v>
      </c>
      <c r="J92" s="87">
        <f t="shared" si="19"/>
        <v>1</v>
      </c>
      <c r="K92" s="87">
        <f t="shared" si="19"/>
        <v>0</v>
      </c>
      <c r="L92" s="87">
        <f t="shared" si="19"/>
        <v>0</v>
      </c>
      <c r="M92" s="87">
        <f t="shared" si="19"/>
        <v>0</v>
      </c>
      <c r="N92" s="87">
        <f t="shared" si="19"/>
        <v>0</v>
      </c>
      <c r="O92" s="87">
        <f t="shared" si="19"/>
        <v>0</v>
      </c>
      <c r="P92" s="87">
        <f t="shared" si="19"/>
        <v>0</v>
      </c>
      <c r="Q92" s="87">
        <f t="shared" si="19"/>
        <v>0</v>
      </c>
      <c r="R92" s="87">
        <f t="shared" si="19"/>
        <v>0</v>
      </c>
      <c r="S92" s="87">
        <f t="shared" si="19"/>
        <v>0</v>
      </c>
      <c r="T92" s="87">
        <f t="shared" si="19"/>
        <v>0</v>
      </c>
      <c r="U92" s="87">
        <f t="shared" si="19"/>
        <v>0</v>
      </c>
      <c r="V92" s="87">
        <f t="shared" si="19"/>
        <v>0</v>
      </c>
      <c r="W92" s="87">
        <f t="shared" si="19"/>
        <v>0</v>
      </c>
    </row>
    <row r="93" spans="1:23" x14ac:dyDescent="0.3">
      <c r="A93" s="78" t="s">
        <v>136</v>
      </c>
      <c r="B93" s="74" t="s">
        <v>109</v>
      </c>
      <c r="C93" s="86"/>
      <c r="D93" s="87">
        <f t="shared" ref="D93:W93" si="20">D15</f>
        <v>1</v>
      </c>
      <c r="E93" s="87">
        <f t="shared" si="20"/>
        <v>1</v>
      </c>
      <c r="F93" s="87">
        <f t="shared" si="20"/>
        <v>1</v>
      </c>
      <c r="G93" s="87">
        <f t="shared" si="20"/>
        <v>1</v>
      </c>
      <c r="H93" s="87">
        <f t="shared" si="20"/>
        <v>1</v>
      </c>
      <c r="I93" s="87">
        <f t="shared" si="20"/>
        <v>1</v>
      </c>
      <c r="J93" s="87">
        <f t="shared" si="20"/>
        <v>1</v>
      </c>
      <c r="K93" s="87">
        <f t="shared" si="20"/>
        <v>1</v>
      </c>
      <c r="L93" s="87">
        <f t="shared" si="20"/>
        <v>1</v>
      </c>
      <c r="M93" s="87">
        <f t="shared" si="20"/>
        <v>1</v>
      </c>
      <c r="N93" s="87">
        <f t="shared" si="20"/>
        <v>1</v>
      </c>
      <c r="O93" s="87">
        <f t="shared" si="20"/>
        <v>1</v>
      </c>
      <c r="P93" s="87">
        <f t="shared" si="20"/>
        <v>1</v>
      </c>
      <c r="Q93" s="87">
        <f t="shared" si="20"/>
        <v>1</v>
      </c>
      <c r="R93" s="87">
        <f t="shared" si="20"/>
        <v>1</v>
      </c>
      <c r="S93" s="87">
        <f t="shared" si="20"/>
        <v>1</v>
      </c>
      <c r="T93" s="87">
        <f t="shared" si="20"/>
        <v>1</v>
      </c>
      <c r="U93" s="87">
        <f t="shared" si="20"/>
        <v>1</v>
      </c>
      <c r="V93" s="87">
        <f t="shared" si="20"/>
        <v>1</v>
      </c>
      <c r="W93" s="87">
        <f t="shared" si="20"/>
        <v>1</v>
      </c>
    </row>
    <row r="94" spans="1:23" x14ac:dyDescent="0.3">
      <c r="A94" s="78" t="s">
        <v>137</v>
      </c>
      <c r="B94" s="74" t="s">
        <v>109</v>
      </c>
      <c r="C94" s="86"/>
      <c r="D94" s="87">
        <f t="shared" ref="D94:W94" si="21">D16</f>
        <v>1</v>
      </c>
      <c r="E94" s="87">
        <f t="shared" si="21"/>
        <v>1</v>
      </c>
      <c r="F94" s="87">
        <f t="shared" si="21"/>
        <v>1</v>
      </c>
      <c r="G94" s="87">
        <f t="shared" si="21"/>
        <v>1</v>
      </c>
      <c r="H94" s="87">
        <f t="shared" si="21"/>
        <v>1</v>
      </c>
      <c r="I94" s="87">
        <f t="shared" si="21"/>
        <v>1</v>
      </c>
      <c r="J94" s="87">
        <f t="shared" si="21"/>
        <v>1</v>
      </c>
      <c r="K94" s="87">
        <f t="shared" si="21"/>
        <v>1</v>
      </c>
      <c r="L94" s="87">
        <f t="shared" si="21"/>
        <v>1</v>
      </c>
      <c r="M94" s="87">
        <f t="shared" si="21"/>
        <v>1</v>
      </c>
      <c r="N94" s="87">
        <f t="shared" si="21"/>
        <v>1</v>
      </c>
      <c r="O94" s="87">
        <f t="shared" si="21"/>
        <v>1</v>
      </c>
      <c r="P94" s="87">
        <f t="shared" si="21"/>
        <v>1</v>
      </c>
      <c r="Q94" s="87">
        <f t="shared" si="21"/>
        <v>1</v>
      </c>
      <c r="R94" s="87">
        <f t="shared" si="21"/>
        <v>1</v>
      </c>
      <c r="S94" s="87">
        <f t="shared" si="21"/>
        <v>1</v>
      </c>
      <c r="T94" s="87">
        <f t="shared" si="21"/>
        <v>1</v>
      </c>
      <c r="U94" s="87">
        <f t="shared" si="21"/>
        <v>1</v>
      </c>
      <c r="V94" s="87">
        <f t="shared" si="21"/>
        <v>1</v>
      </c>
      <c r="W94" s="87">
        <f t="shared" si="21"/>
        <v>1</v>
      </c>
    </row>
    <row r="95" spans="1:23" x14ac:dyDescent="0.3">
      <c r="A95" s="78" t="s">
        <v>138</v>
      </c>
      <c r="B95" s="74" t="s">
        <v>109</v>
      </c>
      <c r="C95" s="86"/>
      <c r="D95" s="87">
        <f t="shared" ref="D95:W95" si="22">D17</f>
        <v>1</v>
      </c>
      <c r="E95" s="87">
        <f t="shared" si="22"/>
        <v>1</v>
      </c>
      <c r="F95" s="87">
        <f t="shared" si="22"/>
        <v>1</v>
      </c>
      <c r="G95" s="87">
        <f t="shared" si="22"/>
        <v>1</v>
      </c>
      <c r="H95" s="87">
        <f t="shared" si="22"/>
        <v>1</v>
      </c>
      <c r="I95" s="87">
        <f t="shared" si="22"/>
        <v>1</v>
      </c>
      <c r="J95" s="87">
        <f t="shared" si="22"/>
        <v>1</v>
      </c>
      <c r="K95" s="87">
        <f t="shared" si="22"/>
        <v>1</v>
      </c>
      <c r="L95" s="87">
        <f t="shared" si="22"/>
        <v>1</v>
      </c>
      <c r="M95" s="87">
        <f t="shared" si="22"/>
        <v>1</v>
      </c>
      <c r="N95" s="87">
        <f t="shared" si="22"/>
        <v>1</v>
      </c>
      <c r="O95" s="87">
        <f t="shared" si="22"/>
        <v>1</v>
      </c>
      <c r="P95" s="87">
        <f t="shared" si="22"/>
        <v>1</v>
      </c>
      <c r="Q95" s="87">
        <f t="shared" si="22"/>
        <v>1</v>
      </c>
      <c r="R95" s="87">
        <f t="shared" si="22"/>
        <v>1</v>
      </c>
      <c r="S95" s="87">
        <f t="shared" si="22"/>
        <v>1</v>
      </c>
      <c r="T95" s="87">
        <f t="shared" si="22"/>
        <v>1</v>
      </c>
      <c r="U95" s="87">
        <f t="shared" si="22"/>
        <v>1</v>
      </c>
      <c r="V95" s="87">
        <f t="shared" si="22"/>
        <v>1</v>
      </c>
      <c r="W95" s="87">
        <f t="shared" si="22"/>
        <v>1</v>
      </c>
    </row>
    <row r="96" spans="1:23" x14ac:dyDescent="0.3">
      <c r="A96" s="78" t="s">
        <v>139</v>
      </c>
      <c r="B96" s="74" t="s">
        <v>109</v>
      </c>
      <c r="C96" s="86"/>
      <c r="D96" s="87">
        <f t="shared" ref="D96:W96" si="23">D18</f>
        <v>1</v>
      </c>
      <c r="E96" s="87">
        <f t="shared" si="23"/>
        <v>1</v>
      </c>
      <c r="F96" s="87">
        <f t="shared" si="23"/>
        <v>1</v>
      </c>
      <c r="G96" s="87">
        <f t="shared" si="23"/>
        <v>1</v>
      </c>
      <c r="H96" s="87">
        <f t="shared" si="23"/>
        <v>1</v>
      </c>
      <c r="I96" s="87">
        <f t="shared" si="23"/>
        <v>1</v>
      </c>
      <c r="J96" s="87">
        <f t="shared" si="23"/>
        <v>1</v>
      </c>
      <c r="K96" s="87">
        <f t="shared" si="23"/>
        <v>1</v>
      </c>
      <c r="L96" s="87">
        <f t="shared" si="23"/>
        <v>1</v>
      </c>
      <c r="M96" s="87">
        <f t="shared" si="23"/>
        <v>1</v>
      </c>
      <c r="N96" s="87">
        <f t="shared" si="23"/>
        <v>1</v>
      </c>
      <c r="O96" s="87">
        <f t="shared" si="23"/>
        <v>1</v>
      </c>
      <c r="P96" s="87">
        <f t="shared" si="23"/>
        <v>1</v>
      </c>
      <c r="Q96" s="87">
        <f t="shared" si="23"/>
        <v>1</v>
      </c>
      <c r="R96" s="87">
        <f t="shared" si="23"/>
        <v>1</v>
      </c>
      <c r="S96" s="87">
        <f t="shared" si="23"/>
        <v>1</v>
      </c>
      <c r="T96" s="87">
        <f t="shared" si="23"/>
        <v>1</v>
      </c>
      <c r="U96" s="87">
        <f t="shared" si="23"/>
        <v>1</v>
      </c>
      <c r="V96" s="87">
        <f t="shared" si="23"/>
        <v>1</v>
      </c>
      <c r="W96" s="87">
        <f t="shared" si="23"/>
        <v>1</v>
      </c>
    </row>
    <row r="97" spans="1:23" x14ac:dyDescent="0.3">
      <c r="A97" s="85" t="s">
        <v>89</v>
      </c>
      <c r="B97" s="74" t="s">
        <v>110</v>
      </c>
      <c r="C97" s="86" t="s">
        <v>144</v>
      </c>
      <c r="D97" s="87">
        <f t="shared" ref="D97:W97" si="24">D19</f>
        <v>1</v>
      </c>
      <c r="E97" s="87">
        <f t="shared" si="24"/>
        <v>1</v>
      </c>
      <c r="F97" s="87">
        <f t="shared" si="24"/>
        <v>1</v>
      </c>
      <c r="G97" s="87">
        <f t="shared" si="24"/>
        <v>1</v>
      </c>
      <c r="H97" s="87">
        <f t="shared" si="24"/>
        <v>1</v>
      </c>
      <c r="I97" s="87">
        <f t="shared" si="24"/>
        <v>1</v>
      </c>
      <c r="J97" s="87">
        <f t="shared" si="24"/>
        <v>1</v>
      </c>
      <c r="K97" s="87">
        <f t="shared" si="24"/>
        <v>1</v>
      </c>
      <c r="L97" s="87">
        <f t="shared" si="24"/>
        <v>1</v>
      </c>
      <c r="M97" s="87">
        <f t="shared" si="24"/>
        <v>1</v>
      </c>
      <c r="N97" s="87">
        <f t="shared" si="24"/>
        <v>1</v>
      </c>
      <c r="O97" s="87">
        <f t="shared" si="24"/>
        <v>1</v>
      </c>
      <c r="P97" s="87">
        <f t="shared" si="24"/>
        <v>1</v>
      </c>
      <c r="Q97" s="87">
        <f t="shared" si="24"/>
        <v>1</v>
      </c>
      <c r="R97" s="87">
        <f t="shared" si="24"/>
        <v>1</v>
      </c>
      <c r="S97" s="87">
        <f t="shared" si="24"/>
        <v>1</v>
      </c>
      <c r="T97" s="87">
        <f t="shared" si="24"/>
        <v>1</v>
      </c>
      <c r="U97" s="87">
        <f t="shared" si="24"/>
        <v>1</v>
      </c>
      <c r="V97" s="87">
        <f t="shared" si="24"/>
        <v>1</v>
      </c>
      <c r="W97" s="87">
        <f t="shared" si="24"/>
        <v>1</v>
      </c>
    </row>
    <row r="98" spans="1:23" x14ac:dyDescent="0.3">
      <c r="A98" s="85" t="s">
        <v>90</v>
      </c>
      <c r="B98" s="74" t="s">
        <v>110</v>
      </c>
      <c r="C98" s="86" t="s">
        <v>144</v>
      </c>
      <c r="D98" s="87">
        <f t="shared" ref="D98:W98" si="25">D20</f>
        <v>1</v>
      </c>
      <c r="E98" s="87">
        <f t="shared" si="25"/>
        <v>1</v>
      </c>
      <c r="F98" s="87">
        <f t="shared" si="25"/>
        <v>1</v>
      </c>
      <c r="G98" s="87">
        <f t="shared" si="25"/>
        <v>1</v>
      </c>
      <c r="H98" s="87">
        <f t="shared" si="25"/>
        <v>1</v>
      </c>
      <c r="I98" s="87">
        <f t="shared" si="25"/>
        <v>0</v>
      </c>
      <c r="J98" s="87">
        <f t="shared" si="25"/>
        <v>0</v>
      </c>
      <c r="K98" s="87">
        <f t="shared" si="25"/>
        <v>0</v>
      </c>
      <c r="L98" s="87">
        <f t="shared" si="25"/>
        <v>0</v>
      </c>
      <c r="M98" s="87">
        <f t="shared" si="25"/>
        <v>0</v>
      </c>
      <c r="N98" s="87">
        <f t="shared" si="25"/>
        <v>0</v>
      </c>
      <c r="O98" s="87">
        <f t="shared" si="25"/>
        <v>0</v>
      </c>
      <c r="P98" s="87">
        <f t="shared" si="25"/>
        <v>0</v>
      </c>
      <c r="Q98" s="87">
        <f t="shared" si="25"/>
        <v>0</v>
      </c>
      <c r="R98" s="87">
        <f t="shared" si="25"/>
        <v>0</v>
      </c>
      <c r="S98" s="87">
        <f t="shared" si="25"/>
        <v>0</v>
      </c>
      <c r="T98" s="87">
        <f t="shared" si="25"/>
        <v>0</v>
      </c>
      <c r="U98" s="87">
        <f t="shared" si="25"/>
        <v>0</v>
      </c>
      <c r="V98" s="87">
        <f t="shared" si="25"/>
        <v>0</v>
      </c>
      <c r="W98" s="87">
        <f t="shared" si="25"/>
        <v>0</v>
      </c>
    </row>
    <row r="99" spans="1:23" x14ac:dyDescent="0.3">
      <c r="A99" s="85" t="s">
        <v>93</v>
      </c>
      <c r="B99" s="79" t="s">
        <v>111</v>
      </c>
      <c r="C99" s="86"/>
      <c r="D99" s="87">
        <f t="shared" ref="D99:W99" si="26">D21</f>
        <v>0</v>
      </c>
      <c r="E99" s="87">
        <f t="shared" si="26"/>
        <v>0</v>
      </c>
      <c r="F99" s="87">
        <f t="shared" si="26"/>
        <v>0</v>
      </c>
      <c r="G99" s="87">
        <f t="shared" si="26"/>
        <v>0</v>
      </c>
      <c r="H99" s="87">
        <f t="shared" si="26"/>
        <v>0</v>
      </c>
      <c r="I99" s="87">
        <f t="shared" si="26"/>
        <v>0</v>
      </c>
      <c r="J99" s="87">
        <f t="shared" si="26"/>
        <v>0</v>
      </c>
      <c r="K99" s="87">
        <f t="shared" si="26"/>
        <v>0</v>
      </c>
      <c r="L99" s="87">
        <f t="shared" si="26"/>
        <v>0</v>
      </c>
      <c r="M99" s="87">
        <f t="shared" si="26"/>
        <v>0</v>
      </c>
      <c r="N99" s="87">
        <f t="shared" si="26"/>
        <v>0</v>
      </c>
      <c r="O99" s="87">
        <f t="shared" si="26"/>
        <v>0</v>
      </c>
      <c r="P99" s="87">
        <f t="shared" si="26"/>
        <v>0</v>
      </c>
      <c r="Q99" s="87">
        <f t="shared" si="26"/>
        <v>0</v>
      </c>
      <c r="R99" s="87">
        <f t="shared" si="26"/>
        <v>0</v>
      </c>
      <c r="S99" s="87">
        <f t="shared" si="26"/>
        <v>0</v>
      </c>
      <c r="T99" s="87">
        <f t="shared" si="26"/>
        <v>0</v>
      </c>
      <c r="U99" s="87">
        <f t="shared" si="26"/>
        <v>0</v>
      </c>
      <c r="V99" s="87">
        <f t="shared" si="26"/>
        <v>0</v>
      </c>
      <c r="W99" s="87">
        <f t="shared" si="26"/>
        <v>0</v>
      </c>
    </row>
    <row r="100" spans="1:23" x14ac:dyDescent="0.3">
      <c r="A100" s="85" t="s">
        <v>126</v>
      </c>
      <c r="B100" s="74" t="s">
        <v>110</v>
      </c>
      <c r="C100" s="86"/>
      <c r="D100" s="87">
        <f t="shared" ref="D100:W100" si="27">D22</f>
        <v>1</v>
      </c>
      <c r="E100" s="87">
        <f t="shared" si="27"/>
        <v>1</v>
      </c>
      <c r="F100" s="87">
        <f t="shared" si="27"/>
        <v>1</v>
      </c>
      <c r="G100" s="87">
        <f t="shared" si="27"/>
        <v>1</v>
      </c>
      <c r="H100" s="87">
        <f t="shared" si="27"/>
        <v>1</v>
      </c>
      <c r="I100" s="87">
        <f t="shared" si="27"/>
        <v>0</v>
      </c>
      <c r="J100" s="87">
        <f t="shared" si="27"/>
        <v>0</v>
      </c>
      <c r="K100" s="87">
        <f t="shared" si="27"/>
        <v>0</v>
      </c>
      <c r="L100" s="87">
        <f t="shared" si="27"/>
        <v>0</v>
      </c>
      <c r="M100" s="87">
        <f t="shared" si="27"/>
        <v>0</v>
      </c>
      <c r="N100" s="87">
        <f t="shared" si="27"/>
        <v>0</v>
      </c>
      <c r="O100" s="87">
        <f t="shared" si="27"/>
        <v>0</v>
      </c>
      <c r="P100" s="87">
        <f t="shared" si="27"/>
        <v>0</v>
      </c>
      <c r="Q100" s="87">
        <f t="shared" si="27"/>
        <v>0</v>
      </c>
      <c r="R100" s="87">
        <f t="shared" si="27"/>
        <v>0</v>
      </c>
      <c r="S100" s="87">
        <f t="shared" si="27"/>
        <v>0</v>
      </c>
      <c r="T100" s="87">
        <f t="shared" si="27"/>
        <v>0</v>
      </c>
      <c r="U100" s="87">
        <f t="shared" si="27"/>
        <v>0</v>
      </c>
      <c r="V100" s="87">
        <f t="shared" si="27"/>
        <v>0</v>
      </c>
      <c r="W100" s="87">
        <f t="shared" si="27"/>
        <v>0</v>
      </c>
    </row>
    <row r="101" spans="1:23" x14ac:dyDescent="0.3">
      <c r="A101" s="85" t="s">
        <v>91</v>
      </c>
      <c r="B101" s="74" t="s">
        <v>110</v>
      </c>
      <c r="C101" s="86" t="s">
        <v>144</v>
      </c>
      <c r="D101" s="87">
        <f t="shared" ref="D101:W101" si="28">D23</f>
        <v>1</v>
      </c>
      <c r="E101" s="87">
        <f t="shared" si="28"/>
        <v>1</v>
      </c>
      <c r="F101" s="87">
        <f t="shared" si="28"/>
        <v>1</v>
      </c>
      <c r="G101" s="87">
        <f t="shared" si="28"/>
        <v>1</v>
      </c>
      <c r="H101" s="87">
        <f t="shared" si="28"/>
        <v>0</v>
      </c>
      <c r="I101" s="87">
        <f t="shared" si="28"/>
        <v>0</v>
      </c>
      <c r="J101" s="87">
        <f t="shared" si="28"/>
        <v>0</v>
      </c>
      <c r="K101" s="87">
        <f t="shared" si="28"/>
        <v>0</v>
      </c>
      <c r="L101" s="87">
        <f t="shared" si="28"/>
        <v>0</v>
      </c>
      <c r="M101" s="87">
        <f t="shared" si="28"/>
        <v>0</v>
      </c>
      <c r="N101" s="87">
        <f t="shared" si="28"/>
        <v>0</v>
      </c>
      <c r="O101" s="87">
        <f t="shared" si="28"/>
        <v>0</v>
      </c>
      <c r="P101" s="87">
        <f t="shared" si="28"/>
        <v>0</v>
      </c>
      <c r="Q101" s="87">
        <f t="shared" si="28"/>
        <v>0</v>
      </c>
      <c r="R101" s="87">
        <f t="shared" si="28"/>
        <v>0</v>
      </c>
      <c r="S101" s="87">
        <f t="shared" si="28"/>
        <v>0</v>
      </c>
      <c r="T101" s="87">
        <f t="shared" si="28"/>
        <v>0</v>
      </c>
      <c r="U101" s="87">
        <f t="shared" si="28"/>
        <v>0</v>
      </c>
      <c r="V101" s="87">
        <f t="shared" si="28"/>
        <v>0</v>
      </c>
      <c r="W101" s="87">
        <f t="shared" si="28"/>
        <v>0</v>
      </c>
    </row>
    <row r="102" spans="1:23" x14ac:dyDescent="0.3">
      <c r="A102" s="85" t="s">
        <v>92</v>
      </c>
      <c r="B102" s="77" t="s">
        <v>112</v>
      </c>
      <c r="C102" s="86" t="s">
        <v>144</v>
      </c>
      <c r="D102" s="87">
        <f t="shared" ref="D102:W102" si="29">D24</f>
        <v>1</v>
      </c>
      <c r="E102" s="87">
        <f t="shared" si="29"/>
        <v>1</v>
      </c>
      <c r="F102" s="87">
        <f t="shared" si="29"/>
        <v>1</v>
      </c>
      <c r="G102" s="87">
        <f t="shared" si="29"/>
        <v>1</v>
      </c>
      <c r="H102" s="87">
        <f t="shared" si="29"/>
        <v>1</v>
      </c>
      <c r="I102" s="87">
        <f t="shared" si="29"/>
        <v>1</v>
      </c>
      <c r="J102" s="87">
        <f t="shared" si="29"/>
        <v>1</v>
      </c>
      <c r="K102" s="87">
        <f t="shared" si="29"/>
        <v>1</v>
      </c>
      <c r="L102" s="87">
        <f t="shared" si="29"/>
        <v>1</v>
      </c>
      <c r="M102" s="87">
        <f t="shared" si="29"/>
        <v>1</v>
      </c>
      <c r="N102" s="87">
        <f t="shared" si="29"/>
        <v>0</v>
      </c>
      <c r="O102" s="87">
        <f t="shared" si="29"/>
        <v>0</v>
      </c>
      <c r="P102" s="87">
        <f t="shared" si="29"/>
        <v>0</v>
      </c>
      <c r="Q102" s="87">
        <f t="shared" si="29"/>
        <v>0</v>
      </c>
      <c r="R102" s="87">
        <f t="shared" si="29"/>
        <v>0</v>
      </c>
      <c r="S102" s="87">
        <f t="shared" si="29"/>
        <v>0</v>
      </c>
      <c r="T102" s="87">
        <f t="shared" si="29"/>
        <v>0</v>
      </c>
      <c r="U102" s="87">
        <f t="shared" si="29"/>
        <v>0</v>
      </c>
      <c r="V102" s="87">
        <f t="shared" si="29"/>
        <v>0</v>
      </c>
      <c r="W102" s="87">
        <f t="shared" si="29"/>
        <v>0</v>
      </c>
    </row>
    <row r="103" spans="1:23" x14ac:dyDescent="0.3">
      <c r="A103" s="85" t="s">
        <v>94</v>
      </c>
      <c r="B103" s="74" t="s">
        <v>113</v>
      </c>
      <c r="C103" s="86"/>
      <c r="D103" s="87">
        <f t="shared" ref="D103:W103" si="30">D25</f>
        <v>1</v>
      </c>
      <c r="E103" s="87">
        <f t="shared" si="30"/>
        <v>1</v>
      </c>
      <c r="F103" s="87">
        <f t="shared" si="30"/>
        <v>1</v>
      </c>
      <c r="G103" s="87">
        <f t="shared" si="30"/>
        <v>1</v>
      </c>
      <c r="H103" s="87">
        <f t="shared" si="30"/>
        <v>0</v>
      </c>
      <c r="I103" s="87">
        <f t="shared" si="30"/>
        <v>0</v>
      </c>
      <c r="J103" s="87">
        <f t="shared" si="30"/>
        <v>0</v>
      </c>
      <c r="K103" s="87">
        <f t="shared" si="30"/>
        <v>0</v>
      </c>
      <c r="L103" s="87">
        <f t="shared" si="30"/>
        <v>0</v>
      </c>
      <c r="M103" s="87">
        <f t="shared" si="30"/>
        <v>0</v>
      </c>
      <c r="N103" s="87">
        <f t="shared" si="30"/>
        <v>0</v>
      </c>
      <c r="O103" s="87">
        <f t="shared" si="30"/>
        <v>0</v>
      </c>
      <c r="P103" s="87">
        <f t="shared" si="30"/>
        <v>0</v>
      </c>
      <c r="Q103" s="87">
        <f t="shared" si="30"/>
        <v>0</v>
      </c>
      <c r="R103" s="87">
        <f t="shared" si="30"/>
        <v>0</v>
      </c>
      <c r="S103" s="87">
        <f t="shared" si="30"/>
        <v>0</v>
      </c>
      <c r="T103" s="87">
        <f t="shared" si="30"/>
        <v>0</v>
      </c>
      <c r="U103" s="87">
        <f t="shared" si="30"/>
        <v>0</v>
      </c>
      <c r="V103" s="87">
        <f t="shared" si="30"/>
        <v>0</v>
      </c>
      <c r="W103" s="87">
        <f t="shared" si="30"/>
        <v>0</v>
      </c>
    </row>
    <row r="104" spans="1:23" x14ac:dyDescent="0.3">
      <c r="A104" s="85" t="s">
        <v>127</v>
      </c>
      <c r="B104" s="74" t="s">
        <v>110</v>
      </c>
      <c r="C104" s="86"/>
      <c r="D104" s="87">
        <f t="shared" ref="D104:W104" si="31">D26</f>
        <v>1</v>
      </c>
      <c r="E104" s="87">
        <f t="shared" si="31"/>
        <v>0</v>
      </c>
      <c r="F104" s="87">
        <f t="shared" si="31"/>
        <v>0</v>
      </c>
      <c r="G104" s="87">
        <f t="shared" si="31"/>
        <v>0</v>
      </c>
      <c r="H104" s="87">
        <f t="shared" si="31"/>
        <v>0</v>
      </c>
      <c r="I104" s="87">
        <f t="shared" si="31"/>
        <v>0</v>
      </c>
      <c r="J104" s="87">
        <f t="shared" si="31"/>
        <v>0</v>
      </c>
      <c r="K104" s="87">
        <f t="shared" si="31"/>
        <v>0</v>
      </c>
      <c r="L104" s="87">
        <f t="shared" si="31"/>
        <v>0</v>
      </c>
      <c r="M104" s="87">
        <f t="shared" si="31"/>
        <v>0</v>
      </c>
      <c r="N104" s="87">
        <f t="shared" si="31"/>
        <v>0</v>
      </c>
      <c r="O104" s="87">
        <f t="shared" si="31"/>
        <v>0</v>
      </c>
      <c r="P104" s="87">
        <f t="shared" si="31"/>
        <v>0</v>
      </c>
      <c r="Q104" s="87">
        <f t="shared" si="31"/>
        <v>0</v>
      </c>
      <c r="R104" s="87">
        <f t="shared" si="31"/>
        <v>0</v>
      </c>
      <c r="S104" s="87">
        <f t="shared" si="31"/>
        <v>0</v>
      </c>
      <c r="T104" s="87">
        <f t="shared" si="31"/>
        <v>0</v>
      </c>
      <c r="U104" s="87">
        <f t="shared" si="31"/>
        <v>0</v>
      </c>
      <c r="V104" s="87">
        <f t="shared" si="31"/>
        <v>0</v>
      </c>
      <c r="W104" s="87">
        <f t="shared" si="31"/>
        <v>0</v>
      </c>
    </row>
    <row r="105" spans="1:23" x14ac:dyDescent="0.3">
      <c r="A105" s="85" t="s">
        <v>128</v>
      </c>
      <c r="B105" s="74" t="s">
        <v>110</v>
      </c>
      <c r="C105" s="86"/>
      <c r="D105" s="87">
        <f t="shared" ref="D105:W105" si="32">D27</f>
        <v>1</v>
      </c>
      <c r="E105" s="87">
        <f t="shared" si="32"/>
        <v>1</v>
      </c>
      <c r="F105" s="87">
        <f t="shared" si="32"/>
        <v>1</v>
      </c>
      <c r="G105" s="87">
        <f t="shared" si="32"/>
        <v>0</v>
      </c>
      <c r="H105" s="87">
        <f t="shared" si="32"/>
        <v>0</v>
      </c>
      <c r="I105" s="87">
        <f t="shared" si="32"/>
        <v>0</v>
      </c>
      <c r="J105" s="87">
        <f t="shared" si="32"/>
        <v>0</v>
      </c>
      <c r="K105" s="87">
        <f t="shared" si="32"/>
        <v>0</v>
      </c>
      <c r="L105" s="87">
        <f t="shared" si="32"/>
        <v>0</v>
      </c>
      <c r="M105" s="87">
        <f t="shared" si="32"/>
        <v>0</v>
      </c>
      <c r="N105" s="87">
        <f t="shared" si="32"/>
        <v>0</v>
      </c>
      <c r="O105" s="87">
        <f t="shared" si="32"/>
        <v>0</v>
      </c>
      <c r="P105" s="87">
        <f t="shared" si="32"/>
        <v>0</v>
      </c>
      <c r="Q105" s="87">
        <f t="shared" si="32"/>
        <v>0</v>
      </c>
      <c r="R105" s="87">
        <f t="shared" si="32"/>
        <v>0</v>
      </c>
      <c r="S105" s="87">
        <f t="shared" si="32"/>
        <v>0</v>
      </c>
      <c r="T105" s="87">
        <f t="shared" si="32"/>
        <v>0</v>
      </c>
      <c r="U105" s="87">
        <f t="shared" si="32"/>
        <v>0</v>
      </c>
      <c r="V105" s="87">
        <f t="shared" si="32"/>
        <v>0</v>
      </c>
      <c r="W105" s="87">
        <f t="shared" si="32"/>
        <v>0</v>
      </c>
    </row>
    <row r="106" spans="1:23" x14ac:dyDescent="0.3">
      <c r="A106" s="85" t="s">
        <v>129</v>
      </c>
      <c r="B106" s="74" t="s">
        <v>110</v>
      </c>
      <c r="C106" s="86"/>
      <c r="D106" s="87">
        <f t="shared" ref="D106:W106" si="33">D28</f>
        <v>1</v>
      </c>
      <c r="E106" s="87">
        <f t="shared" si="33"/>
        <v>1</v>
      </c>
      <c r="F106" s="87">
        <f t="shared" si="33"/>
        <v>1</v>
      </c>
      <c r="G106" s="87">
        <f t="shared" si="33"/>
        <v>1</v>
      </c>
      <c r="H106" s="87">
        <f t="shared" si="33"/>
        <v>1</v>
      </c>
      <c r="I106" s="87">
        <f t="shared" si="33"/>
        <v>1</v>
      </c>
      <c r="J106" s="87">
        <f t="shared" si="33"/>
        <v>0</v>
      </c>
      <c r="K106" s="87">
        <f t="shared" si="33"/>
        <v>0</v>
      </c>
      <c r="L106" s="87">
        <f t="shared" si="33"/>
        <v>0</v>
      </c>
      <c r="M106" s="87">
        <f t="shared" si="33"/>
        <v>0</v>
      </c>
      <c r="N106" s="87">
        <f t="shared" si="33"/>
        <v>0</v>
      </c>
      <c r="O106" s="87">
        <f t="shared" si="33"/>
        <v>0</v>
      </c>
      <c r="P106" s="87">
        <f t="shared" si="33"/>
        <v>0</v>
      </c>
      <c r="Q106" s="87">
        <f t="shared" si="33"/>
        <v>0</v>
      </c>
      <c r="R106" s="87">
        <f t="shared" si="33"/>
        <v>0</v>
      </c>
      <c r="S106" s="87">
        <f t="shared" si="33"/>
        <v>0</v>
      </c>
      <c r="T106" s="87">
        <f t="shared" si="33"/>
        <v>0</v>
      </c>
      <c r="U106" s="87">
        <f t="shared" si="33"/>
        <v>0</v>
      </c>
      <c r="V106" s="87">
        <f t="shared" si="33"/>
        <v>0</v>
      </c>
      <c r="W106" s="87">
        <f t="shared" si="33"/>
        <v>0</v>
      </c>
    </row>
    <row r="107" spans="1:23" x14ac:dyDescent="0.3">
      <c r="A107" s="85" t="s">
        <v>95</v>
      </c>
      <c r="B107" s="77" t="s">
        <v>114</v>
      </c>
      <c r="C107" s="86"/>
      <c r="D107" s="87">
        <f t="shared" ref="D107:W107" si="34">D29</f>
        <v>1</v>
      </c>
      <c r="E107" s="87">
        <f t="shared" si="34"/>
        <v>1</v>
      </c>
      <c r="F107" s="87">
        <f t="shared" si="34"/>
        <v>1</v>
      </c>
      <c r="G107" s="87">
        <f t="shared" si="34"/>
        <v>1</v>
      </c>
      <c r="H107" s="87">
        <f t="shared" si="34"/>
        <v>1</v>
      </c>
      <c r="I107" s="87">
        <f t="shared" si="34"/>
        <v>1</v>
      </c>
      <c r="J107" s="87">
        <f t="shared" si="34"/>
        <v>1</v>
      </c>
      <c r="K107" s="87">
        <f t="shared" si="34"/>
        <v>1</v>
      </c>
      <c r="L107" s="87">
        <f t="shared" si="34"/>
        <v>1</v>
      </c>
      <c r="M107" s="87">
        <f t="shared" si="34"/>
        <v>1</v>
      </c>
      <c r="N107" s="87">
        <f t="shared" si="34"/>
        <v>1</v>
      </c>
      <c r="O107" s="87">
        <f t="shared" si="34"/>
        <v>1</v>
      </c>
      <c r="P107" s="87">
        <f t="shared" si="34"/>
        <v>1</v>
      </c>
      <c r="Q107" s="87">
        <f t="shared" si="34"/>
        <v>1</v>
      </c>
      <c r="R107" s="87">
        <f t="shared" si="34"/>
        <v>1</v>
      </c>
      <c r="S107" s="87">
        <f t="shared" si="34"/>
        <v>1</v>
      </c>
      <c r="T107" s="87">
        <f t="shared" si="34"/>
        <v>1</v>
      </c>
      <c r="U107" s="87">
        <f t="shared" si="34"/>
        <v>1</v>
      </c>
      <c r="V107" s="87">
        <f t="shared" si="34"/>
        <v>1</v>
      </c>
      <c r="W107" s="87">
        <f t="shared" si="34"/>
        <v>1</v>
      </c>
    </row>
    <row r="108" spans="1:23" x14ac:dyDescent="0.3">
      <c r="A108" s="85" t="s">
        <v>130</v>
      </c>
      <c r="B108" s="77" t="s">
        <v>111</v>
      </c>
      <c r="C108" s="86"/>
      <c r="D108" s="87">
        <f t="shared" ref="D108:W108" si="35">D30</f>
        <v>1</v>
      </c>
      <c r="E108" s="87">
        <f t="shared" si="35"/>
        <v>1</v>
      </c>
      <c r="F108" s="87">
        <f t="shared" si="35"/>
        <v>1</v>
      </c>
      <c r="G108" s="87">
        <f t="shared" si="35"/>
        <v>1</v>
      </c>
      <c r="H108" s="87">
        <f t="shared" si="35"/>
        <v>1</v>
      </c>
      <c r="I108" s="87">
        <f t="shared" si="35"/>
        <v>1</v>
      </c>
      <c r="J108" s="87">
        <f t="shared" si="35"/>
        <v>1</v>
      </c>
      <c r="K108" s="87">
        <f t="shared" si="35"/>
        <v>1</v>
      </c>
      <c r="L108" s="87">
        <f t="shared" si="35"/>
        <v>1</v>
      </c>
      <c r="M108" s="87">
        <f t="shared" si="35"/>
        <v>1</v>
      </c>
      <c r="N108" s="87">
        <f t="shared" si="35"/>
        <v>1</v>
      </c>
      <c r="O108" s="87">
        <f t="shared" si="35"/>
        <v>1</v>
      </c>
      <c r="P108" s="87">
        <f t="shared" si="35"/>
        <v>1</v>
      </c>
      <c r="Q108" s="87">
        <f t="shared" si="35"/>
        <v>1</v>
      </c>
      <c r="R108" s="87">
        <f t="shared" si="35"/>
        <v>1</v>
      </c>
      <c r="S108" s="87">
        <f t="shared" si="35"/>
        <v>1</v>
      </c>
      <c r="T108" s="87">
        <f t="shared" si="35"/>
        <v>1</v>
      </c>
      <c r="U108" s="87">
        <f t="shared" si="35"/>
        <v>1</v>
      </c>
      <c r="V108" s="87">
        <f t="shared" si="35"/>
        <v>1</v>
      </c>
      <c r="W108" s="87">
        <f t="shared" si="35"/>
        <v>1</v>
      </c>
    </row>
    <row r="109" spans="1:23" x14ac:dyDescent="0.3">
      <c r="A109" s="85" t="s">
        <v>140</v>
      </c>
      <c r="B109" s="74" t="s">
        <v>109</v>
      </c>
      <c r="C109" s="86" t="s">
        <v>144</v>
      </c>
      <c r="D109" s="87">
        <f t="shared" ref="D109:W109" si="36">D31</f>
        <v>1</v>
      </c>
      <c r="E109" s="87">
        <f t="shared" si="36"/>
        <v>1</v>
      </c>
      <c r="F109" s="87">
        <f t="shared" si="36"/>
        <v>0</v>
      </c>
      <c r="G109" s="87">
        <f t="shared" si="36"/>
        <v>0</v>
      </c>
      <c r="H109" s="87">
        <f t="shared" si="36"/>
        <v>0</v>
      </c>
      <c r="I109" s="87">
        <f t="shared" si="36"/>
        <v>0</v>
      </c>
      <c r="J109" s="87">
        <f t="shared" si="36"/>
        <v>0</v>
      </c>
      <c r="K109" s="87">
        <f t="shared" si="36"/>
        <v>0</v>
      </c>
      <c r="L109" s="87">
        <f t="shared" si="36"/>
        <v>0</v>
      </c>
      <c r="M109" s="87">
        <f t="shared" si="36"/>
        <v>0</v>
      </c>
      <c r="N109" s="87">
        <f t="shared" si="36"/>
        <v>0</v>
      </c>
      <c r="O109" s="87">
        <f t="shared" si="36"/>
        <v>0</v>
      </c>
      <c r="P109" s="87">
        <f t="shared" si="36"/>
        <v>0</v>
      </c>
      <c r="Q109" s="87">
        <f t="shared" si="36"/>
        <v>0</v>
      </c>
      <c r="R109" s="87">
        <f t="shared" si="36"/>
        <v>0</v>
      </c>
      <c r="S109" s="87">
        <f t="shared" si="36"/>
        <v>0</v>
      </c>
      <c r="T109" s="87">
        <f t="shared" si="36"/>
        <v>0</v>
      </c>
      <c r="U109" s="87">
        <f t="shared" si="36"/>
        <v>0</v>
      </c>
      <c r="V109" s="87">
        <f t="shared" si="36"/>
        <v>0</v>
      </c>
      <c r="W109" s="87">
        <f t="shared" si="36"/>
        <v>0</v>
      </c>
    </row>
    <row r="110" spans="1:23" x14ac:dyDescent="0.3">
      <c r="A110" s="85" t="s">
        <v>96</v>
      </c>
      <c r="B110" s="77" t="s">
        <v>114</v>
      </c>
      <c r="C110" s="86" t="s">
        <v>144</v>
      </c>
      <c r="D110" s="87">
        <f t="shared" ref="D110:W110" si="37">D32</f>
        <v>1</v>
      </c>
      <c r="E110" s="87">
        <f t="shared" si="37"/>
        <v>0</v>
      </c>
      <c r="F110" s="87">
        <f t="shared" si="37"/>
        <v>0</v>
      </c>
      <c r="G110" s="87">
        <f t="shared" si="37"/>
        <v>0</v>
      </c>
      <c r="H110" s="87">
        <f t="shared" si="37"/>
        <v>0</v>
      </c>
      <c r="I110" s="87">
        <f t="shared" si="37"/>
        <v>0</v>
      </c>
      <c r="J110" s="87">
        <f t="shared" si="37"/>
        <v>0</v>
      </c>
      <c r="K110" s="87">
        <f t="shared" si="37"/>
        <v>0</v>
      </c>
      <c r="L110" s="87">
        <f t="shared" si="37"/>
        <v>0</v>
      </c>
      <c r="M110" s="87">
        <f t="shared" si="37"/>
        <v>0</v>
      </c>
      <c r="N110" s="87">
        <f t="shared" si="37"/>
        <v>0</v>
      </c>
      <c r="O110" s="87">
        <f t="shared" si="37"/>
        <v>0</v>
      </c>
      <c r="P110" s="87">
        <f t="shared" si="37"/>
        <v>0</v>
      </c>
      <c r="Q110" s="87">
        <f t="shared" si="37"/>
        <v>0</v>
      </c>
      <c r="R110" s="87">
        <f t="shared" si="37"/>
        <v>0</v>
      </c>
      <c r="S110" s="87">
        <f t="shared" si="37"/>
        <v>0</v>
      </c>
      <c r="T110" s="87">
        <f t="shared" si="37"/>
        <v>0</v>
      </c>
      <c r="U110" s="87">
        <f t="shared" si="37"/>
        <v>0</v>
      </c>
      <c r="V110" s="87">
        <f t="shared" si="37"/>
        <v>0</v>
      </c>
      <c r="W110" s="87">
        <f t="shared" si="37"/>
        <v>0</v>
      </c>
    </row>
    <row r="111" spans="1:23" x14ac:dyDescent="0.3">
      <c r="A111" s="85" t="s">
        <v>108</v>
      </c>
      <c r="B111" s="74" t="s">
        <v>110</v>
      </c>
      <c r="C111" s="86" t="s">
        <v>144</v>
      </c>
      <c r="D111" s="87">
        <f t="shared" ref="D111:W111" si="38">D33</f>
        <v>1</v>
      </c>
      <c r="E111" s="87">
        <f t="shared" si="38"/>
        <v>1</v>
      </c>
      <c r="F111" s="87">
        <f t="shared" si="38"/>
        <v>1</v>
      </c>
      <c r="G111" s="87">
        <f t="shared" si="38"/>
        <v>1</v>
      </c>
      <c r="H111" s="87">
        <f t="shared" si="38"/>
        <v>0</v>
      </c>
      <c r="I111" s="87">
        <f t="shared" si="38"/>
        <v>0</v>
      </c>
      <c r="J111" s="87">
        <f t="shared" si="38"/>
        <v>0</v>
      </c>
      <c r="K111" s="87">
        <f t="shared" si="38"/>
        <v>0</v>
      </c>
      <c r="L111" s="87">
        <f t="shared" si="38"/>
        <v>0</v>
      </c>
      <c r="M111" s="87">
        <f t="shared" si="38"/>
        <v>0</v>
      </c>
      <c r="N111" s="87">
        <f t="shared" si="38"/>
        <v>0</v>
      </c>
      <c r="O111" s="87">
        <f t="shared" si="38"/>
        <v>0</v>
      </c>
      <c r="P111" s="87">
        <f t="shared" si="38"/>
        <v>0</v>
      </c>
      <c r="Q111" s="87">
        <f t="shared" si="38"/>
        <v>0</v>
      </c>
      <c r="R111" s="87">
        <f t="shared" si="38"/>
        <v>0</v>
      </c>
      <c r="S111" s="87">
        <f t="shared" si="38"/>
        <v>0</v>
      </c>
      <c r="T111" s="87">
        <f t="shared" si="38"/>
        <v>0</v>
      </c>
      <c r="U111" s="87">
        <f t="shared" si="38"/>
        <v>0</v>
      </c>
      <c r="V111" s="87">
        <f t="shared" si="38"/>
        <v>0</v>
      </c>
      <c r="W111" s="87">
        <f t="shared" si="38"/>
        <v>0</v>
      </c>
    </row>
    <row r="112" spans="1:23" x14ac:dyDescent="0.3">
      <c r="A112" s="85" t="s">
        <v>97</v>
      </c>
      <c r="B112" s="85"/>
      <c r="C112" s="86"/>
      <c r="D112" s="87">
        <f t="shared" ref="D112:W112" si="39">D34</f>
        <v>1</v>
      </c>
      <c r="E112" s="87">
        <f t="shared" si="39"/>
        <v>0</v>
      </c>
      <c r="F112" s="87">
        <f t="shared" si="39"/>
        <v>0</v>
      </c>
      <c r="G112" s="87">
        <f t="shared" si="39"/>
        <v>0</v>
      </c>
      <c r="H112" s="87">
        <f t="shared" si="39"/>
        <v>0</v>
      </c>
      <c r="I112" s="87">
        <f t="shared" si="39"/>
        <v>0</v>
      </c>
      <c r="J112" s="87">
        <f t="shared" si="39"/>
        <v>0</v>
      </c>
      <c r="K112" s="87">
        <f t="shared" si="39"/>
        <v>0</v>
      </c>
      <c r="L112" s="87">
        <f t="shared" si="39"/>
        <v>0</v>
      </c>
      <c r="M112" s="87">
        <f t="shared" si="39"/>
        <v>0</v>
      </c>
      <c r="N112" s="87">
        <f t="shared" si="39"/>
        <v>0</v>
      </c>
      <c r="O112" s="87">
        <f t="shared" si="39"/>
        <v>0</v>
      </c>
      <c r="P112" s="87">
        <f t="shared" si="39"/>
        <v>0</v>
      </c>
      <c r="Q112" s="87">
        <f t="shared" si="39"/>
        <v>0</v>
      </c>
      <c r="R112" s="87">
        <f t="shared" si="39"/>
        <v>0</v>
      </c>
      <c r="S112" s="87">
        <f t="shared" si="39"/>
        <v>0</v>
      </c>
      <c r="T112" s="87">
        <f t="shared" si="39"/>
        <v>0</v>
      </c>
      <c r="U112" s="87">
        <f t="shared" si="39"/>
        <v>0</v>
      </c>
      <c r="V112" s="87">
        <f t="shared" si="39"/>
        <v>0</v>
      </c>
      <c r="W112" s="87">
        <f t="shared" si="39"/>
        <v>0</v>
      </c>
    </row>
    <row r="113" spans="1:23" x14ac:dyDescent="0.3">
      <c r="A113" s="85" t="s">
        <v>131</v>
      </c>
      <c r="B113" s="74" t="s">
        <v>110</v>
      </c>
      <c r="C113" s="86" t="s">
        <v>144</v>
      </c>
      <c r="D113" s="87">
        <f t="shared" ref="D113:W113" si="40">D35</f>
        <v>1</v>
      </c>
      <c r="E113" s="87">
        <f t="shared" si="40"/>
        <v>1</v>
      </c>
      <c r="F113" s="87">
        <f t="shared" si="40"/>
        <v>1</v>
      </c>
      <c r="G113" s="87">
        <f t="shared" si="40"/>
        <v>1</v>
      </c>
      <c r="H113" s="87">
        <f t="shared" si="40"/>
        <v>1</v>
      </c>
      <c r="I113" s="87">
        <f t="shared" si="40"/>
        <v>0</v>
      </c>
      <c r="J113" s="87">
        <f t="shared" si="40"/>
        <v>0</v>
      </c>
      <c r="K113" s="87">
        <f t="shared" si="40"/>
        <v>0</v>
      </c>
      <c r="L113" s="87">
        <f t="shared" si="40"/>
        <v>0</v>
      </c>
      <c r="M113" s="87">
        <f t="shared" si="40"/>
        <v>0</v>
      </c>
      <c r="N113" s="87">
        <f t="shared" si="40"/>
        <v>0</v>
      </c>
      <c r="O113" s="87">
        <f t="shared" si="40"/>
        <v>0</v>
      </c>
      <c r="P113" s="87">
        <f t="shared" si="40"/>
        <v>0</v>
      </c>
      <c r="Q113" s="87">
        <f t="shared" si="40"/>
        <v>0</v>
      </c>
      <c r="R113" s="87">
        <f t="shared" si="40"/>
        <v>0</v>
      </c>
      <c r="S113" s="87">
        <f t="shared" si="40"/>
        <v>0</v>
      </c>
      <c r="T113" s="87">
        <f t="shared" si="40"/>
        <v>0</v>
      </c>
      <c r="U113" s="87">
        <f t="shared" si="40"/>
        <v>0</v>
      </c>
      <c r="V113" s="87">
        <f t="shared" si="40"/>
        <v>0</v>
      </c>
      <c r="W113" s="87">
        <f t="shared" si="40"/>
        <v>0</v>
      </c>
    </row>
    <row r="114" spans="1:23" x14ac:dyDescent="0.3">
      <c r="A114" s="85" t="s">
        <v>98</v>
      </c>
      <c r="B114" s="74" t="s">
        <v>110</v>
      </c>
      <c r="C114" s="86"/>
      <c r="D114" s="87">
        <f t="shared" ref="D114:W114" si="41">D36</f>
        <v>1</v>
      </c>
      <c r="E114" s="87">
        <f t="shared" si="41"/>
        <v>1</v>
      </c>
      <c r="F114" s="87">
        <f t="shared" si="41"/>
        <v>1</v>
      </c>
      <c r="G114" s="87">
        <f t="shared" si="41"/>
        <v>0</v>
      </c>
      <c r="H114" s="87">
        <f t="shared" si="41"/>
        <v>0</v>
      </c>
      <c r="I114" s="87">
        <f t="shared" si="41"/>
        <v>0</v>
      </c>
      <c r="J114" s="87">
        <f t="shared" si="41"/>
        <v>0</v>
      </c>
      <c r="K114" s="87">
        <f t="shared" si="41"/>
        <v>0</v>
      </c>
      <c r="L114" s="87">
        <f t="shared" si="41"/>
        <v>0</v>
      </c>
      <c r="M114" s="87">
        <f t="shared" si="41"/>
        <v>0</v>
      </c>
      <c r="N114" s="87">
        <f t="shared" si="41"/>
        <v>0</v>
      </c>
      <c r="O114" s="87">
        <f t="shared" si="41"/>
        <v>0</v>
      </c>
      <c r="P114" s="87">
        <f t="shared" si="41"/>
        <v>0</v>
      </c>
      <c r="Q114" s="87">
        <f t="shared" si="41"/>
        <v>0</v>
      </c>
      <c r="R114" s="87">
        <f t="shared" si="41"/>
        <v>0</v>
      </c>
      <c r="S114" s="87">
        <f t="shared" si="41"/>
        <v>0</v>
      </c>
      <c r="T114" s="87">
        <f t="shared" si="41"/>
        <v>0</v>
      </c>
      <c r="U114" s="87">
        <f t="shared" si="41"/>
        <v>0</v>
      </c>
      <c r="V114" s="87">
        <f t="shared" si="41"/>
        <v>0</v>
      </c>
      <c r="W114" s="87">
        <f t="shared" si="41"/>
        <v>0</v>
      </c>
    </row>
    <row r="115" spans="1:23" x14ac:dyDescent="0.3">
      <c r="A115" s="85" t="s">
        <v>99</v>
      </c>
      <c r="B115" s="77" t="s">
        <v>112</v>
      </c>
      <c r="C115" s="86"/>
      <c r="D115" s="87">
        <f t="shared" ref="D115:W115" si="42">D37</f>
        <v>1</v>
      </c>
      <c r="E115" s="87">
        <f t="shared" si="42"/>
        <v>1</v>
      </c>
      <c r="F115" s="87">
        <f t="shared" si="42"/>
        <v>1</v>
      </c>
      <c r="G115" s="87">
        <f t="shared" si="42"/>
        <v>1</v>
      </c>
      <c r="H115" s="87">
        <f t="shared" si="42"/>
        <v>1</v>
      </c>
      <c r="I115" s="87">
        <f t="shared" si="42"/>
        <v>1</v>
      </c>
      <c r="J115" s="87">
        <f t="shared" si="42"/>
        <v>1</v>
      </c>
      <c r="K115" s="87">
        <f t="shared" si="42"/>
        <v>1</v>
      </c>
      <c r="L115" s="87">
        <f t="shared" si="42"/>
        <v>1</v>
      </c>
      <c r="M115" s="87">
        <f t="shared" si="42"/>
        <v>1</v>
      </c>
      <c r="N115" s="87">
        <f t="shared" si="42"/>
        <v>1</v>
      </c>
      <c r="O115" s="87">
        <f t="shared" si="42"/>
        <v>1</v>
      </c>
      <c r="P115" s="87">
        <f t="shared" si="42"/>
        <v>1</v>
      </c>
      <c r="Q115" s="87">
        <f t="shared" si="42"/>
        <v>1</v>
      </c>
      <c r="R115" s="87">
        <f t="shared" si="42"/>
        <v>1</v>
      </c>
      <c r="S115" s="87">
        <f t="shared" si="42"/>
        <v>1</v>
      </c>
      <c r="T115" s="87">
        <f t="shared" si="42"/>
        <v>1</v>
      </c>
      <c r="U115" s="87">
        <f t="shared" si="42"/>
        <v>1</v>
      </c>
      <c r="V115" s="87">
        <f t="shared" si="42"/>
        <v>1</v>
      </c>
      <c r="W115" s="87">
        <f t="shared" si="42"/>
        <v>1</v>
      </c>
    </row>
    <row r="116" spans="1:23" x14ac:dyDescent="0.3">
      <c r="A116" s="85" t="s">
        <v>100</v>
      </c>
      <c r="B116" s="87" t="s">
        <v>117</v>
      </c>
      <c r="C116" s="86"/>
      <c r="D116" s="87">
        <f t="shared" ref="D116:W116" si="43">D38</f>
        <v>0</v>
      </c>
      <c r="E116" s="87">
        <f t="shared" si="43"/>
        <v>0</v>
      </c>
      <c r="F116" s="87">
        <f t="shared" si="43"/>
        <v>0</v>
      </c>
      <c r="G116" s="87">
        <f t="shared" si="43"/>
        <v>0</v>
      </c>
      <c r="H116" s="87">
        <f t="shared" si="43"/>
        <v>0</v>
      </c>
      <c r="I116" s="87">
        <f t="shared" si="43"/>
        <v>0</v>
      </c>
      <c r="J116" s="87">
        <f t="shared" si="43"/>
        <v>0</v>
      </c>
      <c r="K116" s="87">
        <f t="shared" si="43"/>
        <v>0</v>
      </c>
      <c r="L116" s="87">
        <f t="shared" si="43"/>
        <v>0</v>
      </c>
      <c r="M116" s="87">
        <f t="shared" si="43"/>
        <v>0</v>
      </c>
      <c r="N116" s="87">
        <f t="shared" si="43"/>
        <v>0</v>
      </c>
      <c r="O116" s="87">
        <f t="shared" si="43"/>
        <v>0</v>
      </c>
      <c r="P116" s="87">
        <f t="shared" si="43"/>
        <v>0</v>
      </c>
      <c r="Q116" s="87">
        <f t="shared" si="43"/>
        <v>0</v>
      </c>
      <c r="R116" s="87">
        <f t="shared" si="43"/>
        <v>0</v>
      </c>
      <c r="S116" s="87">
        <f t="shared" si="43"/>
        <v>0</v>
      </c>
      <c r="T116" s="87">
        <f t="shared" si="43"/>
        <v>0</v>
      </c>
      <c r="U116" s="87">
        <f t="shared" si="43"/>
        <v>0</v>
      </c>
      <c r="V116" s="87">
        <f t="shared" si="43"/>
        <v>0</v>
      </c>
      <c r="W116" s="87">
        <f t="shared" si="43"/>
        <v>0</v>
      </c>
    </row>
    <row r="117" spans="1:23" x14ac:dyDescent="0.3">
      <c r="A117" s="85" t="s">
        <v>101</v>
      </c>
      <c r="B117" s="87" t="s">
        <v>117</v>
      </c>
      <c r="C117" s="86"/>
      <c r="D117" s="87">
        <f t="shared" ref="D117:W117" si="44">D39</f>
        <v>0</v>
      </c>
      <c r="E117" s="87">
        <f t="shared" si="44"/>
        <v>0</v>
      </c>
      <c r="F117" s="87">
        <f t="shared" si="44"/>
        <v>0</v>
      </c>
      <c r="G117" s="87">
        <f t="shared" si="44"/>
        <v>0</v>
      </c>
      <c r="H117" s="87">
        <f t="shared" si="44"/>
        <v>0</v>
      </c>
      <c r="I117" s="87">
        <f t="shared" si="44"/>
        <v>0</v>
      </c>
      <c r="J117" s="87">
        <f t="shared" si="44"/>
        <v>0</v>
      </c>
      <c r="K117" s="87">
        <f t="shared" si="44"/>
        <v>0</v>
      </c>
      <c r="L117" s="87">
        <f t="shared" si="44"/>
        <v>0</v>
      </c>
      <c r="M117" s="87">
        <f t="shared" si="44"/>
        <v>0</v>
      </c>
      <c r="N117" s="87">
        <f t="shared" si="44"/>
        <v>0</v>
      </c>
      <c r="O117" s="87">
        <f t="shared" si="44"/>
        <v>0</v>
      </c>
      <c r="P117" s="87">
        <f t="shared" si="44"/>
        <v>0</v>
      </c>
      <c r="Q117" s="87">
        <f t="shared" si="44"/>
        <v>0</v>
      </c>
      <c r="R117" s="87">
        <f t="shared" si="44"/>
        <v>0</v>
      </c>
      <c r="S117" s="87">
        <f t="shared" si="44"/>
        <v>0</v>
      </c>
      <c r="T117" s="87">
        <f t="shared" si="44"/>
        <v>0</v>
      </c>
      <c r="U117" s="87">
        <f t="shared" si="44"/>
        <v>0</v>
      </c>
      <c r="V117" s="87">
        <f t="shared" si="44"/>
        <v>0</v>
      </c>
      <c r="W117" s="87">
        <f t="shared" si="44"/>
        <v>0</v>
      </c>
    </row>
    <row r="118" spans="1:23" x14ac:dyDescent="0.3">
      <c r="A118" s="85" t="s">
        <v>102</v>
      </c>
      <c r="B118" s="74" t="s">
        <v>110</v>
      </c>
      <c r="C118" s="86" t="s">
        <v>144</v>
      </c>
      <c r="D118" s="87">
        <f t="shared" ref="D118:W118" si="45">D40</f>
        <v>0</v>
      </c>
      <c r="E118" s="87">
        <f t="shared" si="45"/>
        <v>0</v>
      </c>
      <c r="F118" s="87">
        <f t="shared" si="45"/>
        <v>0</v>
      </c>
      <c r="G118" s="87">
        <f t="shared" si="45"/>
        <v>0</v>
      </c>
      <c r="H118" s="87">
        <f t="shared" si="45"/>
        <v>0</v>
      </c>
      <c r="I118" s="87">
        <f t="shared" si="45"/>
        <v>0</v>
      </c>
      <c r="J118" s="87">
        <f t="shared" si="45"/>
        <v>0</v>
      </c>
      <c r="K118" s="87">
        <f t="shared" si="45"/>
        <v>0</v>
      </c>
      <c r="L118" s="87">
        <f t="shared" si="45"/>
        <v>0</v>
      </c>
      <c r="M118" s="87">
        <f t="shared" si="45"/>
        <v>0</v>
      </c>
      <c r="N118" s="87">
        <f t="shared" si="45"/>
        <v>0</v>
      </c>
      <c r="O118" s="87">
        <f t="shared" si="45"/>
        <v>0</v>
      </c>
      <c r="P118" s="87">
        <f t="shared" si="45"/>
        <v>0</v>
      </c>
      <c r="Q118" s="87">
        <f t="shared" si="45"/>
        <v>0</v>
      </c>
      <c r="R118" s="87">
        <f t="shared" si="45"/>
        <v>0</v>
      </c>
      <c r="S118" s="87">
        <f t="shared" si="45"/>
        <v>0</v>
      </c>
      <c r="T118" s="87">
        <f t="shared" si="45"/>
        <v>0</v>
      </c>
      <c r="U118" s="87">
        <f t="shared" si="45"/>
        <v>0</v>
      </c>
      <c r="V118" s="87">
        <f t="shared" si="45"/>
        <v>0</v>
      </c>
      <c r="W118" s="87">
        <f t="shared" si="45"/>
        <v>0</v>
      </c>
    </row>
    <row r="119" spans="1:23" x14ac:dyDescent="0.3">
      <c r="A119" s="85" t="s">
        <v>103</v>
      </c>
      <c r="B119" s="77" t="s">
        <v>114</v>
      </c>
      <c r="C119" s="86" t="s">
        <v>144</v>
      </c>
      <c r="D119" s="87">
        <f t="shared" ref="D119:W119" si="46">D41</f>
        <v>1</v>
      </c>
      <c r="E119" s="87">
        <f t="shared" si="46"/>
        <v>1</v>
      </c>
      <c r="F119" s="87">
        <f t="shared" si="46"/>
        <v>1</v>
      </c>
      <c r="G119" s="87">
        <f t="shared" si="46"/>
        <v>1</v>
      </c>
      <c r="H119" s="87">
        <f t="shared" si="46"/>
        <v>1</v>
      </c>
      <c r="I119" s="87">
        <f t="shared" si="46"/>
        <v>0</v>
      </c>
      <c r="J119" s="87">
        <f t="shared" si="46"/>
        <v>0</v>
      </c>
      <c r="K119" s="87">
        <f t="shared" si="46"/>
        <v>0</v>
      </c>
      <c r="L119" s="87">
        <f t="shared" si="46"/>
        <v>0</v>
      </c>
      <c r="M119" s="87">
        <f t="shared" si="46"/>
        <v>0</v>
      </c>
      <c r="N119" s="87">
        <f t="shared" si="46"/>
        <v>0</v>
      </c>
      <c r="O119" s="87">
        <f t="shared" si="46"/>
        <v>0</v>
      </c>
      <c r="P119" s="87">
        <f t="shared" si="46"/>
        <v>0</v>
      </c>
      <c r="Q119" s="87">
        <f t="shared" si="46"/>
        <v>0</v>
      </c>
      <c r="R119" s="87">
        <f t="shared" si="46"/>
        <v>0</v>
      </c>
      <c r="S119" s="87">
        <f t="shared" si="46"/>
        <v>0</v>
      </c>
      <c r="T119" s="87">
        <f t="shared" si="46"/>
        <v>0</v>
      </c>
      <c r="U119" s="87">
        <f t="shared" si="46"/>
        <v>0</v>
      </c>
      <c r="V119" s="87">
        <f t="shared" si="46"/>
        <v>0</v>
      </c>
      <c r="W119" s="87">
        <f t="shared" si="46"/>
        <v>0</v>
      </c>
    </row>
    <row r="120" spans="1:23" x14ac:dyDescent="0.3">
      <c r="A120" s="85" t="s">
        <v>132</v>
      </c>
      <c r="B120" s="77" t="s">
        <v>112</v>
      </c>
      <c r="C120" s="86"/>
      <c r="D120" s="87">
        <f t="shared" ref="D120:W120" si="47">D42</f>
        <v>1</v>
      </c>
      <c r="E120" s="87">
        <f t="shared" si="47"/>
        <v>1</v>
      </c>
      <c r="F120" s="87">
        <f t="shared" si="47"/>
        <v>1</v>
      </c>
      <c r="G120" s="87">
        <f t="shared" si="47"/>
        <v>1</v>
      </c>
      <c r="H120" s="87">
        <f t="shared" si="47"/>
        <v>1</v>
      </c>
      <c r="I120" s="87">
        <f t="shared" si="47"/>
        <v>1</v>
      </c>
      <c r="J120" s="87">
        <f t="shared" si="47"/>
        <v>1</v>
      </c>
      <c r="K120" s="87">
        <f t="shared" si="47"/>
        <v>1</v>
      </c>
      <c r="L120" s="87">
        <f t="shared" si="47"/>
        <v>1</v>
      </c>
      <c r="M120" s="87">
        <f t="shared" si="47"/>
        <v>1</v>
      </c>
      <c r="N120" s="87">
        <f t="shared" si="47"/>
        <v>1</v>
      </c>
      <c r="O120" s="87">
        <f t="shared" si="47"/>
        <v>1</v>
      </c>
      <c r="P120" s="87">
        <f t="shared" si="47"/>
        <v>1</v>
      </c>
      <c r="Q120" s="87">
        <f t="shared" si="47"/>
        <v>1</v>
      </c>
      <c r="R120" s="87">
        <f t="shared" si="47"/>
        <v>1</v>
      </c>
      <c r="S120" s="87">
        <f t="shared" si="47"/>
        <v>1</v>
      </c>
      <c r="T120" s="87">
        <f t="shared" si="47"/>
        <v>1</v>
      </c>
      <c r="U120" s="87">
        <f t="shared" si="47"/>
        <v>1</v>
      </c>
      <c r="V120" s="87">
        <f t="shared" si="47"/>
        <v>1</v>
      </c>
      <c r="W120" s="87">
        <f t="shared" si="47"/>
        <v>1</v>
      </c>
    </row>
    <row r="121" spans="1:23" x14ac:dyDescent="0.3">
      <c r="A121" s="85" t="s">
        <v>133</v>
      </c>
      <c r="B121" s="74" t="s">
        <v>115</v>
      </c>
      <c r="C121" s="86"/>
      <c r="D121" s="87">
        <f t="shared" ref="D121:W121" si="48">D43</f>
        <v>1</v>
      </c>
      <c r="E121" s="87">
        <f t="shared" si="48"/>
        <v>1</v>
      </c>
      <c r="F121" s="87">
        <f t="shared" si="48"/>
        <v>0</v>
      </c>
      <c r="G121" s="87">
        <f t="shared" si="48"/>
        <v>0</v>
      </c>
      <c r="H121" s="87">
        <f t="shared" si="48"/>
        <v>0</v>
      </c>
      <c r="I121" s="87">
        <f t="shared" si="48"/>
        <v>0</v>
      </c>
      <c r="J121" s="87">
        <f t="shared" si="48"/>
        <v>0</v>
      </c>
      <c r="K121" s="87">
        <f t="shared" si="48"/>
        <v>0</v>
      </c>
      <c r="L121" s="87">
        <f t="shared" si="48"/>
        <v>0</v>
      </c>
      <c r="M121" s="87">
        <f t="shared" si="48"/>
        <v>0</v>
      </c>
      <c r="N121" s="87">
        <f t="shared" si="48"/>
        <v>0</v>
      </c>
      <c r="O121" s="87">
        <f t="shared" si="48"/>
        <v>0</v>
      </c>
      <c r="P121" s="87">
        <f t="shared" si="48"/>
        <v>0</v>
      </c>
      <c r="Q121" s="87">
        <f t="shared" si="48"/>
        <v>0</v>
      </c>
      <c r="R121" s="87">
        <f t="shared" si="48"/>
        <v>0</v>
      </c>
      <c r="S121" s="87">
        <f t="shared" si="48"/>
        <v>0</v>
      </c>
      <c r="T121" s="87">
        <f t="shared" si="48"/>
        <v>0</v>
      </c>
      <c r="U121" s="87">
        <f t="shared" si="48"/>
        <v>0</v>
      </c>
      <c r="V121" s="87">
        <f t="shared" si="48"/>
        <v>0</v>
      </c>
      <c r="W121" s="87">
        <f t="shared" si="48"/>
        <v>0</v>
      </c>
    </row>
    <row r="122" spans="1:23" x14ac:dyDescent="0.3">
      <c r="A122" s="85" t="s">
        <v>134</v>
      </c>
      <c r="B122" s="74" t="s">
        <v>110</v>
      </c>
      <c r="C122" s="86" t="s">
        <v>144</v>
      </c>
      <c r="D122" s="87">
        <f t="shared" ref="D122:W122" si="49">D44</f>
        <v>1</v>
      </c>
      <c r="E122" s="87">
        <f t="shared" si="49"/>
        <v>1</v>
      </c>
      <c r="F122" s="87">
        <f t="shared" si="49"/>
        <v>1</v>
      </c>
      <c r="G122" s="87">
        <f t="shared" si="49"/>
        <v>1</v>
      </c>
      <c r="H122" s="87">
        <f t="shared" si="49"/>
        <v>1</v>
      </c>
      <c r="I122" s="87">
        <f t="shared" si="49"/>
        <v>1</v>
      </c>
      <c r="J122" s="87">
        <f t="shared" si="49"/>
        <v>1</v>
      </c>
      <c r="K122" s="87">
        <f t="shared" si="49"/>
        <v>0</v>
      </c>
      <c r="L122" s="87">
        <f t="shared" si="49"/>
        <v>0</v>
      </c>
      <c r="M122" s="87">
        <f t="shared" si="49"/>
        <v>0</v>
      </c>
      <c r="N122" s="87">
        <f t="shared" si="49"/>
        <v>0</v>
      </c>
      <c r="O122" s="87">
        <f t="shared" si="49"/>
        <v>0</v>
      </c>
      <c r="P122" s="87">
        <f t="shared" si="49"/>
        <v>0</v>
      </c>
      <c r="Q122" s="87">
        <f t="shared" si="49"/>
        <v>0</v>
      </c>
      <c r="R122" s="87">
        <f t="shared" si="49"/>
        <v>0</v>
      </c>
      <c r="S122" s="87">
        <f t="shared" si="49"/>
        <v>0</v>
      </c>
      <c r="T122" s="87">
        <f t="shared" si="49"/>
        <v>0</v>
      </c>
      <c r="U122" s="87">
        <f t="shared" si="49"/>
        <v>0</v>
      </c>
      <c r="V122" s="87">
        <f t="shared" si="49"/>
        <v>0</v>
      </c>
      <c r="W122" s="87">
        <f t="shared" si="49"/>
        <v>0</v>
      </c>
    </row>
    <row r="123" spans="1:23" x14ac:dyDescent="0.3">
      <c r="A123" s="85" t="s">
        <v>104</v>
      </c>
      <c r="B123" s="74" t="s">
        <v>109</v>
      </c>
      <c r="C123" s="86"/>
      <c r="D123" s="87">
        <f t="shared" ref="D123:W123" si="50">D45</f>
        <v>1</v>
      </c>
      <c r="E123" s="87">
        <f t="shared" si="50"/>
        <v>1</v>
      </c>
      <c r="F123" s="87">
        <f t="shared" si="50"/>
        <v>0</v>
      </c>
      <c r="G123" s="87">
        <f t="shared" si="50"/>
        <v>0</v>
      </c>
      <c r="H123" s="87">
        <f t="shared" si="50"/>
        <v>0</v>
      </c>
      <c r="I123" s="87">
        <f t="shared" si="50"/>
        <v>0</v>
      </c>
      <c r="J123" s="87">
        <f t="shared" si="50"/>
        <v>0</v>
      </c>
      <c r="K123" s="87">
        <f t="shared" si="50"/>
        <v>0</v>
      </c>
      <c r="L123" s="87">
        <f t="shared" si="50"/>
        <v>0</v>
      </c>
      <c r="M123" s="87">
        <f t="shared" si="50"/>
        <v>0</v>
      </c>
      <c r="N123" s="87">
        <f t="shared" si="50"/>
        <v>0</v>
      </c>
      <c r="O123" s="87">
        <f t="shared" si="50"/>
        <v>0</v>
      </c>
      <c r="P123" s="87">
        <f t="shared" si="50"/>
        <v>0</v>
      </c>
      <c r="Q123" s="87">
        <f t="shared" si="50"/>
        <v>0</v>
      </c>
      <c r="R123" s="87">
        <f t="shared" si="50"/>
        <v>0</v>
      </c>
      <c r="S123" s="87">
        <f t="shared" si="50"/>
        <v>0</v>
      </c>
      <c r="T123" s="87">
        <f t="shared" si="50"/>
        <v>0</v>
      </c>
      <c r="U123" s="87">
        <f t="shared" si="50"/>
        <v>0</v>
      </c>
      <c r="V123" s="87">
        <f t="shared" si="50"/>
        <v>0</v>
      </c>
      <c r="W123" s="87">
        <f t="shared" si="50"/>
        <v>0</v>
      </c>
    </row>
    <row r="124" spans="1:23" x14ac:dyDescent="0.3">
      <c r="A124" s="85" t="s">
        <v>105</v>
      </c>
      <c r="B124" s="74" t="s">
        <v>109</v>
      </c>
      <c r="C124" s="86"/>
      <c r="D124" s="87">
        <f t="shared" ref="D124:W124" si="51">D46</f>
        <v>1</v>
      </c>
      <c r="E124" s="87">
        <f t="shared" si="51"/>
        <v>1</v>
      </c>
      <c r="F124" s="87">
        <f t="shared" si="51"/>
        <v>0</v>
      </c>
      <c r="G124" s="87">
        <f t="shared" si="51"/>
        <v>0</v>
      </c>
      <c r="H124" s="87">
        <f t="shared" si="51"/>
        <v>0</v>
      </c>
      <c r="I124" s="87">
        <f t="shared" si="51"/>
        <v>0</v>
      </c>
      <c r="J124" s="87">
        <f t="shared" si="51"/>
        <v>0</v>
      </c>
      <c r="K124" s="87">
        <f t="shared" si="51"/>
        <v>0</v>
      </c>
      <c r="L124" s="87">
        <f t="shared" si="51"/>
        <v>0</v>
      </c>
      <c r="M124" s="87">
        <f t="shared" si="51"/>
        <v>0</v>
      </c>
      <c r="N124" s="87">
        <f t="shared" si="51"/>
        <v>0</v>
      </c>
      <c r="O124" s="87">
        <f t="shared" si="51"/>
        <v>0</v>
      </c>
      <c r="P124" s="87">
        <f t="shared" si="51"/>
        <v>0</v>
      </c>
      <c r="Q124" s="87">
        <f t="shared" si="51"/>
        <v>0</v>
      </c>
      <c r="R124" s="87">
        <f t="shared" si="51"/>
        <v>0</v>
      </c>
      <c r="S124" s="87">
        <f t="shared" si="51"/>
        <v>0</v>
      </c>
      <c r="T124" s="87">
        <f t="shared" si="51"/>
        <v>0</v>
      </c>
      <c r="U124" s="87">
        <f t="shared" si="51"/>
        <v>0</v>
      </c>
      <c r="V124" s="87">
        <f t="shared" si="51"/>
        <v>0</v>
      </c>
      <c r="W124" s="87">
        <f t="shared" si="51"/>
        <v>0</v>
      </c>
    </row>
    <row r="125" spans="1:23" x14ac:dyDescent="0.3">
      <c r="A125" s="85" t="s">
        <v>106</v>
      </c>
      <c r="B125" s="74" t="s">
        <v>109</v>
      </c>
      <c r="C125" s="86"/>
      <c r="D125" s="87">
        <f t="shared" ref="D125:W125" si="52">D47</f>
        <v>1</v>
      </c>
      <c r="E125" s="87">
        <f t="shared" si="52"/>
        <v>1</v>
      </c>
      <c r="F125" s="87">
        <f t="shared" si="52"/>
        <v>0</v>
      </c>
      <c r="G125" s="87">
        <f t="shared" si="52"/>
        <v>0</v>
      </c>
      <c r="H125" s="87">
        <f t="shared" si="52"/>
        <v>0</v>
      </c>
      <c r="I125" s="87">
        <f t="shared" si="52"/>
        <v>0</v>
      </c>
      <c r="J125" s="87">
        <f t="shared" si="52"/>
        <v>0</v>
      </c>
      <c r="K125" s="87">
        <f t="shared" si="52"/>
        <v>0</v>
      </c>
      <c r="L125" s="87">
        <f t="shared" si="52"/>
        <v>0</v>
      </c>
      <c r="M125" s="87">
        <f t="shared" si="52"/>
        <v>0</v>
      </c>
      <c r="N125" s="87">
        <f t="shared" si="52"/>
        <v>0</v>
      </c>
      <c r="O125" s="87">
        <f t="shared" si="52"/>
        <v>0</v>
      </c>
      <c r="P125" s="87">
        <f t="shared" si="52"/>
        <v>0</v>
      </c>
      <c r="Q125" s="87">
        <f t="shared" si="52"/>
        <v>0</v>
      </c>
      <c r="R125" s="87">
        <f t="shared" si="52"/>
        <v>0</v>
      </c>
      <c r="S125" s="87">
        <f t="shared" si="52"/>
        <v>0</v>
      </c>
      <c r="T125" s="87">
        <f t="shared" si="52"/>
        <v>0</v>
      </c>
      <c r="U125" s="87">
        <f t="shared" si="52"/>
        <v>0</v>
      </c>
      <c r="V125" s="87">
        <f t="shared" si="52"/>
        <v>0</v>
      </c>
      <c r="W125" s="87">
        <f t="shared" si="52"/>
        <v>0</v>
      </c>
    </row>
    <row r="126" spans="1:23" x14ac:dyDescent="0.3">
      <c r="A126" s="85" t="s">
        <v>107</v>
      </c>
      <c r="B126" s="74" t="s">
        <v>110</v>
      </c>
      <c r="C126" s="86"/>
      <c r="D126" s="87">
        <f t="shared" ref="D126:W126" si="53">D48</f>
        <v>1</v>
      </c>
      <c r="E126" s="87">
        <f t="shared" si="53"/>
        <v>0</v>
      </c>
      <c r="F126" s="87">
        <f t="shared" si="53"/>
        <v>0</v>
      </c>
      <c r="G126" s="87">
        <f t="shared" si="53"/>
        <v>0</v>
      </c>
      <c r="H126" s="87">
        <f t="shared" si="53"/>
        <v>0</v>
      </c>
      <c r="I126" s="87">
        <f t="shared" si="53"/>
        <v>0</v>
      </c>
      <c r="J126" s="87">
        <f t="shared" si="53"/>
        <v>0</v>
      </c>
      <c r="K126" s="87">
        <f t="shared" si="53"/>
        <v>0</v>
      </c>
      <c r="L126" s="87">
        <f t="shared" si="53"/>
        <v>0</v>
      </c>
      <c r="M126" s="87">
        <f t="shared" si="53"/>
        <v>0</v>
      </c>
      <c r="N126" s="87">
        <f t="shared" si="53"/>
        <v>0</v>
      </c>
      <c r="O126" s="87">
        <f t="shared" si="53"/>
        <v>0</v>
      </c>
      <c r="P126" s="87">
        <f t="shared" si="53"/>
        <v>0</v>
      </c>
      <c r="Q126" s="87">
        <f t="shared" si="53"/>
        <v>0</v>
      </c>
      <c r="R126" s="87">
        <f t="shared" si="53"/>
        <v>0</v>
      </c>
      <c r="S126" s="87">
        <f t="shared" si="53"/>
        <v>0</v>
      </c>
      <c r="T126" s="87">
        <f t="shared" si="53"/>
        <v>0</v>
      </c>
      <c r="U126" s="87">
        <f t="shared" si="53"/>
        <v>0</v>
      </c>
      <c r="V126" s="87">
        <f t="shared" si="53"/>
        <v>0</v>
      </c>
      <c r="W126" s="87">
        <f t="shared" si="53"/>
        <v>0</v>
      </c>
    </row>
    <row r="127" spans="1:23" x14ac:dyDescent="0.3">
      <c r="A127" s="99" t="str">
        <f>A49</f>
        <v>New</v>
      </c>
      <c r="B127" s="99" t="str">
        <f>B49</f>
        <v>Human Space Flight</v>
      </c>
      <c r="C127" s="104" t="str">
        <f>New_missions!C88</f>
        <v>-</v>
      </c>
      <c r="D127" s="104">
        <f>New_missions!D14+New_missions!D38</f>
        <v>0.4</v>
      </c>
      <c r="E127" s="104">
        <f>New_missions!E14+New_missions!E38</f>
        <v>0.8</v>
      </c>
      <c r="F127" s="104">
        <f>New_missions!F14+New_missions!F38</f>
        <v>1.2000000000000002</v>
      </c>
      <c r="G127" s="104">
        <f>New_missions!G14+New_missions!G38</f>
        <v>1.6</v>
      </c>
      <c r="H127" s="104">
        <f>New_missions!H14+New_missions!H38</f>
        <v>2</v>
      </c>
      <c r="I127" s="104">
        <f>New_missions!I14+New_missions!I38</f>
        <v>2.4</v>
      </c>
      <c r="J127" s="104">
        <f>New_missions!J14+New_missions!J38</f>
        <v>2.8</v>
      </c>
      <c r="K127" s="104">
        <f>New_missions!K14+New_missions!K38</f>
        <v>3.1999999999999997</v>
      </c>
      <c r="L127" s="104">
        <f>New_missions!L14+New_missions!L38</f>
        <v>3.5999999999999996</v>
      </c>
      <c r="M127" s="104">
        <f>New_missions!M14+New_missions!M38</f>
        <v>3.9999999999999996</v>
      </c>
      <c r="N127" s="104">
        <f>New_missions!N14+New_missions!N38</f>
        <v>6</v>
      </c>
      <c r="O127" s="104">
        <f>New_missions!O14+New_missions!O38</f>
        <v>6</v>
      </c>
      <c r="P127" s="104">
        <f>New_missions!P14+New_missions!P38</f>
        <v>6</v>
      </c>
      <c r="Q127" s="104">
        <f>New_missions!Q14+New_missions!Q38</f>
        <v>6</v>
      </c>
      <c r="R127" s="104">
        <f>New_missions!R14+New_missions!R38</f>
        <v>6</v>
      </c>
      <c r="S127" s="104">
        <f>New_missions!S14+New_missions!S38</f>
        <v>6</v>
      </c>
      <c r="T127" s="104">
        <f>New_missions!T14+New_missions!T38</f>
        <v>6</v>
      </c>
      <c r="U127" s="104">
        <f>New_missions!U14+New_missions!U38</f>
        <v>6</v>
      </c>
      <c r="V127" s="104">
        <f>New_missions!V14+New_missions!V38</f>
        <v>6</v>
      </c>
      <c r="W127" s="104">
        <f>New_missions!W14+New_missions!W38</f>
        <v>6</v>
      </c>
    </row>
    <row r="128" spans="1:23" x14ac:dyDescent="0.3">
      <c r="A128" s="99" t="str">
        <f t="shared" ref="A128:B128" si="54">A50</f>
        <v>New</v>
      </c>
      <c r="B128" s="99" t="str">
        <f t="shared" si="54"/>
        <v>Near Earth Robotic - LEO Science</v>
      </c>
      <c r="C128" s="104" t="str">
        <f>New_missions!C89</f>
        <v>-</v>
      </c>
      <c r="D128" s="104">
        <f>New_missions!D15+New_missions!D39</f>
        <v>1.4</v>
      </c>
      <c r="E128" s="104">
        <f>New_missions!E15+New_missions!E39</f>
        <v>4.8</v>
      </c>
      <c r="F128" s="104">
        <f>New_missions!F15+New_missions!F39</f>
        <v>7.1999999999999993</v>
      </c>
      <c r="G128" s="104">
        <f>New_missions!G15+New_missions!G39</f>
        <v>10.6</v>
      </c>
      <c r="H128" s="104">
        <f>New_missions!H15+New_missions!H39</f>
        <v>15</v>
      </c>
      <c r="I128" s="104">
        <f>New_missions!I15+New_missions!I39</f>
        <v>19.399999999999999</v>
      </c>
      <c r="J128" s="104">
        <f>New_missions!J15+New_missions!J39</f>
        <v>23.8</v>
      </c>
      <c r="K128" s="104">
        <f>New_missions!K15+New_missions!K39</f>
        <v>27.200000000000003</v>
      </c>
      <c r="L128" s="104">
        <f>New_missions!L15+New_missions!L39</f>
        <v>28.6</v>
      </c>
      <c r="M128" s="104">
        <f>New_missions!M15+New_missions!M39</f>
        <v>30</v>
      </c>
      <c r="N128" s="104">
        <f>New_missions!N15+New_missions!N39</f>
        <v>30</v>
      </c>
      <c r="O128" s="104">
        <f>New_missions!O15+New_missions!O39</f>
        <v>30</v>
      </c>
      <c r="P128" s="104">
        <f>New_missions!P15+New_missions!P39</f>
        <v>30</v>
      </c>
      <c r="Q128" s="104">
        <f>New_missions!Q15+New_missions!Q39</f>
        <v>30</v>
      </c>
      <c r="R128" s="104">
        <f>New_missions!R15+New_missions!R39</f>
        <v>30</v>
      </c>
      <c r="S128" s="104">
        <f>New_missions!S15+New_missions!S39</f>
        <v>30</v>
      </c>
      <c r="T128" s="104">
        <f>New_missions!T15+New_missions!T39</f>
        <v>30</v>
      </c>
      <c r="U128" s="104">
        <f>New_missions!U15+New_missions!U39</f>
        <v>30</v>
      </c>
      <c r="V128" s="104">
        <f>New_missions!V15+New_missions!V39</f>
        <v>30</v>
      </c>
      <c r="W128" s="104">
        <f>New_missions!W15+New_missions!W39</f>
        <v>30</v>
      </c>
    </row>
    <row r="129" spans="1:23" x14ac:dyDescent="0.3">
      <c r="A129" s="99" t="str">
        <f t="shared" ref="A129:B129" si="55">A51</f>
        <v>New</v>
      </c>
      <c r="B129" s="99" t="str">
        <f t="shared" si="55"/>
        <v>Near Earth Robotic - GEO and Near Earth</v>
      </c>
      <c r="C129" s="104" t="str">
        <f>New_missions!C90</f>
        <v>-</v>
      </c>
      <c r="D129" s="104">
        <f>New_missions!D16+New_missions!D40</f>
        <v>0.5</v>
      </c>
      <c r="E129" s="104">
        <f>New_missions!E16+New_missions!E40</f>
        <v>1</v>
      </c>
      <c r="F129" s="104">
        <f>New_missions!F16+New_missions!F40</f>
        <v>5.5</v>
      </c>
      <c r="G129" s="104">
        <f>New_missions!G16+New_missions!G40</f>
        <v>6</v>
      </c>
      <c r="H129" s="104">
        <f>New_missions!H16+New_missions!H40</f>
        <v>6.5</v>
      </c>
      <c r="I129" s="104">
        <f>New_missions!I16+New_missions!I40</f>
        <v>7</v>
      </c>
      <c r="J129" s="104">
        <f>New_missions!J16+New_missions!J40</f>
        <v>7.5</v>
      </c>
      <c r="K129" s="104">
        <f>New_missions!K16+New_missions!K40</f>
        <v>8</v>
      </c>
      <c r="L129" s="104">
        <f>New_missions!L16+New_missions!L40</f>
        <v>8.5</v>
      </c>
      <c r="M129" s="104">
        <f>New_missions!M16+New_missions!M40</f>
        <v>9</v>
      </c>
      <c r="N129" s="104">
        <f>New_missions!N16+New_missions!N40</f>
        <v>9</v>
      </c>
      <c r="O129" s="104">
        <f>New_missions!O16+New_missions!O40</f>
        <v>9</v>
      </c>
      <c r="P129" s="104">
        <f>New_missions!P16+New_missions!P40</f>
        <v>9</v>
      </c>
      <c r="Q129" s="104">
        <f>New_missions!Q16+New_missions!Q40</f>
        <v>9</v>
      </c>
      <c r="R129" s="104">
        <f>New_missions!R16+New_missions!R40</f>
        <v>9</v>
      </c>
      <c r="S129" s="104">
        <f>New_missions!S16+New_missions!S40</f>
        <v>9</v>
      </c>
      <c r="T129" s="104">
        <f>New_missions!T16+New_missions!T40</f>
        <v>9</v>
      </c>
      <c r="U129" s="104">
        <f>New_missions!U16+New_missions!U40</f>
        <v>9</v>
      </c>
      <c r="V129" s="104">
        <f>New_missions!V16+New_missions!V40</f>
        <v>9</v>
      </c>
      <c r="W129" s="104">
        <f>New_missions!W16+New_missions!W40</f>
        <v>9</v>
      </c>
    </row>
    <row r="130" spans="1:23" x14ac:dyDescent="0.3">
      <c r="A130" s="99" t="str">
        <f t="shared" ref="A130:B130" si="56">A52</f>
        <v>New</v>
      </c>
      <c r="B130" s="99" t="str">
        <f t="shared" si="56"/>
        <v>Deep Space Robotic</v>
      </c>
      <c r="C130" s="104" t="str">
        <f>New_missions!C91</f>
        <v>-</v>
      </c>
      <c r="D130" s="104">
        <f>New_missions!D17+New_missions!D41</f>
        <v>0</v>
      </c>
      <c r="E130" s="104">
        <f>New_missions!E17+New_missions!E41</f>
        <v>0</v>
      </c>
      <c r="F130" s="104">
        <f>New_missions!F17+New_missions!F41</f>
        <v>0</v>
      </c>
      <c r="G130" s="104">
        <f>New_missions!G17+New_missions!G41</f>
        <v>0</v>
      </c>
      <c r="H130" s="104">
        <f>New_missions!H17+New_missions!H41</f>
        <v>0</v>
      </c>
      <c r="I130" s="104">
        <f>New_missions!I17+New_missions!I41</f>
        <v>0</v>
      </c>
      <c r="J130" s="104">
        <f>New_missions!J17+New_missions!J41</f>
        <v>0</v>
      </c>
      <c r="K130" s="104">
        <f>New_missions!K17+New_missions!K41</f>
        <v>0</v>
      </c>
      <c r="L130" s="104">
        <f>New_missions!L17+New_missions!L41</f>
        <v>0</v>
      </c>
      <c r="M130" s="104">
        <f>New_missions!M17+New_missions!M41</f>
        <v>0</v>
      </c>
      <c r="N130" s="104">
        <f>New_missions!N17+New_missions!N41</f>
        <v>0</v>
      </c>
      <c r="O130" s="104">
        <f>New_missions!O17+New_missions!O41</f>
        <v>0</v>
      </c>
      <c r="P130" s="104">
        <f>New_missions!P17+New_missions!P41</f>
        <v>0</v>
      </c>
      <c r="Q130" s="104">
        <f>New_missions!Q17+New_missions!Q41</f>
        <v>0</v>
      </c>
      <c r="R130" s="104">
        <f>New_missions!R17+New_missions!R41</f>
        <v>0</v>
      </c>
      <c r="S130" s="104">
        <f>New_missions!S17+New_missions!S41</f>
        <v>0</v>
      </c>
      <c r="T130" s="104">
        <f>New_missions!T17+New_missions!T41</f>
        <v>0</v>
      </c>
      <c r="U130" s="104">
        <f>New_missions!U17+New_missions!U41</f>
        <v>0</v>
      </c>
      <c r="V130" s="104">
        <f>New_missions!V17+New_missions!V41</f>
        <v>0</v>
      </c>
      <c r="W130" s="104">
        <f>New_missions!W17+New_missions!W41</f>
        <v>0</v>
      </c>
    </row>
    <row r="131" spans="1:23" x14ac:dyDescent="0.3">
      <c r="A131" s="99" t="str">
        <f t="shared" ref="A131:B131" si="57">A53</f>
        <v>New</v>
      </c>
      <c r="B131" s="99" t="str">
        <f t="shared" si="57"/>
        <v>Near Earth Robotic - Low Latency &amp; Complex Needs</v>
      </c>
      <c r="C131" s="104" t="str">
        <f>New_missions!C92</f>
        <v>-</v>
      </c>
      <c r="D131" s="104">
        <f>New_missions!D18+New_missions!D42</f>
        <v>0.1</v>
      </c>
      <c r="E131" s="104">
        <f>New_missions!E18+New_missions!E42</f>
        <v>0.2</v>
      </c>
      <c r="F131" s="104">
        <f>New_missions!F18+New_missions!F42</f>
        <v>0.30000000000000004</v>
      </c>
      <c r="G131" s="104">
        <f>New_missions!G18+New_missions!G42</f>
        <v>0.4</v>
      </c>
      <c r="H131" s="104">
        <f>New_missions!H18+New_missions!H42</f>
        <v>1.5</v>
      </c>
      <c r="I131" s="104">
        <f>New_missions!I18+New_missions!I42</f>
        <v>1.6</v>
      </c>
      <c r="J131" s="104">
        <f>New_missions!J18+New_missions!J42</f>
        <v>1.7</v>
      </c>
      <c r="K131" s="104">
        <f>New_missions!K18+New_missions!K42</f>
        <v>1.7999999999999998</v>
      </c>
      <c r="L131" s="104">
        <f>New_missions!L18+New_missions!L42</f>
        <v>1.9</v>
      </c>
      <c r="M131" s="104">
        <f>New_missions!M18+New_missions!M42</f>
        <v>2</v>
      </c>
      <c r="N131" s="104">
        <f>New_missions!N18+New_missions!N42</f>
        <v>2</v>
      </c>
      <c r="O131" s="104">
        <f>New_missions!O18+New_missions!O42</f>
        <v>2</v>
      </c>
      <c r="P131" s="104">
        <f>New_missions!P18+New_missions!P42</f>
        <v>2</v>
      </c>
      <c r="Q131" s="104">
        <f>New_missions!Q18+New_missions!Q42</f>
        <v>2</v>
      </c>
      <c r="R131" s="104">
        <f>New_missions!R18+New_missions!R42</f>
        <v>2</v>
      </c>
      <c r="S131" s="104">
        <f>New_missions!S18+New_missions!S42</f>
        <v>2</v>
      </c>
      <c r="T131" s="104">
        <f>New_missions!T18+New_missions!T42</f>
        <v>2</v>
      </c>
      <c r="U131" s="104">
        <f>New_missions!U18+New_missions!U42</f>
        <v>2</v>
      </c>
      <c r="V131" s="104">
        <f>New_missions!V18+New_missions!V42</f>
        <v>2</v>
      </c>
      <c r="W131" s="104">
        <f>New_missions!W18+New_missions!W42</f>
        <v>2</v>
      </c>
    </row>
    <row r="132" spans="1:23" x14ac:dyDescent="0.3">
      <c r="A132" s="99" t="str">
        <f t="shared" ref="A132:B132" si="58">A54</f>
        <v>New</v>
      </c>
      <c r="B132" s="99" t="str">
        <f t="shared" si="58"/>
        <v>Mission Operations</v>
      </c>
      <c r="C132" s="104" t="str">
        <f>New_missions!C93</f>
        <v>-</v>
      </c>
      <c r="D132" s="104">
        <f>New_missions!D19+New_missions!D43</f>
        <v>0</v>
      </c>
      <c r="E132" s="104">
        <f>New_missions!E19+New_missions!E43</f>
        <v>0</v>
      </c>
      <c r="F132" s="104">
        <f>New_missions!F19+New_missions!F43</f>
        <v>0</v>
      </c>
      <c r="G132" s="104">
        <f>New_missions!G19+New_missions!G43</f>
        <v>0</v>
      </c>
      <c r="H132" s="104">
        <f>New_missions!H19+New_missions!H43</f>
        <v>0</v>
      </c>
      <c r="I132" s="104">
        <f>New_missions!I19+New_missions!I43</f>
        <v>0</v>
      </c>
      <c r="J132" s="104">
        <f>New_missions!J19+New_missions!J43</f>
        <v>0</v>
      </c>
      <c r="K132" s="104">
        <f>New_missions!K19+New_missions!K43</f>
        <v>0</v>
      </c>
      <c r="L132" s="104">
        <f>New_missions!L19+New_missions!L43</f>
        <v>0</v>
      </c>
      <c r="M132" s="104">
        <f>New_missions!M19+New_missions!M43</f>
        <v>0</v>
      </c>
      <c r="N132" s="104">
        <f>New_missions!N19+New_missions!N43</f>
        <v>0</v>
      </c>
      <c r="O132" s="104">
        <f>New_missions!O19+New_missions!O43</f>
        <v>0</v>
      </c>
      <c r="P132" s="104">
        <f>New_missions!P19+New_missions!P43</f>
        <v>0</v>
      </c>
      <c r="Q132" s="104">
        <f>New_missions!Q19+New_missions!Q43</f>
        <v>0</v>
      </c>
      <c r="R132" s="104">
        <f>New_missions!R19+New_missions!R43</f>
        <v>0</v>
      </c>
      <c r="S132" s="104">
        <f>New_missions!S19+New_missions!S43</f>
        <v>0</v>
      </c>
      <c r="T132" s="104">
        <f>New_missions!T19+New_missions!T43</f>
        <v>0</v>
      </c>
      <c r="U132" s="104">
        <f>New_missions!U19+New_missions!U43</f>
        <v>0</v>
      </c>
      <c r="V132" s="104">
        <f>New_missions!V19+New_missions!V43</f>
        <v>0</v>
      </c>
      <c r="W132" s="104">
        <f>New_missions!W19+New_missions!W43</f>
        <v>0</v>
      </c>
    </row>
    <row r="133" spans="1:23" x14ac:dyDescent="0.3">
      <c r="A133" s="99" t="str">
        <f t="shared" ref="A133:B133" si="59">A55</f>
        <v>New</v>
      </c>
      <c r="B133" s="99" t="str">
        <f t="shared" si="59"/>
        <v>Launch Events</v>
      </c>
      <c r="C133" s="104">
        <f>New_missions!C94</f>
        <v>0</v>
      </c>
      <c r="D133" s="104">
        <f>New_missions!D20+New_missions!D44</f>
        <v>0.4</v>
      </c>
      <c r="E133" s="104">
        <f>New_missions!E20+New_missions!E44</f>
        <v>0.8</v>
      </c>
      <c r="F133" s="104">
        <f>New_missions!F20+New_missions!F44</f>
        <v>1.2000000000000002</v>
      </c>
      <c r="G133" s="104">
        <f>New_missions!G20+New_missions!G44</f>
        <v>1.6</v>
      </c>
      <c r="H133" s="104">
        <f>New_missions!H20+New_missions!H44</f>
        <v>3</v>
      </c>
      <c r="I133" s="104">
        <f>New_missions!I20+New_missions!I44</f>
        <v>3.4</v>
      </c>
      <c r="J133" s="104">
        <f>New_missions!J20+New_missions!J44</f>
        <v>3.8</v>
      </c>
      <c r="K133" s="104">
        <f>New_missions!K20+New_missions!K44</f>
        <v>4.1999999999999993</v>
      </c>
      <c r="L133" s="104">
        <f>New_missions!L20+New_missions!L44</f>
        <v>4.5999999999999996</v>
      </c>
      <c r="M133" s="104">
        <f>New_missions!M20+New_missions!M44</f>
        <v>5</v>
      </c>
      <c r="N133" s="104">
        <f>New_missions!N20+New_missions!N44</f>
        <v>5</v>
      </c>
      <c r="O133" s="104">
        <f>New_missions!O20+New_missions!O44</f>
        <v>5</v>
      </c>
      <c r="P133" s="104">
        <f>New_missions!P20+New_missions!P44</f>
        <v>5</v>
      </c>
      <c r="Q133" s="104">
        <f>New_missions!Q20+New_missions!Q44</f>
        <v>5</v>
      </c>
      <c r="R133" s="104">
        <f>New_missions!R20+New_missions!R44</f>
        <v>5</v>
      </c>
      <c r="S133" s="104">
        <f>New_missions!S20+New_missions!S44</f>
        <v>5</v>
      </c>
      <c r="T133" s="104">
        <f>New_missions!T20+New_missions!T44</f>
        <v>5</v>
      </c>
      <c r="U133" s="104">
        <f>New_missions!U20+New_missions!U44</f>
        <v>5</v>
      </c>
      <c r="V133" s="104">
        <f>New_missions!V20+New_missions!V44</f>
        <v>5</v>
      </c>
      <c r="W133" s="104">
        <f>New_missions!W20+New_missions!W44</f>
        <v>5</v>
      </c>
    </row>
    <row r="134" spans="1:23" x14ac:dyDescent="0.3">
      <c r="A134" s="99" t="str">
        <f t="shared" ref="A134:B134" si="60">A56</f>
        <v>New</v>
      </c>
      <c r="B134" s="99" t="str">
        <f t="shared" si="60"/>
        <v>Terrestrial &amp; Aerial</v>
      </c>
      <c r="C134" s="104">
        <f>New_missions!C95</f>
        <v>0</v>
      </c>
      <c r="D134" s="104">
        <f>New_missions!D21+New_missions!D45</f>
        <v>0.2</v>
      </c>
      <c r="E134" s="104">
        <f>New_missions!E21+New_missions!E45</f>
        <v>1.4</v>
      </c>
      <c r="F134" s="104">
        <f>New_missions!F21+New_missions!F45</f>
        <v>1.6</v>
      </c>
      <c r="G134" s="104">
        <f>New_missions!G21+New_missions!G45</f>
        <v>1.8</v>
      </c>
      <c r="H134" s="104">
        <f>New_missions!H21+New_missions!H45</f>
        <v>2</v>
      </c>
      <c r="I134" s="104">
        <f>New_missions!I21+New_missions!I45</f>
        <v>3.2</v>
      </c>
      <c r="J134" s="104">
        <f>New_missions!J21+New_missions!J45</f>
        <v>3.4</v>
      </c>
      <c r="K134" s="104">
        <f>New_missions!K21+New_missions!K45</f>
        <v>3.5999999999999996</v>
      </c>
      <c r="L134" s="104">
        <f>New_missions!L21+New_missions!L45</f>
        <v>3.8</v>
      </c>
      <c r="M134" s="104">
        <f>New_missions!M21+New_missions!M45</f>
        <v>4</v>
      </c>
      <c r="N134" s="104">
        <f>New_missions!N21+New_missions!N45</f>
        <v>4</v>
      </c>
      <c r="O134" s="104">
        <f>New_missions!O21+New_missions!O45</f>
        <v>4</v>
      </c>
      <c r="P134" s="104">
        <f>New_missions!P21+New_missions!P45</f>
        <v>4</v>
      </c>
      <c r="Q134" s="104">
        <f>New_missions!Q21+New_missions!Q45</f>
        <v>4</v>
      </c>
      <c r="R134" s="104">
        <f>New_missions!R21+New_missions!R45</f>
        <v>4</v>
      </c>
      <c r="S134" s="104">
        <f>New_missions!S21+New_missions!S45</f>
        <v>4</v>
      </c>
      <c r="T134" s="104">
        <f>New_missions!T21+New_missions!T45</f>
        <v>4</v>
      </c>
      <c r="U134" s="104">
        <f>New_missions!U21+New_missions!U45</f>
        <v>4</v>
      </c>
      <c r="V134" s="104">
        <f>New_missions!V21+New_missions!V45</f>
        <v>4</v>
      </c>
      <c r="W134" s="104">
        <f>New_missions!W21+New_missions!W45</f>
        <v>4</v>
      </c>
    </row>
    <row r="135" spans="1:23" x14ac:dyDescent="0.3">
      <c r="A135" s="69"/>
      <c r="B135" s="101"/>
    </row>
    <row r="136" spans="1:23" x14ac:dyDescent="0.3">
      <c r="A136" s="69"/>
      <c r="B136" s="101"/>
      <c r="D136" s="103">
        <f>SUM(D80:D134)</f>
        <v>45</v>
      </c>
      <c r="E136" s="103">
        <f>SUM(E80:E134)</f>
        <v>46.999999999999993</v>
      </c>
      <c r="F136" s="103">
        <f t="shared" ref="F136:W136" si="61">SUM(F80:F134)</f>
        <v>49.000000000000007</v>
      </c>
      <c r="G136" s="103">
        <f t="shared" si="61"/>
        <v>51</v>
      </c>
      <c r="H136" s="103">
        <f t="shared" si="61"/>
        <v>54</v>
      </c>
      <c r="I136" s="103">
        <f t="shared" si="61"/>
        <v>57</v>
      </c>
      <c r="J136" s="103">
        <f t="shared" si="61"/>
        <v>60</v>
      </c>
      <c r="K136" s="103">
        <f t="shared" si="61"/>
        <v>63.000000000000007</v>
      </c>
      <c r="L136" s="103">
        <f>SUM(L80:L134)</f>
        <v>66</v>
      </c>
      <c r="M136" s="200">
        <f t="shared" si="61"/>
        <v>69</v>
      </c>
      <c r="N136" s="103">
        <f t="shared" si="61"/>
        <v>69</v>
      </c>
      <c r="O136" s="103">
        <f t="shared" si="61"/>
        <v>69</v>
      </c>
      <c r="P136" s="103">
        <f t="shared" si="61"/>
        <v>69</v>
      </c>
      <c r="Q136" s="103">
        <f t="shared" si="61"/>
        <v>69</v>
      </c>
      <c r="R136" s="103">
        <f t="shared" si="61"/>
        <v>69</v>
      </c>
      <c r="S136" s="103">
        <f t="shared" si="61"/>
        <v>69</v>
      </c>
      <c r="T136" s="103">
        <f t="shared" si="61"/>
        <v>69</v>
      </c>
      <c r="U136" s="103">
        <f t="shared" si="61"/>
        <v>69</v>
      </c>
      <c r="V136" s="103">
        <f t="shared" si="61"/>
        <v>69</v>
      </c>
      <c r="W136" s="103">
        <f t="shared" si="61"/>
        <v>69</v>
      </c>
    </row>
    <row r="137" spans="1:23" ht="15" thickBot="1" x14ac:dyDescent="0.35">
      <c r="B137" s="71" t="s">
        <v>150</v>
      </c>
    </row>
    <row r="138" spans="1:23" x14ac:dyDescent="0.3">
      <c r="B138" s="115" t="s">
        <v>157</v>
      </c>
      <c r="D138" s="116">
        <f>D79</f>
        <v>2021</v>
      </c>
      <c r="E138" s="116">
        <f t="shared" ref="E138:W138" si="62">E79</f>
        <v>2022</v>
      </c>
      <c r="F138" s="116">
        <f t="shared" si="62"/>
        <v>2023</v>
      </c>
      <c r="G138" s="116">
        <f t="shared" si="62"/>
        <v>2024</v>
      </c>
      <c r="H138" s="116">
        <f t="shared" si="62"/>
        <v>2025</v>
      </c>
      <c r="I138" s="116">
        <f t="shared" si="62"/>
        <v>2026</v>
      </c>
      <c r="J138" s="116">
        <f t="shared" si="62"/>
        <v>2027</v>
      </c>
      <c r="K138" s="116">
        <f t="shared" si="62"/>
        <v>2028</v>
      </c>
      <c r="L138" s="116">
        <f t="shared" si="62"/>
        <v>2029</v>
      </c>
      <c r="M138" s="201">
        <f t="shared" si="62"/>
        <v>2030</v>
      </c>
      <c r="N138" s="194">
        <f t="shared" si="62"/>
        <v>2031</v>
      </c>
      <c r="O138" s="116">
        <f t="shared" si="62"/>
        <v>2032</v>
      </c>
      <c r="P138" s="116">
        <f t="shared" si="62"/>
        <v>2033</v>
      </c>
      <c r="Q138" s="116">
        <f t="shared" si="62"/>
        <v>2034</v>
      </c>
      <c r="R138" s="116">
        <f t="shared" si="62"/>
        <v>2035</v>
      </c>
      <c r="S138" s="116">
        <f t="shared" si="62"/>
        <v>2036</v>
      </c>
      <c r="T138" s="116">
        <f t="shared" si="62"/>
        <v>2037</v>
      </c>
      <c r="U138" s="116">
        <f t="shared" si="62"/>
        <v>2038</v>
      </c>
      <c r="V138" s="116">
        <f t="shared" si="62"/>
        <v>2039</v>
      </c>
      <c r="W138" s="116">
        <f t="shared" si="62"/>
        <v>2040</v>
      </c>
    </row>
    <row r="139" spans="1:23" x14ac:dyDescent="0.3">
      <c r="B139" s="117" t="s">
        <v>112</v>
      </c>
      <c r="D139" s="93">
        <f>SUMIF($B$80:$B$134,$B139,D$80:D$134)</f>
        <v>6.4</v>
      </c>
      <c r="E139" s="93">
        <f t="shared" ref="E139:W146" si="63">SUMIF($B$80:$B$134,$B139,E$80:E$134)</f>
        <v>6.8</v>
      </c>
      <c r="F139" s="93">
        <f t="shared" si="63"/>
        <v>7.2</v>
      </c>
      <c r="G139" s="93">
        <f t="shared" si="63"/>
        <v>7.6</v>
      </c>
      <c r="H139" s="93">
        <f t="shared" si="63"/>
        <v>8</v>
      </c>
      <c r="I139" s="93">
        <f t="shared" si="63"/>
        <v>8.4</v>
      </c>
      <c r="J139" s="93">
        <f t="shared" si="63"/>
        <v>8.8000000000000007</v>
      </c>
      <c r="K139" s="93">
        <f t="shared" si="63"/>
        <v>9.1999999999999993</v>
      </c>
      <c r="L139" s="93">
        <f t="shared" si="63"/>
        <v>9.6</v>
      </c>
      <c r="M139" s="93">
        <f t="shared" si="63"/>
        <v>10</v>
      </c>
      <c r="N139" s="93">
        <f t="shared" si="63"/>
        <v>10</v>
      </c>
      <c r="O139" s="93">
        <f t="shared" si="63"/>
        <v>10</v>
      </c>
      <c r="P139" s="93">
        <f t="shared" si="63"/>
        <v>10</v>
      </c>
      <c r="Q139" s="93">
        <f t="shared" si="63"/>
        <v>10</v>
      </c>
      <c r="R139" s="93">
        <f t="shared" si="63"/>
        <v>10</v>
      </c>
      <c r="S139" s="93">
        <f t="shared" si="63"/>
        <v>10</v>
      </c>
      <c r="T139" s="93">
        <f t="shared" si="63"/>
        <v>10</v>
      </c>
      <c r="U139" s="93">
        <f t="shared" si="63"/>
        <v>10</v>
      </c>
      <c r="V139" s="93">
        <f t="shared" si="63"/>
        <v>10</v>
      </c>
      <c r="W139" s="93">
        <f t="shared" si="63"/>
        <v>10</v>
      </c>
    </row>
    <row r="140" spans="1:23" x14ac:dyDescent="0.3">
      <c r="B140" s="117" t="s">
        <v>110</v>
      </c>
      <c r="D140" s="93">
        <f t="shared" ref="D140:S146" si="64">SUMIF($B$80:$B$134,$B140,D$80:D$134)</f>
        <v>18.399999999999999</v>
      </c>
      <c r="E140" s="93">
        <f t="shared" si="64"/>
        <v>19.8</v>
      </c>
      <c r="F140" s="93">
        <f t="shared" si="64"/>
        <v>21.2</v>
      </c>
      <c r="G140" s="93">
        <f t="shared" si="64"/>
        <v>22.6</v>
      </c>
      <c r="H140" s="93">
        <f t="shared" si="64"/>
        <v>24</v>
      </c>
      <c r="I140" s="93">
        <f t="shared" si="64"/>
        <v>25.4</v>
      </c>
      <c r="J140" s="93">
        <f t="shared" si="64"/>
        <v>26.8</v>
      </c>
      <c r="K140" s="93">
        <f t="shared" si="64"/>
        <v>28.200000000000003</v>
      </c>
      <c r="L140" s="93">
        <f t="shared" si="64"/>
        <v>29.6</v>
      </c>
      <c r="M140" s="93">
        <f t="shared" si="64"/>
        <v>31</v>
      </c>
      <c r="N140" s="93">
        <f t="shared" si="64"/>
        <v>31</v>
      </c>
      <c r="O140" s="93">
        <f t="shared" si="64"/>
        <v>31</v>
      </c>
      <c r="P140" s="93">
        <f t="shared" si="64"/>
        <v>31</v>
      </c>
      <c r="Q140" s="93">
        <f t="shared" si="64"/>
        <v>31</v>
      </c>
      <c r="R140" s="93">
        <f t="shared" si="64"/>
        <v>31</v>
      </c>
      <c r="S140" s="93">
        <f t="shared" si="64"/>
        <v>31</v>
      </c>
      <c r="T140" s="93">
        <f t="shared" si="63"/>
        <v>31</v>
      </c>
      <c r="U140" s="93">
        <f t="shared" si="63"/>
        <v>31</v>
      </c>
      <c r="V140" s="93">
        <f t="shared" si="63"/>
        <v>31</v>
      </c>
      <c r="W140" s="93">
        <f t="shared" si="63"/>
        <v>31</v>
      </c>
    </row>
    <row r="141" spans="1:23" x14ac:dyDescent="0.3">
      <c r="B141" s="117" t="s">
        <v>109</v>
      </c>
      <c r="D141" s="93">
        <f t="shared" si="64"/>
        <v>8.5</v>
      </c>
      <c r="E141" s="93">
        <f t="shared" si="63"/>
        <v>9</v>
      </c>
      <c r="F141" s="93">
        <f t="shared" si="63"/>
        <v>9.5</v>
      </c>
      <c r="G141" s="93">
        <f t="shared" si="63"/>
        <v>10</v>
      </c>
      <c r="H141" s="93">
        <f t="shared" si="63"/>
        <v>10.5</v>
      </c>
      <c r="I141" s="93">
        <f t="shared" si="63"/>
        <v>11</v>
      </c>
      <c r="J141" s="93">
        <f t="shared" si="63"/>
        <v>11.5</v>
      </c>
      <c r="K141" s="93">
        <f t="shared" si="63"/>
        <v>12</v>
      </c>
      <c r="L141" s="93">
        <f t="shared" si="63"/>
        <v>12.5</v>
      </c>
      <c r="M141" s="93">
        <f t="shared" si="63"/>
        <v>13</v>
      </c>
      <c r="N141" s="93">
        <f t="shared" si="63"/>
        <v>13</v>
      </c>
      <c r="O141" s="93">
        <f t="shared" si="63"/>
        <v>13</v>
      </c>
      <c r="P141" s="93">
        <f t="shared" si="63"/>
        <v>13</v>
      </c>
      <c r="Q141" s="93">
        <f t="shared" si="63"/>
        <v>13</v>
      </c>
      <c r="R141" s="93">
        <f t="shared" si="63"/>
        <v>13</v>
      </c>
      <c r="S141" s="93">
        <f t="shared" si="63"/>
        <v>13</v>
      </c>
      <c r="T141" s="93">
        <f t="shared" si="63"/>
        <v>13</v>
      </c>
      <c r="U141" s="93">
        <f t="shared" si="63"/>
        <v>13</v>
      </c>
      <c r="V141" s="93">
        <f t="shared" si="63"/>
        <v>13</v>
      </c>
      <c r="W141" s="93">
        <f t="shared" si="63"/>
        <v>13</v>
      </c>
    </row>
    <row r="142" spans="1:23" x14ac:dyDescent="0.3">
      <c r="B142" s="117" t="s">
        <v>155</v>
      </c>
      <c r="D142" s="93">
        <f t="shared" si="64"/>
        <v>0</v>
      </c>
      <c r="E142" s="93">
        <f t="shared" si="63"/>
        <v>0</v>
      </c>
      <c r="F142" s="93">
        <f t="shared" si="63"/>
        <v>0</v>
      </c>
      <c r="G142" s="93">
        <f t="shared" si="63"/>
        <v>0</v>
      </c>
      <c r="H142" s="93">
        <f t="shared" si="63"/>
        <v>0</v>
      </c>
      <c r="I142" s="93">
        <f t="shared" si="63"/>
        <v>0</v>
      </c>
      <c r="J142" s="93">
        <f t="shared" si="63"/>
        <v>0</v>
      </c>
      <c r="K142" s="93">
        <f t="shared" si="63"/>
        <v>0</v>
      </c>
      <c r="L142" s="93">
        <f t="shared" si="63"/>
        <v>0</v>
      </c>
      <c r="M142" s="93">
        <f t="shared" si="63"/>
        <v>0</v>
      </c>
      <c r="N142" s="93">
        <f t="shared" si="63"/>
        <v>0</v>
      </c>
      <c r="O142" s="93">
        <f t="shared" si="63"/>
        <v>0</v>
      </c>
      <c r="P142" s="93">
        <f t="shared" si="63"/>
        <v>0</v>
      </c>
      <c r="Q142" s="93">
        <f t="shared" si="63"/>
        <v>0</v>
      </c>
      <c r="R142" s="93">
        <f t="shared" si="63"/>
        <v>0</v>
      </c>
      <c r="S142" s="93">
        <f t="shared" si="63"/>
        <v>0</v>
      </c>
      <c r="T142" s="93">
        <f t="shared" si="63"/>
        <v>0</v>
      </c>
      <c r="U142" s="93">
        <f t="shared" si="63"/>
        <v>0</v>
      </c>
      <c r="V142" s="93">
        <f t="shared" si="63"/>
        <v>0</v>
      </c>
      <c r="W142" s="93">
        <f t="shared" si="63"/>
        <v>0</v>
      </c>
    </row>
    <row r="143" spans="1:23" x14ac:dyDescent="0.3">
      <c r="B143" s="117" t="s">
        <v>113</v>
      </c>
      <c r="D143" s="93">
        <f t="shared" si="64"/>
        <v>1.1000000000000001</v>
      </c>
      <c r="E143" s="93">
        <f t="shared" si="63"/>
        <v>1.2</v>
      </c>
      <c r="F143" s="93">
        <f t="shared" si="63"/>
        <v>1.3</v>
      </c>
      <c r="G143" s="93">
        <f t="shared" si="63"/>
        <v>1.4</v>
      </c>
      <c r="H143" s="93">
        <f t="shared" si="63"/>
        <v>1.5</v>
      </c>
      <c r="I143" s="93">
        <f t="shared" si="63"/>
        <v>1.6</v>
      </c>
      <c r="J143" s="93">
        <f t="shared" si="63"/>
        <v>1.7</v>
      </c>
      <c r="K143" s="93">
        <f t="shared" si="63"/>
        <v>1.7999999999999998</v>
      </c>
      <c r="L143" s="93">
        <f t="shared" si="63"/>
        <v>1.9</v>
      </c>
      <c r="M143" s="93">
        <f t="shared" si="63"/>
        <v>2</v>
      </c>
      <c r="N143" s="93">
        <f t="shared" si="63"/>
        <v>2</v>
      </c>
      <c r="O143" s="93">
        <f t="shared" si="63"/>
        <v>2</v>
      </c>
      <c r="P143" s="93">
        <f t="shared" si="63"/>
        <v>2</v>
      </c>
      <c r="Q143" s="93">
        <f t="shared" si="63"/>
        <v>2</v>
      </c>
      <c r="R143" s="93">
        <f t="shared" si="63"/>
        <v>2</v>
      </c>
      <c r="S143" s="93">
        <f t="shared" si="63"/>
        <v>2</v>
      </c>
      <c r="T143" s="93">
        <f t="shared" si="63"/>
        <v>2</v>
      </c>
      <c r="U143" s="93">
        <f t="shared" si="63"/>
        <v>2</v>
      </c>
      <c r="V143" s="93">
        <f t="shared" si="63"/>
        <v>2</v>
      </c>
      <c r="W143" s="93">
        <f t="shared" si="63"/>
        <v>2</v>
      </c>
    </row>
    <row r="144" spans="1:23" x14ac:dyDescent="0.3">
      <c r="B144" s="117" t="s">
        <v>156</v>
      </c>
      <c r="D144" s="93">
        <f t="shared" si="64"/>
        <v>0</v>
      </c>
      <c r="E144" s="93">
        <f t="shared" si="63"/>
        <v>0</v>
      </c>
      <c r="F144" s="93">
        <f t="shared" si="63"/>
        <v>0</v>
      </c>
      <c r="G144" s="93">
        <f t="shared" si="63"/>
        <v>0</v>
      </c>
      <c r="H144" s="93">
        <f t="shared" si="63"/>
        <v>0</v>
      </c>
      <c r="I144" s="93">
        <f t="shared" si="63"/>
        <v>0</v>
      </c>
      <c r="J144" s="93">
        <f t="shared" si="63"/>
        <v>0</v>
      </c>
      <c r="K144" s="93">
        <f t="shared" si="63"/>
        <v>0</v>
      </c>
      <c r="L144" s="93">
        <f t="shared" si="63"/>
        <v>0</v>
      </c>
      <c r="M144" s="93">
        <f t="shared" si="63"/>
        <v>0</v>
      </c>
      <c r="N144" s="93">
        <f t="shared" si="63"/>
        <v>0</v>
      </c>
      <c r="O144" s="93">
        <f t="shared" si="63"/>
        <v>0</v>
      </c>
      <c r="P144" s="93">
        <f t="shared" si="63"/>
        <v>0</v>
      </c>
      <c r="Q144" s="93">
        <f t="shared" si="63"/>
        <v>0</v>
      </c>
      <c r="R144" s="93">
        <f t="shared" si="63"/>
        <v>0</v>
      </c>
      <c r="S144" s="93">
        <f t="shared" si="63"/>
        <v>0</v>
      </c>
      <c r="T144" s="93">
        <f t="shared" si="63"/>
        <v>0</v>
      </c>
      <c r="U144" s="93">
        <f t="shared" si="63"/>
        <v>0</v>
      </c>
      <c r="V144" s="93">
        <f t="shared" si="63"/>
        <v>0</v>
      </c>
      <c r="W144" s="93">
        <f t="shared" si="63"/>
        <v>0</v>
      </c>
    </row>
    <row r="145" spans="1:23" x14ac:dyDescent="0.3">
      <c r="B145" s="117" t="s">
        <v>111</v>
      </c>
      <c r="D145" s="93">
        <f t="shared" si="64"/>
        <v>3.4</v>
      </c>
      <c r="E145" s="93">
        <f t="shared" si="63"/>
        <v>3.8</v>
      </c>
      <c r="F145" s="93">
        <f t="shared" si="63"/>
        <v>4.2</v>
      </c>
      <c r="G145" s="93">
        <f t="shared" si="63"/>
        <v>4.5999999999999996</v>
      </c>
      <c r="H145" s="93">
        <f t="shared" si="63"/>
        <v>5</v>
      </c>
      <c r="I145" s="93">
        <f t="shared" si="63"/>
        <v>5.4</v>
      </c>
      <c r="J145" s="93">
        <f t="shared" si="63"/>
        <v>5.8</v>
      </c>
      <c r="K145" s="93">
        <f t="shared" si="63"/>
        <v>6.1999999999999993</v>
      </c>
      <c r="L145" s="93">
        <f t="shared" si="63"/>
        <v>6.6</v>
      </c>
      <c r="M145" s="93">
        <f t="shared" si="63"/>
        <v>7</v>
      </c>
      <c r="N145" s="93">
        <f t="shared" si="63"/>
        <v>7</v>
      </c>
      <c r="O145" s="93">
        <f t="shared" si="63"/>
        <v>7</v>
      </c>
      <c r="P145" s="93">
        <f t="shared" si="63"/>
        <v>7</v>
      </c>
      <c r="Q145" s="93">
        <f t="shared" si="63"/>
        <v>7</v>
      </c>
      <c r="R145" s="93">
        <f t="shared" si="63"/>
        <v>7</v>
      </c>
      <c r="S145" s="93">
        <f t="shared" si="63"/>
        <v>7</v>
      </c>
      <c r="T145" s="93">
        <f t="shared" si="63"/>
        <v>7</v>
      </c>
      <c r="U145" s="93">
        <f t="shared" si="63"/>
        <v>7</v>
      </c>
      <c r="V145" s="93">
        <f t="shared" si="63"/>
        <v>7</v>
      </c>
      <c r="W145" s="93">
        <f t="shared" si="63"/>
        <v>7</v>
      </c>
    </row>
    <row r="146" spans="1:23" ht="15" thickBot="1" x14ac:dyDescent="0.35">
      <c r="B146" s="118" t="s">
        <v>114</v>
      </c>
      <c r="D146" s="93">
        <f t="shared" si="64"/>
        <v>3.2</v>
      </c>
      <c r="E146" s="93">
        <f t="shared" si="63"/>
        <v>3.4</v>
      </c>
      <c r="F146" s="93">
        <f t="shared" si="63"/>
        <v>3.6</v>
      </c>
      <c r="G146" s="93">
        <f t="shared" si="63"/>
        <v>3.8</v>
      </c>
      <c r="H146" s="93">
        <f t="shared" si="63"/>
        <v>4</v>
      </c>
      <c r="I146" s="93">
        <f t="shared" si="63"/>
        <v>4.2</v>
      </c>
      <c r="J146" s="93">
        <f t="shared" si="63"/>
        <v>4.4000000000000004</v>
      </c>
      <c r="K146" s="93">
        <f t="shared" si="63"/>
        <v>4.5999999999999996</v>
      </c>
      <c r="L146" s="93">
        <f t="shared" si="63"/>
        <v>4.8</v>
      </c>
      <c r="M146" s="93">
        <f t="shared" si="63"/>
        <v>5</v>
      </c>
      <c r="N146" s="93">
        <f t="shared" si="63"/>
        <v>5</v>
      </c>
      <c r="O146" s="93">
        <f t="shared" si="63"/>
        <v>5</v>
      </c>
      <c r="P146" s="93">
        <f t="shared" si="63"/>
        <v>5</v>
      </c>
      <c r="Q146" s="93">
        <f t="shared" si="63"/>
        <v>5</v>
      </c>
      <c r="R146" s="93">
        <f t="shared" si="63"/>
        <v>5</v>
      </c>
      <c r="S146" s="93">
        <f t="shared" si="63"/>
        <v>5</v>
      </c>
      <c r="T146" s="93">
        <f t="shared" si="63"/>
        <v>5</v>
      </c>
      <c r="U146" s="93">
        <f t="shared" si="63"/>
        <v>5</v>
      </c>
      <c r="V146" s="93">
        <f t="shared" si="63"/>
        <v>5</v>
      </c>
      <c r="W146" s="93">
        <f t="shared" si="63"/>
        <v>5</v>
      </c>
    </row>
    <row r="148" spans="1:23" x14ac:dyDescent="0.3">
      <c r="D148" s="189">
        <f>SUM(D139:D146)</f>
        <v>41</v>
      </c>
      <c r="E148" s="189">
        <f t="shared" ref="E148:W148" si="65">SUM(E139:E146)</f>
        <v>44</v>
      </c>
      <c r="F148" s="189">
        <f t="shared" si="65"/>
        <v>47</v>
      </c>
      <c r="G148" s="189">
        <f t="shared" si="65"/>
        <v>50</v>
      </c>
      <c r="H148" s="189">
        <f t="shared" si="65"/>
        <v>53</v>
      </c>
      <c r="I148" s="189">
        <f t="shared" si="65"/>
        <v>56</v>
      </c>
      <c r="J148" s="189">
        <f t="shared" si="65"/>
        <v>59</v>
      </c>
      <c r="K148" s="189">
        <f t="shared" si="65"/>
        <v>62.000000000000007</v>
      </c>
      <c r="L148" s="189">
        <f t="shared" si="65"/>
        <v>65</v>
      </c>
      <c r="M148" s="203">
        <f t="shared" si="65"/>
        <v>68</v>
      </c>
      <c r="N148" s="189">
        <f t="shared" si="65"/>
        <v>68</v>
      </c>
      <c r="O148" s="189">
        <f t="shared" si="65"/>
        <v>68</v>
      </c>
      <c r="P148" s="189">
        <f t="shared" si="65"/>
        <v>68</v>
      </c>
      <c r="Q148" s="189">
        <f t="shared" si="65"/>
        <v>68</v>
      </c>
      <c r="R148" s="189">
        <f t="shared" si="65"/>
        <v>68</v>
      </c>
      <c r="S148" s="189">
        <f t="shared" si="65"/>
        <v>68</v>
      </c>
      <c r="T148" s="189">
        <f t="shared" si="65"/>
        <v>68</v>
      </c>
      <c r="U148" s="189">
        <f t="shared" si="65"/>
        <v>68</v>
      </c>
      <c r="V148" s="189">
        <f t="shared" si="65"/>
        <v>68</v>
      </c>
      <c r="W148" s="189">
        <f t="shared" si="65"/>
        <v>68</v>
      </c>
    </row>
    <row r="149" spans="1:23" x14ac:dyDescent="0.3">
      <c r="D149" s="189"/>
      <c r="E149" s="189"/>
      <c r="F149" s="189"/>
      <c r="G149" s="189"/>
      <c r="H149" s="189"/>
      <c r="I149" s="189"/>
      <c r="J149" s="189"/>
      <c r="K149" s="189"/>
      <c r="L149" s="189"/>
      <c r="M149" s="203"/>
      <c r="N149" s="189"/>
      <c r="O149" s="189"/>
      <c r="P149" s="189"/>
      <c r="Q149" s="189"/>
      <c r="R149" s="189"/>
      <c r="S149" s="189"/>
      <c r="T149" s="189"/>
      <c r="U149" s="189"/>
      <c r="V149" s="189"/>
      <c r="W149" s="189"/>
    </row>
    <row r="150" spans="1:23" ht="15" thickBot="1" x14ac:dyDescent="0.35">
      <c r="B150" s="71" t="s">
        <v>150</v>
      </c>
    </row>
    <row r="151" spans="1:23" x14ac:dyDescent="0.3">
      <c r="B151" s="115" t="s">
        <v>157</v>
      </c>
      <c r="D151" s="94">
        <v>2021</v>
      </c>
      <c r="E151" s="94">
        <v>2022</v>
      </c>
      <c r="F151" s="94">
        <v>2023</v>
      </c>
      <c r="G151" s="94">
        <v>2024</v>
      </c>
      <c r="H151" s="94">
        <v>2025</v>
      </c>
      <c r="I151" s="94">
        <v>2026</v>
      </c>
      <c r="J151" s="94">
        <v>2027</v>
      </c>
      <c r="K151" s="94">
        <v>2028</v>
      </c>
      <c r="L151" s="94">
        <v>2029</v>
      </c>
      <c r="M151" s="94">
        <v>2030</v>
      </c>
      <c r="N151" s="94">
        <v>2031</v>
      </c>
      <c r="O151" s="94">
        <v>2032</v>
      </c>
      <c r="P151" s="94">
        <v>2033</v>
      </c>
      <c r="Q151" s="94">
        <v>2034</v>
      </c>
      <c r="R151" s="94">
        <v>2035</v>
      </c>
      <c r="S151" s="94">
        <v>2036</v>
      </c>
      <c r="T151" s="94">
        <v>2037</v>
      </c>
      <c r="U151" s="94">
        <v>2038</v>
      </c>
      <c r="V151" s="94">
        <v>2039</v>
      </c>
      <c r="W151" s="94">
        <v>2040</v>
      </c>
    </row>
    <row r="152" spans="1:23" x14ac:dyDescent="0.3">
      <c r="B152" s="117" t="s">
        <v>209</v>
      </c>
      <c r="D152" s="99">
        <f>SUM(D80:D126)</f>
        <v>42</v>
      </c>
      <c r="E152" s="99">
        <f t="shared" ref="E152:W152" si="66">SUM(E80:E126)</f>
        <v>38</v>
      </c>
      <c r="F152" s="99">
        <f t="shared" si="66"/>
        <v>32</v>
      </c>
      <c r="G152" s="99">
        <f t="shared" si="66"/>
        <v>29</v>
      </c>
      <c r="H152" s="99">
        <f t="shared" si="66"/>
        <v>24</v>
      </c>
      <c r="I152" s="99">
        <f t="shared" si="66"/>
        <v>20</v>
      </c>
      <c r="J152" s="99">
        <f t="shared" si="66"/>
        <v>17</v>
      </c>
      <c r="K152" s="99">
        <f t="shared" si="66"/>
        <v>15</v>
      </c>
      <c r="L152" s="99">
        <f t="shared" si="66"/>
        <v>15</v>
      </c>
      <c r="M152" s="99">
        <f t="shared" si="66"/>
        <v>15</v>
      </c>
      <c r="N152" s="99">
        <f t="shared" si="66"/>
        <v>13</v>
      </c>
      <c r="O152" s="99">
        <f t="shared" si="66"/>
        <v>13</v>
      </c>
      <c r="P152" s="99">
        <f t="shared" si="66"/>
        <v>13</v>
      </c>
      <c r="Q152" s="99">
        <f t="shared" si="66"/>
        <v>13</v>
      </c>
      <c r="R152" s="99">
        <f t="shared" si="66"/>
        <v>13</v>
      </c>
      <c r="S152" s="99">
        <f t="shared" si="66"/>
        <v>13</v>
      </c>
      <c r="T152" s="99">
        <f t="shared" si="66"/>
        <v>13</v>
      </c>
      <c r="U152" s="99">
        <f t="shared" si="66"/>
        <v>13</v>
      </c>
      <c r="V152" s="99">
        <f t="shared" si="66"/>
        <v>13</v>
      </c>
      <c r="W152" s="99">
        <f t="shared" si="66"/>
        <v>13</v>
      </c>
    </row>
    <row r="153" spans="1:23" x14ac:dyDescent="0.3">
      <c r="B153" s="117" t="s">
        <v>210</v>
      </c>
      <c r="D153" s="217">
        <f>SUM(D127:D134)</f>
        <v>3</v>
      </c>
      <c r="E153" s="217">
        <f t="shared" ref="E153:W153" si="67">SUM(E127:E134)</f>
        <v>9</v>
      </c>
      <c r="F153" s="217">
        <f t="shared" si="67"/>
        <v>17</v>
      </c>
      <c r="G153" s="217">
        <f t="shared" si="67"/>
        <v>22</v>
      </c>
      <c r="H153" s="217">
        <f t="shared" si="67"/>
        <v>30</v>
      </c>
      <c r="I153" s="217">
        <f t="shared" si="67"/>
        <v>37</v>
      </c>
      <c r="J153" s="217">
        <f t="shared" si="67"/>
        <v>43</v>
      </c>
      <c r="K153" s="217">
        <f t="shared" si="67"/>
        <v>48.000000000000007</v>
      </c>
      <c r="L153" s="217">
        <f t="shared" si="67"/>
        <v>51</v>
      </c>
      <c r="M153" s="217">
        <f t="shared" si="67"/>
        <v>54</v>
      </c>
      <c r="N153" s="217">
        <f t="shared" si="67"/>
        <v>56</v>
      </c>
      <c r="O153" s="217">
        <f t="shared" si="67"/>
        <v>56</v>
      </c>
      <c r="P153" s="217">
        <f t="shared" si="67"/>
        <v>56</v>
      </c>
      <c r="Q153" s="217">
        <f t="shared" si="67"/>
        <v>56</v>
      </c>
      <c r="R153" s="217">
        <f t="shared" si="67"/>
        <v>56</v>
      </c>
      <c r="S153" s="217">
        <f t="shared" si="67"/>
        <v>56</v>
      </c>
      <c r="T153" s="217">
        <f t="shared" si="67"/>
        <v>56</v>
      </c>
      <c r="U153" s="217">
        <f t="shared" si="67"/>
        <v>56</v>
      </c>
      <c r="V153" s="217">
        <f t="shared" si="67"/>
        <v>56</v>
      </c>
      <c r="W153" s="217">
        <f t="shared" si="67"/>
        <v>56</v>
      </c>
    </row>
    <row r="157" spans="1:23" x14ac:dyDescent="0.3">
      <c r="A157" s="72" t="s">
        <v>85</v>
      </c>
      <c r="B157" s="72"/>
      <c r="C157" s="84" t="s">
        <v>143</v>
      </c>
      <c r="D157" s="72">
        <v>2021</v>
      </c>
      <c r="E157" s="84">
        <v>2022</v>
      </c>
      <c r="F157" s="72">
        <v>2023</v>
      </c>
      <c r="G157" s="84">
        <v>2024</v>
      </c>
      <c r="H157" s="72">
        <v>2025</v>
      </c>
      <c r="I157" s="84">
        <v>2026</v>
      </c>
      <c r="J157" s="72">
        <v>2027</v>
      </c>
      <c r="K157" s="84">
        <v>2028</v>
      </c>
      <c r="L157" s="72">
        <v>2029</v>
      </c>
      <c r="M157" s="195">
        <v>2030</v>
      </c>
      <c r="N157" s="190">
        <v>2031</v>
      </c>
      <c r="O157" s="84">
        <v>2032</v>
      </c>
      <c r="P157" s="72">
        <v>2033</v>
      </c>
      <c r="Q157" s="84">
        <v>2034</v>
      </c>
      <c r="R157" s="72">
        <v>2035</v>
      </c>
      <c r="S157" s="84">
        <v>2036</v>
      </c>
      <c r="T157" s="72">
        <v>2037</v>
      </c>
      <c r="U157" s="84">
        <v>2038</v>
      </c>
      <c r="V157" s="72">
        <v>2039</v>
      </c>
      <c r="W157" s="84">
        <v>2040</v>
      </c>
    </row>
    <row r="158" spans="1:23" x14ac:dyDescent="0.3">
      <c r="A158" s="85" t="s">
        <v>116</v>
      </c>
      <c r="B158" s="74" t="s">
        <v>110</v>
      </c>
      <c r="C158" s="86"/>
      <c r="D158" s="87">
        <f>D2</f>
        <v>1</v>
      </c>
      <c r="E158" s="87">
        <f>E2</f>
        <v>1</v>
      </c>
      <c r="F158" s="87">
        <f>F2</f>
        <v>0</v>
      </c>
      <c r="G158" s="87">
        <f>G2</f>
        <v>0</v>
      </c>
      <c r="H158" s="87">
        <f>H2</f>
        <v>0</v>
      </c>
      <c r="I158" s="87">
        <f>I2</f>
        <v>0</v>
      </c>
      <c r="J158" s="87">
        <f>J2</f>
        <v>0</v>
      </c>
      <c r="K158" s="87">
        <f>K2</f>
        <v>0</v>
      </c>
      <c r="L158" s="87">
        <f>L2</f>
        <v>0</v>
      </c>
      <c r="M158" s="87">
        <f>M2</f>
        <v>0</v>
      </c>
      <c r="N158" s="87">
        <f>N2</f>
        <v>0</v>
      </c>
      <c r="O158" s="87">
        <f>O2</f>
        <v>0</v>
      </c>
      <c r="P158" s="87">
        <f>P2</f>
        <v>0</v>
      </c>
      <c r="Q158" s="87">
        <f>Q2</f>
        <v>0</v>
      </c>
      <c r="R158" s="87">
        <f>R2</f>
        <v>0</v>
      </c>
      <c r="S158" s="87">
        <f>S2</f>
        <v>0</v>
      </c>
      <c r="T158" s="87">
        <f>T2</f>
        <v>0</v>
      </c>
      <c r="U158" s="87">
        <f>U2</f>
        <v>0</v>
      </c>
      <c r="V158" s="87">
        <f>V2</f>
        <v>0</v>
      </c>
      <c r="W158" s="87">
        <f>W2</f>
        <v>0</v>
      </c>
    </row>
    <row r="159" spans="1:23" x14ac:dyDescent="0.3">
      <c r="A159" s="85" t="s">
        <v>86</v>
      </c>
      <c r="B159" s="74" t="s">
        <v>110</v>
      </c>
      <c r="C159" s="86" t="s">
        <v>144</v>
      </c>
      <c r="D159" s="87">
        <f>D3</f>
        <v>1</v>
      </c>
      <c r="E159" s="87">
        <f>E3</f>
        <v>1</v>
      </c>
      <c r="F159" s="87">
        <f>F3</f>
        <v>1</v>
      </c>
      <c r="G159" s="87">
        <f>G3</f>
        <v>1</v>
      </c>
      <c r="H159" s="87">
        <f>H3</f>
        <v>0</v>
      </c>
      <c r="I159" s="87">
        <f>I3</f>
        <v>0</v>
      </c>
      <c r="J159" s="87">
        <f>J3</f>
        <v>0</v>
      </c>
      <c r="K159" s="87">
        <f>K3</f>
        <v>0</v>
      </c>
      <c r="L159" s="87">
        <f>L3</f>
        <v>0</v>
      </c>
      <c r="M159" s="87">
        <f>M3</f>
        <v>0</v>
      </c>
      <c r="N159" s="87">
        <f>N3</f>
        <v>0</v>
      </c>
      <c r="O159" s="87">
        <f>O3</f>
        <v>0</v>
      </c>
      <c r="P159" s="87">
        <f>P3</f>
        <v>0</v>
      </c>
      <c r="Q159" s="87">
        <f>Q3</f>
        <v>0</v>
      </c>
      <c r="R159" s="87">
        <f>R3</f>
        <v>0</v>
      </c>
      <c r="S159" s="87">
        <f>S3</f>
        <v>0</v>
      </c>
      <c r="T159" s="87">
        <f>T3</f>
        <v>0</v>
      </c>
      <c r="U159" s="87">
        <f>U3</f>
        <v>0</v>
      </c>
      <c r="V159" s="87">
        <f>V3</f>
        <v>0</v>
      </c>
      <c r="W159" s="87">
        <f>W3</f>
        <v>0</v>
      </c>
    </row>
    <row r="160" spans="1:23" x14ac:dyDescent="0.3">
      <c r="A160" s="85" t="s">
        <v>118</v>
      </c>
      <c r="B160" s="74" t="s">
        <v>110</v>
      </c>
      <c r="C160" s="86" t="s">
        <v>144</v>
      </c>
      <c r="D160" s="87">
        <f>D4</f>
        <v>1</v>
      </c>
      <c r="E160" s="87">
        <f>E4</f>
        <v>1</v>
      </c>
      <c r="F160" s="87">
        <f>F4</f>
        <v>1</v>
      </c>
      <c r="G160" s="87">
        <f>G4</f>
        <v>1</v>
      </c>
      <c r="H160" s="87">
        <f>H4</f>
        <v>1</v>
      </c>
      <c r="I160" s="87">
        <f>I4</f>
        <v>1</v>
      </c>
      <c r="J160" s="87">
        <f>J4</f>
        <v>0</v>
      </c>
      <c r="K160" s="87">
        <f>K4</f>
        <v>0</v>
      </c>
      <c r="L160" s="87">
        <f>L4</f>
        <v>0</v>
      </c>
      <c r="M160" s="87">
        <f>M4</f>
        <v>0</v>
      </c>
      <c r="N160" s="87">
        <f>N4</f>
        <v>0</v>
      </c>
      <c r="O160" s="87">
        <f>O4</f>
        <v>0</v>
      </c>
      <c r="P160" s="87">
        <f>P4</f>
        <v>0</v>
      </c>
      <c r="Q160" s="87">
        <f>Q4</f>
        <v>0</v>
      </c>
      <c r="R160" s="87">
        <f>R4</f>
        <v>0</v>
      </c>
      <c r="S160" s="87">
        <f>S4</f>
        <v>0</v>
      </c>
      <c r="T160" s="87">
        <f>T4</f>
        <v>0</v>
      </c>
      <c r="U160" s="87">
        <f>U4</f>
        <v>0</v>
      </c>
      <c r="V160" s="87">
        <f>V4</f>
        <v>0</v>
      </c>
      <c r="W160" s="87">
        <f>W4</f>
        <v>0</v>
      </c>
    </row>
    <row r="161" spans="1:23" x14ac:dyDescent="0.3">
      <c r="A161" s="85" t="s">
        <v>119</v>
      </c>
      <c r="B161" s="76" t="s">
        <v>112</v>
      </c>
      <c r="C161" s="86"/>
      <c r="D161" s="87">
        <f>D5</f>
        <v>1</v>
      </c>
      <c r="E161" s="87">
        <f>E5</f>
        <v>1</v>
      </c>
      <c r="F161" s="87">
        <f>F5</f>
        <v>1</v>
      </c>
      <c r="G161" s="87">
        <f>G5</f>
        <v>1</v>
      </c>
      <c r="H161" s="87">
        <f>H5</f>
        <v>1</v>
      </c>
      <c r="I161" s="87">
        <f>I5</f>
        <v>1</v>
      </c>
      <c r="J161" s="87">
        <f>J5</f>
        <v>1</v>
      </c>
      <c r="K161" s="87">
        <f>K5</f>
        <v>1</v>
      </c>
      <c r="L161" s="87">
        <f>L5</f>
        <v>1</v>
      </c>
      <c r="M161" s="87">
        <f>M5</f>
        <v>1</v>
      </c>
      <c r="N161" s="87">
        <f>N5</f>
        <v>1</v>
      </c>
      <c r="O161" s="87">
        <f>O5</f>
        <v>1</v>
      </c>
      <c r="P161" s="87">
        <f>P5</f>
        <v>1</v>
      </c>
      <c r="Q161" s="87">
        <f>Q5</f>
        <v>1</v>
      </c>
      <c r="R161" s="87">
        <f>R5</f>
        <v>1</v>
      </c>
      <c r="S161" s="87">
        <f>S5</f>
        <v>1</v>
      </c>
      <c r="T161" s="87">
        <f>T5</f>
        <v>1</v>
      </c>
      <c r="U161" s="87">
        <f>U5</f>
        <v>1</v>
      </c>
      <c r="V161" s="87">
        <f>V5</f>
        <v>1</v>
      </c>
      <c r="W161" s="87">
        <f>W5</f>
        <v>1</v>
      </c>
    </row>
    <row r="162" spans="1:23" x14ac:dyDescent="0.3">
      <c r="A162" s="85" t="s">
        <v>120</v>
      </c>
      <c r="B162" s="77" t="s">
        <v>111</v>
      </c>
      <c r="C162" s="86" t="s">
        <v>144</v>
      </c>
      <c r="D162" s="87">
        <f>D6</f>
        <v>1</v>
      </c>
      <c r="E162" s="87">
        <f>E6</f>
        <v>1</v>
      </c>
      <c r="F162" s="87">
        <f>F6</f>
        <v>1</v>
      </c>
      <c r="G162" s="87">
        <f>G6</f>
        <v>1</v>
      </c>
      <c r="H162" s="87">
        <f>H6</f>
        <v>0</v>
      </c>
      <c r="I162" s="87">
        <f>I6</f>
        <v>0</v>
      </c>
      <c r="J162" s="87">
        <f>J6</f>
        <v>0</v>
      </c>
      <c r="K162" s="87">
        <f>K6</f>
        <v>0</v>
      </c>
      <c r="L162" s="87">
        <f>L6</f>
        <v>0</v>
      </c>
      <c r="M162" s="87">
        <f>M6</f>
        <v>0</v>
      </c>
      <c r="N162" s="87">
        <f>N6</f>
        <v>0</v>
      </c>
      <c r="O162" s="87">
        <f>O6</f>
        <v>0</v>
      </c>
      <c r="P162" s="87">
        <f>P6</f>
        <v>0</v>
      </c>
      <c r="Q162" s="87">
        <f>Q6</f>
        <v>0</v>
      </c>
      <c r="R162" s="87">
        <f>R6</f>
        <v>0</v>
      </c>
      <c r="S162" s="87">
        <f>S6</f>
        <v>0</v>
      </c>
      <c r="T162" s="87">
        <f>T6</f>
        <v>0</v>
      </c>
      <c r="U162" s="87">
        <f>U6</f>
        <v>0</v>
      </c>
      <c r="V162" s="87">
        <f>V6</f>
        <v>0</v>
      </c>
      <c r="W162" s="87">
        <f>W6</f>
        <v>0</v>
      </c>
    </row>
    <row r="163" spans="1:23" x14ac:dyDescent="0.3">
      <c r="A163" s="85" t="s">
        <v>121</v>
      </c>
      <c r="B163" s="74" t="s">
        <v>110</v>
      </c>
      <c r="C163" s="86" t="s">
        <v>144</v>
      </c>
      <c r="D163" s="87">
        <f>D7</f>
        <v>1</v>
      </c>
      <c r="E163" s="87">
        <f>E7</f>
        <v>1</v>
      </c>
      <c r="F163" s="87">
        <f>F7</f>
        <v>1</v>
      </c>
      <c r="G163" s="87">
        <f>G7</f>
        <v>1</v>
      </c>
      <c r="H163" s="87">
        <f>H7</f>
        <v>1</v>
      </c>
      <c r="I163" s="87">
        <f>I7</f>
        <v>1</v>
      </c>
      <c r="J163" s="87">
        <f>J7</f>
        <v>0</v>
      </c>
      <c r="K163" s="87">
        <f>K7</f>
        <v>0</v>
      </c>
      <c r="L163" s="87">
        <f>L7</f>
        <v>0</v>
      </c>
      <c r="M163" s="87">
        <f>M7</f>
        <v>0</v>
      </c>
      <c r="N163" s="87">
        <f>N7</f>
        <v>0</v>
      </c>
      <c r="O163" s="87">
        <f>O7</f>
        <v>0</v>
      </c>
      <c r="P163" s="87">
        <f>P7</f>
        <v>0</v>
      </c>
      <c r="Q163" s="87">
        <f>Q7</f>
        <v>0</v>
      </c>
      <c r="R163" s="87">
        <f>R7</f>
        <v>0</v>
      </c>
      <c r="S163" s="87">
        <f>S7</f>
        <v>0</v>
      </c>
      <c r="T163" s="87">
        <f>T7</f>
        <v>0</v>
      </c>
      <c r="U163" s="87">
        <f>U7</f>
        <v>0</v>
      </c>
      <c r="V163" s="87">
        <f>V7</f>
        <v>0</v>
      </c>
      <c r="W163" s="87">
        <f>W7</f>
        <v>0</v>
      </c>
    </row>
    <row r="164" spans="1:23" x14ac:dyDescent="0.3">
      <c r="A164" s="85" t="s">
        <v>87</v>
      </c>
      <c r="B164" s="87" t="s">
        <v>117</v>
      </c>
      <c r="C164" s="86" t="s">
        <v>144</v>
      </c>
      <c r="D164" s="87">
        <f>D8</f>
        <v>1</v>
      </c>
      <c r="E164" s="87">
        <f>E8</f>
        <v>1</v>
      </c>
      <c r="F164" s="87">
        <f>F8</f>
        <v>1</v>
      </c>
      <c r="G164" s="87">
        <f>G8</f>
        <v>1</v>
      </c>
      <c r="H164" s="87">
        <f>H8</f>
        <v>1</v>
      </c>
      <c r="I164" s="87">
        <f>I8</f>
        <v>1</v>
      </c>
      <c r="J164" s="87">
        <f>J8</f>
        <v>1</v>
      </c>
      <c r="K164" s="87">
        <f>K8</f>
        <v>1</v>
      </c>
      <c r="L164" s="87">
        <f>L8</f>
        <v>1</v>
      </c>
      <c r="M164" s="87">
        <f>M8</f>
        <v>1</v>
      </c>
      <c r="N164" s="87">
        <f>N8</f>
        <v>1</v>
      </c>
      <c r="O164" s="87">
        <f>O8</f>
        <v>1</v>
      </c>
      <c r="P164" s="87">
        <f>P8</f>
        <v>1</v>
      </c>
      <c r="Q164" s="87">
        <f>Q8</f>
        <v>1</v>
      </c>
      <c r="R164" s="87">
        <f>R8</f>
        <v>1</v>
      </c>
      <c r="S164" s="87">
        <f>S8</f>
        <v>1</v>
      </c>
      <c r="T164" s="87">
        <f>T8</f>
        <v>1</v>
      </c>
      <c r="U164" s="87">
        <f>U8</f>
        <v>1</v>
      </c>
      <c r="V164" s="87">
        <f>V8</f>
        <v>1</v>
      </c>
      <c r="W164" s="87">
        <f>W8</f>
        <v>1</v>
      </c>
    </row>
    <row r="165" spans="1:23" x14ac:dyDescent="0.3">
      <c r="A165" s="85" t="s">
        <v>122</v>
      </c>
      <c r="B165" s="74" t="s">
        <v>110</v>
      </c>
      <c r="C165" s="86"/>
      <c r="D165" s="87">
        <f>D9</f>
        <v>0</v>
      </c>
      <c r="E165" s="87">
        <f>E9</f>
        <v>0</v>
      </c>
      <c r="F165" s="87">
        <f>F9</f>
        <v>0</v>
      </c>
      <c r="G165" s="87">
        <f>G9</f>
        <v>0</v>
      </c>
      <c r="H165" s="87">
        <f>H9</f>
        <v>0</v>
      </c>
      <c r="I165" s="87">
        <f>I9</f>
        <v>0</v>
      </c>
      <c r="J165" s="87">
        <f>J9</f>
        <v>0</v>
      </c>
      <c r="K165" s="87">
        <f>K9</f>
        <v>0</v>
      </c>
      <c r="L165" s="87">
        <f>L9</f>
        <v>0</v>
      </c>
      <c r="M165" s="87">
        <f>M9</f>
        <v>0</v>
      </c>
      <c r="N165" s="87">
        <f>N9</f>
        <v>0</v>
      </c>
      <c r="O165" s="87">
        <f>O9</f>
        <v>0</v>
      </c>
      <c r="P165" s="87">
        <f>P9</f>
        <v>0</v>
      </c>
      <c r="Q165" s="87">
        <f>Q9</f>
        <v>0</v>
      </c>
      <c r="R165" s="87">
        <f>R9</f>
        <v>0</v>
      </c>
      <c r="S165" s="87">
        <f>S9</f>
        <v>0</v>
      </c>
      <c r="T165" s="87">
        <f>T9</f>
        <v>0</v>
      </c>
      <c r="U165" s="87">
        <f>U9</f>
        <v>0</v>
      </c>
      <c r="V165" s="87">
        <f>V9</f>
        <v>0</v>
      </c>
      <c r="W165" s="87">
        <f>W9</f>
        <v>0</v>
      </c>
    </row>
    <row r="166" spans="1:23" x14ac:dyDescent="0.3">
      <c r="A166" s="85" t="s">
        <v>123</v>
      </c>
      <c r="B166" s="77" t="s">
        <v>112</v>
      </c>
      <c r="C166" s="86" t="s">
        <v>144</v>
      </c>
      <c r="D166" s="87">
        <f>D10</f>
        <v>1</v>
      </c>
      <c r="E166" s="87">
        <f>E10</f>
        <v>1</v>
      </c>
      <c r="F166" s="87">
        <f>F10</f>
        <v>1</v>
      </c>
      <c r="G166" s="87">
        <f>G10</f>
        <v>1</v>
      </c>
      <c r="H166" s="87">
        <f>H10</f>
        <v>1</v>
      </c>
      <c r="I166" s="87">
        <f>I10</f>
        <v>1</v>
      </c>
      <c r="J166" s="87">
        <f>J10</f>
        <v>1</v>
      </c>
      <c r="K166" s="87">
        <f>K10</f>
        <v>1</v>
      </c>
      <c r="L166" s="87">
        <f>L10</f>
        <v>1</v>
      </c>
      <c r="M166" s="87">
        <f>M10</f>
        <v>1</v>
      </c>
      <c r="N166" s="87">
        <f>N10</f>
        <v>0</v>
      </c>
      <c r="O166" s="87">
        <f>O10</f>
        <v>0</v>
      </c>
      <c r="P166" s="87">
        <f>P10</f>
        <v>0</v>
      </c>
      <c r="Q166" s="87">
        <f>Q10</f>
        <v>0</v>
      </c>
      <c r="R166" s="87">
        <f>R10</f>
        <v>0</v>
      </c>
      <c r="S166" s="87">
        <f>S10</f>
        <v>0</v>
      </c>
      <c r="T166" s="87">
        <f>T10</f>
        <v>0</v>
      </c>
      <c r="U166" s="87">
        <f>U10</f>
        <v>0</v>
      </c>
      <c r="V166" s="87">
        <f>V10</f>
        <v>0</v>
      </c>
      <c r="W166" s="87">
        <f>W10</f>
        <v>0</v>
      </c>
    </row>
    <row r="167" spans="1:23" x14ac:dyDescent="0.3">
      <c r="A167" s="85" t="s">
        <v>124</v>
      </c>
      <c r="B167" s="77" t="s">
        <v>111</v>
      </c>
      <c r="C167" s="86"/>
      <c r="D167" s="87">
        <f>D11</f>
        <v>1</v>
      </c>
      <c r="E167" s="87">
        <f>E11</f>
        <v>1</v>
      </c>
      <c r="F167" s="87">
        <f>F11</f>
        <v>1</v>
      </c>
      <c r="G167" s="87">
        <f>G11</f>
        <v>1</v>
      </c>
      <c r="H167" s="87">
        <f>H11</f>
        <v>1</v>
      </c>
      <c r="I167" s="87">
        <f>I11</f>
        <v>1</v>
      </c>
      <c r="J167" s="87">
        <f>J11</f>
        <v>1</v>
      </c>
      <c r="K167" s="87">
        <f>K11</f>
        <v>1</v>
      </c>
      <c r="L167" s="87">
        <f>L11</f>
        <v>1</v>
      </c>
      <c r="M167" s="87">
        <f>M11</f>
        <v>1</v>
      </c>
      <c r="N167" s="87">
        <f>N11</f>
        <v>1</v>
      </c>
      <c r="O167" s="87">
        <f>O11</f>
        <v>1</v>
      </c>
      <c r="P167" s="87">
        <f>P11</f>
        <v>1</v>
      </c>
      <c r="Q167" s="87">
        <f>Q11</f>
        <v>1</v>
      </c>
      <c r="R167" s="87">
        <f>R11</f>
        <v>1</v>
      </c>
      <c r="S167" s="87">
        <f>S11</f>
        <v>1</v>
      </c>
      <c r="T167" s="87">
        <f>T11</f>
        <v>1</v>
      </c>
      <c r="U167" s="87">
        <f>U11</f>
        <v>1</v>
      </c>
      <c r="V167" s="87">
        <f>V11</f>
        <v>1</v>
      </c>
      <c r="W167" s="87">
        <f>W11</f>
        <v>1</v>
      </c>
    </row>
    <row r="168" spans="1:23" x14ac:dyDescent="0.3">
      <c r="A168" s="85" t="s">
        <v>125</v>
      </c>
      <c r="B168" s="76" t="s">
        <v>112</v>
      </c>
      <c r="C168" s="86"/>
      <c r="D168" s="87">
        <f>D12</f>
        <v>1</v>
      </c>
      <c r="E168" s="87">
        <f>E12</f>
        <v>1</v>
      </c>
      <c r="F168" s="87">
        <f>F12</f>
        <v>1</v>
      </c>
      <c r="G168" s="87">
        <f>G12</f>
        <v>1</v>
      </c>
      <c r="H168" s="87">
        <f>H12</f>
        <v>1</v>
      </c>
      <c r="I168" s="87">
        <f>I12</f>
        <v>1</v>
      </c>
      <c r="J168" s="87">
        <f>J12</f>
        <v>1</v>
      </c>
      <c r="K168" s="87">
        <f>K12</f>
        <v>1</v>
      </c>
      <c r="L168" s="87">
        <f>L12</f>
        <v>1</v>
      </c>
      <c r="M168" s="87">
        <f>M12</f>
        <v>1</v>
      </c>
      <c r="N168" s="87">
        <f>N12</f>
        <v>1</v>
      </c>
      <c r="O168" s="87">
        <f>O12</f>
        <v>1</v>
      </c>
      <c r="P168" s="87">
        <f>P12</f>
        <v>1</v>
      </c>
      <c r="Q168" s="87">
        <f>Q12</f>
        <v>1</v>
      </c>
      <c r="R168" s="87">
        <f>R12</f>
        <v>1</v>
      </c>
      <c r="S168" s="87">
        <f>S12</f>
        <v>1</v>
      </c>
      <c r="T168" s="87">
        <f>T12</f>
        <v>1</v>
      </c>
      <c r="U168" s="87">
        <f>U12</f>
        <v>1</v>
      </c>
      <c r="V168" s="87">
        <f>V12</f>
        <v>1</v>
      </c>
      <c r="W168" s="87">
        <f>W12</f>
        <v>1</v>
      </c>
    </row>
    <row r="169" spans="1:23" x14ac:dyDescent="0.3">
      <c r="A169" s="85" t="s">
        <v>135</v>
      </c>
      <c r="B169" s="87" t="s">
        <v>117</v>
      </c>
      <c r="C169" s="86"/>
      <c r="D169" s="87">
        <f>D13</f>
        <v>1</v>
      </c>
      <c r="E169" s="87">
        <f>E13</f>
        <v>1</v>
      </c>
      <c r="F169" s="87">
        <f>F13</f>
        <v>1</v>
      </c>
      <c r="G169" s="87">
        <f>G13</f>
        <v>0</v>
      </c>
      <c r="H169" s="87">
        <f>H13</f>
        <v>0</v>
      </c>
      <c r="I169" s="87">
        <f>I13</f>
        <v>0</v>
      </c>
      <c r="J169" s="87">
        <f>J13</f>
        <v>0</v>
      </c>
      <c r="K169" s="87">
        <f>K13</f>
        <v>0</v>
      </c>
      <c r="L169" s="87">
        <f>L13</f>
        <v>0</v>
      </c>
      <c r="M169" s="87">
        <f>M13</f>
        <v>0</v>
      </c>
      <c r="N169" s="87">
        <f>N13</f>
        <v>0</v>
      </c>
      <c r="O169" s="87">
        <f>O13</f>
        <v>0</v>
      </c>
      <c r="P169" s="87">
        <f>P13</f>
        <v>0</v>
      </c>
      <c r="Q169" s="87">
        <f>Q13</f>
        <v>0</v>
      </c>
      <c r="R169" s="87">
        <f>R13</f>
        <v>0</v>
      </c>
      <c r="S169" s="87">
        <f>S13</f>
        <v>0</v>
      </c>
      <c r="T169" s="87">
        <f>T13</f>
        <v>0</v>
      </c>
      <c r="U169" s="87">
        <f>U13</f>
        <v>0</v>
      </c>
      <c r="V169" s="87">
        <f>V13</f>
        <v>0</v>
      </c>
      <c r="W169" s="87">
        <f>W13</f>
        <v>0</v>
      </c>
    </row>
    <row r="170" spans="1:23" x14ac:dyDescent="0.3">
      <c r="A170" s="85" t="s">
        <v>88</v>
      </c>
      <c r="B170" s="74" t="s">
        <v>110</v>
      </c>
      <c r="C170" s="86" t="s">
        <v>144</v>
      </c>
      <c r="D170" s="87">
        <f>D14</f>
        <v>1</v>
      </c>
      <c r="E170" s="87">
        <f>E14</f>
        <v>1</v>
      </c>
      <c r="F170" s="87">
        <f>F14</f>
        <v>1</v>
      </c>
      <c r="G170" s="87">
        <f>G14</f>
        <v>1</v>
      </c>
      <c r="H170" s="87">
        <f>H14</f>
        <v>1</v>
      </c>
      <c r="I170" s="87">
        <f>I14</f>
        <v>1</v>
      </c>
      <c r="J170" s="87">
        <f>J14</f>
        <v>1</v>
      </c>
      <c r="K170" s="87">
        <f>K14</f>
        <v>0</v>
      </c>
      <c r="L170" s="87">
        <f>L14</f>
        <v>0</v>
      </c>
      <c r="M170" s="87">
        <f>M14</f>
        <v>0</v>
      </c>
      <c r="N170" s="87">
        <f>N14</f>
        <v>0</v>
      </c>
      <c r="O170" s="87">
        <f>O14</f>
        <v>0</v>
      </c>
      <c r="P170" s="87">
        <f>P14</f>
        <v>0</v>
      </c>
      <c r="Q170" s="87">
        <f>Q14</f>
        <v>0</v>
      </c>
      <c r="R170" s="87">
        <f>R14</f>
        <v>0</v>
      </c>
      <c r="S170" s="87">
        <f>S14</f>
        <v>0</v>
      </c>
      <c r="T170" s="87">
        <f>T14</f>
        <v>0</v>
      </c>
      <c r="U170" s="87">
        <f>U14</f>
        <v>0</v>
      </c>
      <c r="V170" s="87">
        <f>V14</f>
        <v>0</v>
      </c>
      <c r="W170" s="87">
        <f>W14</f>
        <v>0</v>
      </c>
    </row>
    <row r="171" spans="1:23" x14ac:dyDescent="0.3">
      <c r="A171" s="78" t="s">
        <v>136</v>
      </c>
      <c r="B171" s="74" t="s">
        <v>109</v>
      </c>
      <c r="C171" s="86"/>
      <c r="D171" s="87">
        <f>D15</f>
        <v>1</v>
      </c>
      <c r="E171" s="87">
        <f>E15</f>
        <v>1</v>
      </c>
      <c r="F171" s="87">
        <f>F15</f>
        <v>1</v>
      </c>
      <c r="G171" s="87">
        <f>G15</f>
        <v>1</v>
      </c>
      <c r="H171" s="87">
        <f>H15</f>
        <v>1</v>
      </c>
      <c r="I171" s="87">
        <f>I15</f>
        <v>1</v>
      </c>
      <c r="J171" s="87">
        <f>J15</f>
        <v>1</v>
      </c>
      <c r="K171" s="87">
        <f>K15</f>
        <v>1</v>
      </c>
      <c r="L171" s="87">
        <f>L15</f>
        <v>1</v>
      </c>
      <c r="M171" s="87">
        <f>M15</f>
        <v>1</v>
      </c>
      <c r="N171" s="87">
        <f>N15</f>
        <v>1</v>
      </c>
      <c r="O171" s="87">
        <f>O15</f>
        <v>1</v>
      </c>
      <c r="P171" s="87">
        <f>P15</f>
        <v>1</v>
      </c>
      <c r="Q171" s="87">
        <f>Q15</f>
        <v>1</v>
      </c>
      <c r="R171" s="87">
        <f>R15</f>
        <v>1</v>
      </c>
      <c r="S171" s="87">
        <f>S15</f>
        <v>1</v>
      </c>
      <c r="T171" s="87">
        <f>T15</f>
        <v>1</v>
      </c>
      <c r="U171" s="87">
        <f>U15</f>
        <v>1</v>
      </c>
      <c r="V171" s="87">
        <f>V15</f>
        <v>1</v>
      </c>
      <c r="W171" s="87">
        <f>W15</f>
        <v>1</v>
      </c>
    </row>
    <row r="172" spans="1:23" x14ac:dyDescent="0.3">
      <c r="A172" s="78" t="s">
        <v>137</v>
      </c>
      <c r="B172" s="74" t="s">
        <v>109</v>
      </c>
      <c r="C172" s="86"/>
      <c r="D172" s="87">
        <f>D16</f>
        <v>1</v>
      </c>
      <c r="E172" s="87">
        <f>E16</f>
        <v>1</v>
      </c>
      <c r="F172" s="87">
        <f>F16</f>
        <v>1</v>
      </c>
      <c r="G172" s="87">
        <f>G16</f>
        <v>1</v>
      </c>
      <c r="H172" s="87">
        <f>H16</f>
        <v>1</v>
      </c>
      <c r="I172" s="87">
        <f>I16</f>
        <v>1</v>
      </c>
      <c r="J172" s="87">
        <f>J16</f>
        <v>1</v>
      </c>
      <c r="K172" s="87">
        <f>K16</f>
        <v>1</v>
      </c>
      <c r="L172" s="87">
        <f>L16</f>
        <v>1</v>
      </c>
      <c r="M172" s="87">
        <f>M16</f>
        <v>1</v>
      </c>
      <c r="N172" s="87">
        <f>N16</f>
        <v>1</v>
      </c>
      <c r="O172" s="87">
        <f>O16</f>
        <v>1</v>
      </c>
      <c r="P172" s="87">
        <f>P16</f>
        <v>1</v>
      </c>
      <c r="Q172" s="87">
        <f>Q16</f>
        <v>1</v>
      </c>
      <c r="R172" s="87">
        <f>R16</f>
        <v>1</v>
      </c>
      <c r="S172" s="87">
        <f>S16</f>
        <v>1</v>
      </c>
      <c r="T172" s="87">
        <f>T16</f>
        <v>1</v>
      </c>
      <c r="U172" s="87">
        <f>U16</f>
        <v>1</v>
      </c>
      <c r="V172" s="87">
        <f>V16</f>
        <v>1</v>
      </c>
      <c r="W172" s="87">
        <f>W16</f>
        <v>1</v>
      </c>
    </row>
    <row r="173" spans="1:23" x14ac:dyDescent="0.3">
      <c r="A173" s="78" t="s">
        <v>138</v>
      </c>
      <c r="B173" s="74" t="s">
        <v>109</v>
      </c>
      <c r="C173" s="86"/>
      <c r="D173" s="87">
        <f>D17</f>
        <v>1</v>
      </c>
      <c r="E173" s="87">
        <f>E17</f>
        <v>1</v>
      </c>
      <c r="F173" s="87">
        <f>F17</f>
        <v>1</v>
      </c>
      <c r="G173" s="87">
        <f>G17</f>
        <v>1</v>
      </c>
      <c r="H173" s="87">
        <f>H17</f>
        <v>1</v>
      </c>
      <c r="I173" s="87">
        <f>I17</f>
        <v>1</v>
      </c>
      <c r="J173" s="87">
        <f>J17</f>
        <v>1</v>
      </c>
      <c r="K173" s="87">
        <f>K17</f>
        <v>1</v>
      </c>
      <c r="L173" s="87">
        <f>L17</f>
        <v>1</v>
      </c>
      <c r="M173" s="87">
        <f>M17</f>
        <v>1</v>
      </c>
      <c r="N173" s="87">
        <f>N17</f>
        <v>1</v>
      </c>
      <c r="O173" s="87">
        <f>O17</f>
        <v>1</v>
      </c>
      <c r="P173" s="87">
        <f>P17</f>
        <v>1</v>
      </c>
      <c r="Q173" s="87">
        <f>Q17</f>
        <v>1</v>
      </c>
      <c r="R173" s="87">
        <f>R17</f>
        <v>1</v>
      </c>
      <c r="S173" s="87">
        <f>S17</f>
        <v>1</v>
      </c>
      <c r="T173" s="87">
        <f>T17</f>
        <v>1</v>
      </c>
      <c r="U173" s="87">
        <f>U17</f>
        <v>1</v>
      </c>
      <c r="V173" s="87">
        <f>V17</f>
        <v>1</v>
      </c>
      <c r="W173" s="87">
        <f>W17</f>
        <v>1</v>
      </c>
    </row>
    <row r="174" spans="1:23" x14ac:dyDescent="0.3">
      <c r="A174" s="78" t="s">
        <v>139</v>
      </c>
      <c r="B174" s="74" t="s">
        <v>109</v>
      </c>
      <c r="C174" s="86"/>
      <c r="D174" s="87">
        <f>D18</f>
        <v>1</v>
      </c>
      <c r="E174" s="87">
        <f>E18</f>
        <v>1</v>
      </c>
      <c r="F174" s="87">
        <f>F18</f>
        <v>1</v>
      </c>
      <c r="G174" s="87">
        <f>G18</f>
        <v>1</v>
      </c>
      <c r="H174" s="87">
        <f>H18</f>
        <v>1</v>
      </c>
      <c r="I174" s="87">
        <f>I18</f>
        <v>1</v>
      </c>
      <c r="J174" s="87">
        <f>J18</f>
        <v>1</v>
      </c>
      <c r="K174" s="87">
        <f>K18</f>
        <v>1</v>
      </c>
      <c r="L174" s="87">
        <f>L18</f>
        <v>1</v>
      </c>
      <c r="M174" s="87">
        <f>M18</f>
        <v>1</v>
      </c>
      <c r="N174" s="87">
        <f>N18</f>
        <v>1</v>
      </c>
      <c r="O174" s="87">
        <f>O18</f>
        <v>1</v>
      </c>
      <c r="P174" s="87">
        <f>P18</f>
        <v>1</v>
      </c>
      <c r="Q174" s="87">
        <f>Q18</f>
        <v>1</v>
      </c>
      <c r="R174" s="87">
        <f>R18</f>
        <v>1</v>
      </c>
      <c r="S174" s="87">
        <f>S18</f>
        <v>1</v>
      </c>
      <c r="T174" s="87">
        <f>T18</f>
        <v>1</v>
      </c>
      <c r="U174" s="87">
        <f>U18</f>
        <v>1</v>
      </c>
      <c r="V174" s="87">
        <f>V18</f>
        <v>1</v>
      </c>
      <c r="W174" s="87">
        <f>W18</f>
        <v>1</v>
      </c>
    </row>
    <row r="175" spans="1:23" x14ac:dyDescent="0.3">
      <c r="A175" s="85" t="s">
        <v>89</v>
      </c>
      <c r="B175" s="74" t="s">
        <v>110</v>
      </c>
      <c r="C175" s="86" t="s">
        <v>144</v>
      </c>
      <c r="D175" s="87">
        <f>D19</f>
        <v>1</v>
      </c>
      <c r="E175" s="87">
        <f>E19</f>
        <v>1</v>
      </c>
      <c r="F175" s="87">
        <f>F19</f>
        <v>1</v>
      </c>
      <c r="G175" s="87">
        <f>G19</f>
        <v>1</v>
      </c>
      <c r="H175" s="87">
        <f>H19</f>
        <v>1</v>
      </c>
      <c r="I175" s="87">
        <f>I19</f>
        <v>1</v>
      </c>
      <c r="J175" s="87">
        <f>J19</f>
        <v>1</v>
      </c>
      <c r="K175" s="87">
        <f>K19</f>
        <v>1</v>
      </c>
      <c r="L175" s="87">
        <f>L19</f>
        <v>1</v>
      </c>
      <c r="M175" s="87">
        <f>M19</f>
        <v>1</v>
      </c>
      <c r="N175" s="87">
        <f>N19</f>
        <v>1</v>
      </c>
      <c r="O175" s="87">
        <f>O19</f>
        <v>1</v>
      </c>
      <c r="P175" s="87">
        <f>P19</f>
        <v>1</v>
      </c>
      <c r="Q175" s="87">
        <f>Q19</f>
        <v>1</v>
      </c>
      <c r="R175" s="87">
        <f>R19</f>
        <v>1</v>
      </c>
      <c r="S175" s="87">
        <f>S19</f>
        <v>1</v>
      </c>
      <c r="T175" s="87">
        <f>T19</f>
        <v>1</v>
      </c>
      <c r="U175" s="87">
        <f>U19</f>
        <v>1</v>
      </c>
      <c r="V175" s="87">
        <f>V19</f>
        <v>1</v>
      </c>
      <c r="W175" s="87">
        <f>W19</f>
        <v>1</v>
      </c>
    </row>
    <row r="176" spans="1:23" x14ac:dyDescent="0.3">
      <c r="A176" s="85" t="s">
        <v>90</v>
      </c>
      <c r="B176" s="74" t="s">
        <v>110</v>
      </c>
      <c r="C176" s="86" t="s">
        <v>144</v>
      </c>
      <c r="D176" s="87">
        <f>D20</f>
        <v>1</v>
      </c>
      <c r="E176" s="87">
        <f>E20</f>
        <v>1</v>
      </c>
      <c r="F176" s="87">
        <f>F20</f>
        <v>1</v>
      </c>
      <c r="G176" s="87">
        <f>G20</f>
        <v>1</v>
      </c>
      <c r="H176" s="87">
        <f>H20</f>
        <v>1</v>
      </c>
      <c r="I176" s="87">
        <f>I20</f>
        <v>0</v>
      </c>
      <c r="J176" s="87">
        <f>J20</f>
        <v>0</v>
      </c>
      <c r="K176" s="87">
        <f>K20</f>
        <v>0</v>
      </c>
      <c r="L176" s="87">
        <f>L20</f>
        <v>0</v>
      </c>
      <c r="M176" s="87">
        <f>M20</f>
        <v>0</v>
      </c>
      <c r="N176" s="87">
        <f>N20</f>
        <v>0</v>
      </c>
      <c r="O176" s="87">
        <f>O20</f>
        <v>0</v>
      </c>
      <c r="P176" s="87">
        <f>P20</f>
        <v>0</v>
      </c>
      <c r="Q176" s="87">
        <f>Q20</f>
        <v>0</v>
      </c>
      <c r="R176" s="87">
        <f>R20</f>
        <v>0</v>
      </c>
      <c r="S176" s="87">
        <f>S20</f>
        <v>0</v>
      </c>
      <c r="T176" s="87">
        <f>T20</f>
        <v>0</v>
      </c>
      <c r="U176" s="87">
        <f>U20</f>
        <v>0</v>
      </c>
      <c r="V176" s="87">
        <f>V20</f>
        <v>0</v>
      </c>
      <c r="W176" s="87">
        <f>W20</f>
        <v>0</v>
      </c>
    </row>
    <row r="177" spans="1:23" x14ac:dyDescent="0.3">
      <c r="A177" s="85" t="s">
        <v>93</v>
      </c>
      <c r="B177" s="79" t="s">
        <v>111</v>
      </c>
      <c r="C177" s="86"/>
      <c r="D177" s="87">
        <f>D21</f>
        <v>0</v>
      </c>
      <c r="E177" s="87">
        <f>E21</f>
        <v>0</v>
      </c>
      <c r="F177" s="87">
        <f>F21</f>
        <v>0</v>
      </c>
      <c r="G177" s="87">
        <f>G21</f>
        <v>0</v>
      </c>
      <c r="H177" s="87">
        <f>H21</f>
        <v>0</v>
      </c>
      <c r="I177" s="87">
        <f>I21</f>
        <v>0</v>
      </c>
      <c r="J177" s="87">
        <f>J21</f>
        <v>0</v>
      </c>
      <c r="K177" s="87">
        <f>K21</f>
        <v>0</v>
      </c>
      <c r="L177" s="87">
        <f>L21</f>
        <v>0</v>
      </c>
      <c r="M177" s="87">
        <f>M21</f>
        <v>0</v>
      </c>
      <c r="N177" s="87">
        <f>N21</f>
        <v>0</v>
      </c>
      <c r="O177" s="87">
        <f>O21</f>
        <v>0</v>
      </c>
      <c r="P177" s="87">
        <f>P21</f>
        <v>0</v>
      </c>
      <c r="Q177" s="87">
        <f>Q21</f>
        <v>0</v>
      </c>
      <c r="R177" s="87">
        <f>R21</f>
        <v>0</v>
      </c>
      <c r="S177" s="87">
        <f>S21</f>
        <v>0</v>
      </c>
      <c r="T177" s="87">
        <f>T21</f>
        <v>0</v>
      </c>
      <c r="U177" s="87">
        <f>U21</f>
        <v>0</v>
      </c>
      <c r="V177" s="87">
        <f>V21</f>
        <v>0</v>
      </c>
      <c r="W177" s="87">
        <f>W21</f>
        <v>0</v>
      </c>
    </row>
    <row r="178" spans="1:23" x14ac:dyDescent="0.3">
      <c r="A178" s="85" t="s">
        <v>126</v>
      </c>
      <c r="B178" s="74" t="s">
        <v>110</v>
      </c>
      <c r="C178" s="86"/>
      <c r="D178" s="87">
        <f>D22</f>
        <v>1</v>
      </c>
      <c r="E178" s="87">
        <f>E22</f>
        <v>1</v>
      </c>
      <c r="F178" s="87">
        <f>F22</f>
        <v>1</v>
      </c>
      <c r="G178" s="87">
        <f>G22</f>
        <v>1</v>
      </c>
      <c r="H178" s="87">
        <f>H22</f>
        <v>1</v>
      </c>
      <c r="I178" s="87">
        <f>I22</f>
        <v>0</v>
      </c>
      <c r="J178" s="87">
        <f>J22</f>
        <v>0</v>
      </c>
      <c r="K178" s="87">
        <f>K22</f>
        <v>0</v>
      </c>
      <c r="L178" s="87">
        <f>L22</f>
        <v>0</v>
      </c>
      <c r="M178" s="87">
        <f>M22</f>
        <v>0</v>
      </c>
      <c r="N178" s="87">
        <f>N22</f>
        <v>0</v>
      </c>
      <c r="O178" s="87">
        <f>O22</f>
        <v>0</v>
      </c>
      <c r="P178" s="87">
        <f>P22</f>
        <v>0</v>
      </c>
      <c r="Q178" s="87">
        <f>Q22</f>
        <v>0</v>
      </c>
      <c r="R178" s="87">
        <f>R22</f>
        <v>0</v>
      </c>
      <c r="S178" s="87">
        <f>S22</f>
        <v>0</v>
      </c>
      <c r="T178" s="87">
        <f>T22</f>
        <v>0</v>
      </c>
      <c r="U178" s="87">
        <f>U22</f>
        <v>0</v>
      </c>
      <c r="V178" s="87">
        <f>V22</f>
        <v>0</v>
      </c>
      <c r="W178" s="87">
        <f>W22</f>
        <v>0</v>
      </c>
    </row>
    <row r="179" spans="1:23" x14ac:dyDescent="0.3">
      <c r="A179" s="85" t="s">
        <v>91</v>
      </c>
      <c r="B179" s="74" t="s">
        <v>110</v>
      </c>
      <c r="C179" s="86" t="s">
        <v>144</v>
      </c>
      <c r="D179" s="87">
        <f>D23</f>
        <v>1</v>
      </c>
      <c r="E179" s="87">
        <f>E23</f>
        <v>1</v>
      </c>
      <c r="F179" s="87">
        <f>F23</f>
        <v>1</v>
      </c>
      <c r="G179" s="87">
        <f>G23</f>
        <v>1</v>
      </c>
      <c r="H179" s="87">
        <f>H23</f>
        <v>0</v>
      </c>
      <c r="I179" s="87">
        <f>I23</f>
        <v>0</v>
      </c>
      <c r="J179" s="87">
        <f>J23</f>
        <v>0</v>
      </c>
      <c r="K179" s="87">
        <f>K23</f>
        <v>0</v>
      </c>
      <c r="L179" s="87">
        <f>L23</f>
        <v>0</v>
      </c>
      <c r="M179" s="87">
        <f>M23</f>
        <v>0</v>
      </c>
      <c r="N179" s="87">
        <f>N23</f>
        <v>0</v>
      </c>
      <c r="O179" s="87">
        <f>O23</f>
        <v>0</v>
      </c>
      <c r="P179" s="87">
        <f>P23</f>
        <v>0</v>
      </c>
      <c r="Q179" s="87">
        <f>Q23</f>
        <v>0</v>
      </c>
      <c r="R179" s="87">
        <f>R23</f>
        <v>0</v>
      </c>
      <c r="S179" s="87">
        <f>S23</f>
        <v>0</v>
      </c>
      <c r="T179" s="87">
        <f>T23</f>
        <v>0</v>
      </c>
      <c r="U179" s="87">
        <f>U23</f>
        <v>0</v>
      </c>
      <c r="V179" s="87">
        <f>V23</f>
        <v>0</v>
      </c>
      <c r="W179" s="87">
        <f>W23</f>
        <v>0</v>
      </c>
    </row>
    <row r="180" spans="1:23" x14ac:dyDescent="0.3">
      <c r="A180" s="85" t="s">
        <v>92</v>
      </c>
      <c r="B180" s="77" t="s">
        <v>112</v>
      </c>
      <c r="C180" s="86" t="s">
        <v>144</v>
      </c>
      <c r="D180" s="87">
        <f>D24</f>
        <v>1</v>
      </c>
      <c r="E180" s="87">
        <f>E24</f>
        <v>1</v>
      </c>
      <c r="F180" s="87">
        <f>F24</f>
        <v>1</v>
      </c>
      <c r="G180" s="87">
        <f>G24</f>
        <v>1</v>
      </c>
      <c r="H180" s="87">
        <f>H24</f>
        <v>1</v>
      </c>
      <c r="I180" s="87">
        <f>I24</f>
        <v>1</v>
      </c>
      <c r="J180" s="87">
        <f>J24</f>
        <v>1</v>
      </c>
      <c r="K180" s="87">
        <f>K24</f>
        <v>1</v>
      </c>
      <c r="L180" s="87">
        <f>L24</f>
        <v>1</v>
      </c>
      <c r="M180" s="87">
        <f>M24</f>
        <v>1</v>
      </c>
      <c r="N180" s="87">
        <f>N24</f>
        <v>0</v>
      </c>
      <c r="O180" s="87">
        <f>O24</f>
        <v>0</v>
      </c>
      <c r="P180" s="87">
        <f>P24</f>
        <v>0</v>
      </c>
      <c r="Q180" s="87">
        <f>Q24</f>
        <v>0</v>
      </c>
      <c r="R180" s="87">
        <f>R24</f>
        <v>0</v>
      </c>
      <c r="S180" s="87">
        <f>S24</f>
        <v>0</v>
      </c>
      <c r="T180" s="87">
        <f>T24</f>
        <v>0</v>
      </c>
      <c r="U180" s="87">
        <f>U24</f>
        <v>0</v>
      </c>
      <c r="V180" s="87">
        <f>V24</f>
        <v>0</v>
      </c>
      <c r="W180" s="87">
        <f>W24</f>
        <v>0</v>
      </c>
    </row>
    <row r="181" spans="1:23" x14ac:dyDescent="0.3">
      <c r="A181" s="85" t="s">
        <v>94</v>
      </c>
      <c r="B181" s="74" t="s">
        <v>113</v>
      </c>
      <c r="C181" s="86"/>
      <c r="D181" s="87">
        <f>D25</f>
        <v>1</v>
      </c>
      <c r="E181" s="87">
        <f>E25</f>
        <v>1</v>
      </c>
      <c r="F181" s="87">
        <f>F25</f>
        <v>1</v>
      </c>
      <c r="G181" s="87">
        <f>G25</f>
        <v>1</v>
      </c>
      <c r="H181" s="87">
        <f>H25</f>
        <v>0</v>
      </c>
      <c r="I181" s="87">
        <f>I25</f>
        <v>0</v>
      </c>
      <c r="J181" s="87">
        <f>J25</f>
        <v>0</v>
      </c>
      <c r="K181" s="87">
        <f>K25</f>
        <v>0</v>
      </c>
      <c r="L181" s="87">
        <f>L25</f>
        <v>0</v>
      </c>
      <c r="M181" s="87">
        <f>M25</f>
        <v>0</v>
      </c>
      <c r="N181" s="87">
        <f>N25</f>
        <v>0</v>
      </c>
      <c r="O181" s="87">
        <f>O25</f>
        <v>0</v>
      </c>
      <c r="P181" s="87">
        <f>P25</f>
        <v>0</v>
      </c>
      <c r="Q181" s="87">
        <f>Q25</f>
        <v>0</v>
      </c>
      <c r="R181" s="87">
        <f>R25</f>
        <v>0</v>
      </c>
      <c r="S181" s="87">
        <f>S25</f>
        <v>0</v>
      </c>
      <c r="T181" s="87">
        <f>T25</f>
        <v>0</v>
      </c>
      <c r="U181" s="87">
        <f>U25</f>
        <v>0</v>
      </c>
      <c r="V181" s="87">
        <f>V25</f>
        <v>0</v>
      </c>
      <c r="W181" s="87">
        <f>W25</f>
        <v>0</v>
      </c>
    </row>
    <row r="182" spans="1:23" x14ac:dyDescent="0.3">
      <c r="A182" s="85" t="s">
        <v>127</v>
      </c>
      <c r="B182" s="74" t="s">
        <v>110</v>
      </c>
      <c r="C182" s="86"/>
      <c r="D182" s="87">
        <f>D26</f>
        <v>1</v>
      </c>
      <c r="E182" s="87">
        <f>E26</f>
        <v>0</v>
      </c>
      <c r="F182" s="87">
        <f>F26</f>
        <v>0</v>
      </c>
      <c r="G182" s="87">
        <f>G26</f>
        <v>0</v>
      </c>
      <c r="H182" s="87">
        <f>H26</f>
        <v>0</v>
      </c>
      <c r="I182" s="87">
        <f>I26</f>
        <v>0</v>
      </c>
      <c r="J182" s="87">
        <f>J26</f>
        <v>0</v>
      </c>
      <c r="K182" s="87">
        <f>K26</f>
        <v>0</v>
      </c>
      <c r="L182" s="87">
        <f>L26</f>
        <v>0</v>
      </c>
      <c r="M182" s="87">
        <f>M26</f>
        <v>0</v>
      </c>
      <c r="N182" s="87">
        <f>N26</f>
        <v>0</v>
      </c>
      <c r="O182" s="87">
        <f>O26</f>
        <v>0</v>
      </c>
      <c r="P182" s="87">
        <f>P26</f>
        <v>0</v>
      </c>
      <c r="Q182" s="87">
        <f>Q26</f>
        <v>0</v>
      </c>
      <c r="R182" s="87">
        <f>R26</f>
        <v>0</v>
      </c>
      <c r="S182" s="87">
        <f>S26</f>
        <v>0</v>
      </c>
      <c r="T182" s="87">
        <f>T26</f>
        <v>0</v>
      </c>
      <c r="U182" s="87">
        <f>U26</f>
        <v>0</v>
      </c>
      <c r="V182" s="87">
        <f>V26</f>
        <v>0</v>
      </c>
      <c r="W182" s="87">
        <f>W26</f>
        <v>0</v>
      </c>
    </row>
    <row r="183" spans="1:23" x14ac:dyDescent="0.3">
      <c r="A183" s="85" t="s">
        <v>128</v>
      </c>
      <c r="B183" s="74" t="s">
        <v>110</v>
      </c>
      <c r="C183" s="86"/>
      <c r="D183" s="87">
        <f>D27</f>
        <v>1</v>
      </c>
      <c r="E183" s="87">
        <f>E27</f>
        <v>1</v>
      </c>
      <c r="F183" s="87">
        <f>F27</f>
        <v>1</v>
      </c>
      <c r="G183" s="87">
        <f>G27</f>
        <v>0</v>
      </c>
      <c r="H183" s="87">
        <f>H27</f>
        <v>0</v>
      </c>
      <c r="I183" s="87">
        <f>I27</f>
        <v>0</v>
      </c>
      <c r="J183" s="87">
        <f>J27</f>
        <v>0</v>
      </c>
      <c r="K183" s="87">
        <f>K27</f>
        <v>0</v>
      </c>
      <c r="L183" s="87">
        <f>L27</f>
        <v>0</v>
      </c>
      <c r="M183" s="87">
        <f>M27</f>
        <v>0</v>
      </c>
      <c r="N183" s="87">
        <f>N27</f>
        <v>0</v>
      </c>
      <c r="O183" s="87">
        <f>O27</f>
        <v>0</v>
      </c>
      <c r="P183" s="87">
        <f>P27</f>
        <v>0</v>
      </c>
      <c r="Q183" s="87">
        <f>Q27</f>
        <v>0</v>
      </c>
      <c r="R183" s="87">
        <f>R27</f>
        <v>0</v>
      </c>
      <c r="S183" s="87">
        <f>S27</f>
        <v>0</v>
      </c>
      <c r="T183" s="87">
        <f>T27</f>
        <v>0</v>
      </c>
      <c r="U183" s="87">
        <f>U27</f>
        <v>0</v>
      </c>
      <c r="V183" s="87">
        <f>V27</f>
        <v>0</v>
      </c>
      <c r="W183" s="87">
        <f>W27</f>
        <v>0</v>
      </c>
    </row>
    <row r="184" spans="1:23" x14ac:dyDescent="0.3">
      <c r="A184" s="85" t="s">
        <v>129</v>
      </c>
      <c r="B184" s="74" t="s">
        <v>110</v>
      </c>
      <c r="C184" s="86"/>
      <c r="D184" s="87">
        <f>D28</f>
        <v>1</v>
      </c>
      <c r="E184" s="87">
        <f>E28</f>
        <v>1</v>
      </c>
      <c r="F184" s="87">
        <f>F28</f>
        <v>1</v>
      </c>
      <c r="G184" s="87">
        <f>G28</f>
        <v>1</v>
      </c>
      <c r="H184" s="87">
        <f>H28</f>
        <v>1</v>
      </c>
      <c r="I184" s="87">
        <f>I28</f>
        <v>1</v>
      </c>
      <c r="J184" s="87">
        <f>J28</f>
        <v>0</v>
      </c>
      <c r="K184" s="87">
        <f>K28</f>
        <v>0</v>
      </c>
      <c r="L184" s="87">
        <f>L28</f>
        <v>0</v>
      </c>
      <c r="M184" s="87">
        <f>M28</f>
        <v>0</v>
      </c>
      <c r="N184" s="87">
        <f>N28</f>
        <v>0</v>
      </c>
      <c r="O184" s="87">
        <f>O28</f>
        <v>0</v>
      </c>
      <c r="P184" s="87">
        <f>P28</f>
        <v>0</v>
      </c>
      <c r="Q184" s="87">
        <f>Q28</f>
        <v>0</v>
      </c>
      <c r="R184" s="87">
        <f>R28</f>
        <v>0</v>
      </c>
      <c r="S184" s="87">
        <f>S28</f>
        <v>0</v>
      </c>
      <c r="T184" s="87">
        <f>T28</f>
        <v>0</v>
      </c>
      <c r="U184" s="87">
        <f>U28</f>
        <v>0</v>
      </c>
      <c r="V184" s="87">
        <f>V28</f>
        <v>0</v>
      </c>
      <c r="W184" s="87">
        <f>W28</f>
        <v>0</v>
      </c>
    </row>
    <row r="185" spans="1:23" x14ac:dyDescent="0.3">
      <c r="A185" s="85" t="s">
        <v>95</v>
      </c>
      <c r="B185" s="77" t="s">
        <v>114</v>
      </c>
      <c r="C185" s="86"/>
      <c r="D185" s="87">
        <f>D29</f>
        <v>1</v>
      </c>
      <c r="E185" s="87">
        <f>E29</f>
        <v>1</v>
      </c>
      <c r="F185" s="87">
        <f>F29</f>
        <v>1</v>
      </c>
      <c r="G185" s="87">
        <f>G29</f>
        <v>1</v>
      </c>
      <c r="H185" s="87">
        <f>H29</f>
        <v>1</v>
      </c>
      <c r="I185" s="87">
        <f>I29</f>
        <v>1</v>
      </c>
      <c r="J185" s="87">
        <f>J29</f>
        <v>1</v>
      </c>
      <c r="K185" s="87">
        <f>K29</f>
        <v>1</v>
      </c>
      <c r="L185" s="87">
        <f>L29</f>
        <v>1</v>
      </c>
      <c r="M185" s="87">
        <f>M29</f>
        <v>1</v>
      </c>
      <c r="N185" s="87">
        <f>N29</f>
        <v>1</v>
      </c>
      <c r="O185" s="87">
        <f>O29</f>
        <v>1</v>
      </c>
      <c r="P185" s="87">
        <f>P29</f>
        <v>1</v>
      </c>
      <c r="Q185" s="87">
        <f>Q29</f>
        <v>1</v>
      </c>
      <c r="R185" s="87">
        <f>R29</f>
        <v>1</v>
      </c>
      <c r="S185" s="87">
        <f>S29</f>
        <v>1</v>
      </c>
      <c r="T185" s="87">
        <f>T29</f>
        <v>1</v>
      </c>
      <c r="U185" s="87">
        <f>U29</f>
        <v>1</v>
      </c>
      <c r="V185" s="87">
        <f>V29</f>
        <v>1</v>
      </c>
      <c r="W185" s="87">
        <f>W29</f>
        <v>1</v>
      </c>
    </row>
    <row r="186" spans="1:23" x14ac:dyDescent="0.3">
      <c r="A186" s="85" t="s">
        <v>130</v>
      </c>
      <c r="B186" s="77" t="s">
        <v>111</v>
      </c>
      <c r="C186" s="86"/>
      <c r="D186" s="87">
        <f>D30</f>
        <v>1</v>
      </c>
      <c r="E186" s="87">
        <f>E30</f>
        <v>1</v>
      </c>
      <c r="F186" s="87">
        <f>F30</f>
        <v>1</v>
      </c>
      <c r="G186" s="87">
        <f>G30</f>
        <v>1</v>
      </c>
      <c r="H186" s="87">
        <f>H30</f>
        <v>1</v>
      </c>
      <c r="I186" s="87">
        <f>I30</f>
        <v>1</v>
      </c>
      <c r="J186" s="87">
        <f>J30</f>
        <v>1</v>
      </c>
      <c r="K186" s="87">
        <f>K30</f>
        <v>1</v>
      </c>
      <c r="L186" s="87">
        <f>L30</f>
        <v>1</v>
      </c>
      <c r="M186" s="87">
        <f>M30</f>
        <v>1</v>
      </c>
      <c r="N186" s="87">
        <f>N30</f>
        <v>1</v>
      </c>
      <c r="O186" s="87">
        <f>O30</f>
        <v>1</v>
      </c>
      <c r="P186" s="87">
        <f>P30</f>
        <v>1</v>
      </c>
      <c r="Q186" s="87">
        <f>Q30</f>
        <v>1</v>
      </c>
      <c r="R186" s="87">
        <f>R30</f>
        <v>1</v>
      </c>
      <c r="S186" s="87">
        <f>S30</f>
        <v>1</v>
      </c>
      <c r="T186" s="87">
        <f>T30</f>
        <v>1</v>
      </c>
      <c r="U186" s="87">
        <f>U30</f>
        <v>1</v>
      </c>
      <c r="V186" s="87">
        <f>V30</f>
        <v>1</v>
      </c>
      <c r="W186" s="87">
        <f>W30</f>
        <v>1</v>
      </c>
    </row>
    <row r="187" spans="1:23" x14ac:dyDescent="0.3">
      <c r="A187" s="85" t="s">
        <v>140</v>
      </c>
      <c r="B187" s="74" t="s">
        <v>109</v>
      </c>
      <c r="C187" s="86" t="s">
        <v>144</v>
      </c>
      <c r="D187" s="87">
        <f>D31</f>
        <v>1</v>
      </c>
      <c r="E187" s="87">
        <f>E31</f>
        <v>1</v>
      </c>
      <c r="F187" s="87">
        <f>F31</f>
        <v>0</v>
      </c>
      <c r="G187" s="87">
        <f>G31</f>
        <v>0</v>
      </c>
      <c r="H187" s="87">
        <f>H31</f>
        <v>0</v>
      </c>
      <c r="I187" s="87">
        <f>I31</f>
        <v>0</v>
      </c>
      <c r="J187" s="87">
        <f>J31</f>
        <v>0</v>
      </c>
      <c r="K187" s="87">
        <f>K31</f>
        <v>0</v>
      </c>
      <c r="L187" s="87">
        <f>L31</f>
        <v>0</v>
      </c>
      <c r="M187" s="87">
        <f>M31</f>
        <v>0</v>
      </c>
      <c r="N187" s="87">
        <f>N31</f>
        <v>0</v>
      </c>
      <c r="O187" s="87">
        <f>O31</f>
        <v>0</v>
      </c>
      <c r="P187" s="87">
        <f>P31</f>
        <v>0</v>
      </c>
      <c r="Q187" s="87">
        <f>Q31</f>
        <v>0</v>
      </c>
      <c r="R187" s="87">
        <f>R31</f>
        <v>0</v>
      </c>
      <c r="S187" s="87">
        <f>S31</f>
        <v>0</v>
      </c>
      <c r="T187" s="87">
        <f>T31</f>
        <v>0</v>
      </c>
      <c r="U187" s="87">
        <f>U31</f>
        <v>0</v>
      </c>
      <c r="V187" s="87">
        <f>V31</f>
        <v>0</v>
      </c>
      <c r="W187" s="87">
        <f>W31</f>
        <v>0</v>
      </c>
    </row>
    <row r="188" spans="1:23" x14ac:dyDescent="0.3">
      <c r="A188" s="85" t="s">
        <v>96</v>
      </c>
      <c r="B188" s="77" t="s">
        <v>114</v>
      </c>
      <c r="C188" s="86" t="s">
        <v>144</v>
      </c>
      <c r="D188" s="87">
        <f>D32</f>
        <v>1</v>
      </c>
      <c r="E188" s="87">
        <f>E32</f>
        <v>0</v>
      </c>
      <c r="F188" s="87">
        <f>F32</f>
        <v>0</v>
      </c>
      <c r="G188" s="87">
        <f>G32</f>
        <v>0</v>
      </c>
      <c r="H188" s="87">
        <f>H32</f>
        <v>0</v>
      </c>
      <c r="I188" s="87">
        <f>I32</f>
        <v>0</v>
      </c>
      <c r="J188" s="87">
        <f>J32</f>
        <v>0</v>
      </c>
      <c r="K188" s="87">
        <f>K32</f>
        <v>0</v>
      </c>
      <c r="L188" s="87">
        <f>L32</f>
        <v>0</v>
      </c>
      <c r="M188" s="87">
        <f>M32</f>
        <v>0</v>
      </c>
      <c r="N188" s="87">
        <f>N32</f>
        <v>0</v>
      </c>
      <c r="O188" s="87">
        <f>O32</f>
        <v>0</v>
      </c>
      <c r="P188" s="87">
        <f>P32</f>
        <v>0</v>
      </c>
      <c r="Q188" s="87">
        <f>Q32</f>
        <v>0</v>
      </c>
      <c r="R188" s="87">
        <f>R32</f>
        <v>0</v>
      </c>
      <c r="S188" s="87">
        <f>S32</f>
        <v>0</v>
      </c>
      <c r="T188" s="87">
        <f>T32</f>
        <v>0</v>
      </c>
      <c r="U188" s="87">
        <f>U32</f>
        <v>0</v>
      </c>
      <c r="V188" s="87">
        <f>V32</f>
        <v>0</v>
      </c>
      <c r="W188" s="87">
        <f>W32</f>
        <v>0</v>
      </c>
    </row>
    <row r="189" spans="1:23" x14ac:dyDescent="0.3">
      <c r="A189" s="85" t="s">
        <v>108</v>
      </c>
      <c r="B189" s="74" t="s">
        <v>110</v>
      </c>
      <c r="C189" s="86" t="s">
        <v>144</v>
      </c>
      <c r="D189" s="87">
        <f>D33</f>
        <v>1</v>
      </c>
      <c r="E189" s="87">
        <f>E33</f>
        <v>1</v>
      </c>
      <c r="F189" s="87">
        <f>F33</f>
        <v>1</v>
      </c>
      <c r="G189" s="87">
        <f>G33</f>
        <v>1</v>
      </c>
      <c r="H189" s="87">
        <f>H33</f>
        <v>0</v>
      </c>
      <c r="I189" s="87">
        <f>I33</f>
        <v>0</v>
      </c>
      <c r="J189" s="87">
        <f>J33</f>
        <v>0</v>
      </c>
      <c r="K189" s="87">
        <f>K33</f>
        <v>0</v>
      </c>
      <c r="L189" s="87">
        <f>L33</f>
        <v>0</v>
      </c>
      <c r="M189" s="87">
        <f>M33</f>
        <v>0</v>
      </c>
      <c r="N189" s="87">
        <f>N33</f>
        <v>0</v>
      </c>
      <c r="O189" s="87">
        <f>O33</f>
        <v>0</v>
      </c>
      <c r="P189" s="87">
        <f>P33</f>
        <v>0</v>
      </c>
      <c r="Q189" s="87">
        <f>Q33</f>
        <v>0</v>
      </c>
      <c r="R189" s="87">
        <f>R33</f>
        <v>0</v>
      </c>
      <c r="S189" s="87">
        <f>S33</f>
        <v>0</v>
      </c>
      <c r="T189" s="87">
        <f>T33</f>
        <v>0</v>
      </c>
      <c r="U189" s="87">
        <f>U33</f>
        <v>0</v>
      </c>
      <c r="V189" s="87">
        <f>V33</f>
        <v>0</v>
      </c>
      <c r="W189" s="87">
        <f>W33</f>
        <v>0</v>
      </c>
    </row>
    <row r="190" spans="1:23" x14ac:dyDescent="0.3">
      <c r="A190" s="85" t="s">
        <v>97</v>
      </c>
      <c r="B190" s="85"/>
      <c r="C190" s="86"/>
      <c r="D190" s="87">
        <f>D34</f>
        <v>1</v>
      </c>
      <c r="E190" s="87">
        <f>E34</f>
        <v>0</v>
      </c>
      <c r="F190" s="87">
        <f>F34</f>
        <v>0</v>
      </c>
      <c r="G190" s="87">
        <f>G34</f>
        <v>0</v>
      </c>
      <c r="H190" s="87">
        <f>H34</f>
        <v>0</v>
      </c>
      <c r="I190" s="87">
        <f>I34</f>
        <v>0</v>
      </c>
      <c r="J190" s="87">
        <f>J34</f>
        <v>0</v>
      </c>
      <c r="K190" s="87">
        <f>K34</f>
        <v>0</v>
      </c>
      <c r="L190" s="87">
        <f>L34</f>
        <v>0</v>
      </c>
      <c r="M190" s="87">
        <f>M34</f>
        <v>0</v>
      </c>
      <c r="N190" s="87">
        <f>N34</f>
        <v>0</v>
      </c>
      <c r="O190" s="87">
        <f>O34</f>
        <v>0</v>
      </c>
      <c r="P190" s="87">
        <f>P34</f>
        <v>0</v>
      </c>
      <c r="Q190" s="87">
        <f>Q34</f>
        <v>0</v>
      </c>
      <c r="R190" s="87">
        <f>R34</f>
        <v>0</v>
      </c>
      <c r="S190" s="87">
        <f>S34</f>
        <v>0</v>
      </c>
      <c r="T190" s="87">
        <f>T34</f>
        <v>0</v>
      </c>
      <c r="U190" s="87">
        <f>U34</f>
        <v>0</v>
      </c>
      <c r="V190" s="87">
        <f>V34</f>
        <v>0</v>
      </c>
      <c r="W190" s="87">
        <f>W34</f>
        <v>0</v>
      </c>
    </row>
    <row r="191" spans="1:23" x14ac:dyDescent="0.3">
      <c r="A191" s="85" t="s">
        <v>131</v>
      </c>
      <c r="B191" s="74" t="s">
        <v>110</v>
      </c>
      <c r="C191" s="86" t="s">
        <v>144</v>
      </c>
      <c r="D191" s="87">
        <f>D35</f>
        <v>1</v>
      </c>
      <c r="E191" s="87">
        <f>E35</f>
        <v>1</v>
      </c>
      <c r="F191" s="87">
        <f>F35</f>
        <v>1</v>
      </c>
      <c r="G191" s="87">
        <f>G35</f>
        <v>1</v>
      </c>
      <c r="H191" s="87">
        <f>H35</f>
        <v>1</v>
      </c>
      <c r="I191" s="87">
        <f>I35</f>
        <v>0</v>
      </c>
      <c r="J191" s="87">
        <f>J35</f>
        <v>0</v>
      </c>
      <c r="K191" s="87">
        <f>K35</f>
        <v>0</v>
      </c>
      <c r="L191" s="87">
        <f>L35</f>
        <v>0</v>
      </c>
      <c r="M191" s="87">
        <f>M35</f>
        <v>0</v>
      </c>
      <c r="N191" s="87">
        <f>N35</f>
        <v>0</v>
      </c>
      <c r="O191" s="87">
        <f>O35</f>
        <v>0</v>
      </c>
      <c r="P191" s="87">
        <f>P35</f>
        <v>0</v>
      </c>
      <c r="Q191" s="87">
        <f>Q35</f>
        <v>0</v>
      </c>
      <c r="R191" s="87">
        <f>R35</f>
        <v>0</v>
      </c>
      <c r="S191" s="87">
        <f>S35</f>
        <v>0</v>
      </c>
      <c r="T191" s="87">
        <f>T35</f>
        <v>0</v>
      </c>
      <c r="U191" s="87">
        <f>U35</f>
        <v>0</v>
      </c>
      <c r="V191" s="87">
        <f>V35</f>
        <v>0</v>
      </c>
      <c r="W191" s="87">
        <f>W35</f>
        <v>0</v>
      </c>
    </row>
    <row r="192" spans="1:23" x14ac:dyDescent="0.3">
      <c r="A192" s="85" t="s">
        <v>98</v>
      </c>
      <c r="B192" s="74" t="s">
        <v>110</v>
      </c>
      <c r="C192" s="86"/>
      <c r="D192" s="87">
        <f>D36</f>
        <v>1</v>
      </c>
      <c r="E192" s="87">
        <f>E36</f>
        <v>1</v>
      </c>
      <c r="F192" s="87">
        <f>F36</f>
        <v>1</v>
      </c>
      <c r="G192" s="87">
        <f>G36</f>
        <v>0</v>
      </c>
      <c r="H192" s="87">
        <f>H36</f>
        <v>0</v>
      </c>
      <c r="I192" s="87">
        <f>I36</f>
        <v>0</v>
      </c>
      <c r="J192" s="87">
        <f>J36</f>
        <v>0</v>
      </c>
      <c r="K192" s="87">
        <f>K36</f>
        <v>0</v>
      </c>
      <c r="L192" s="87">
        <f>L36</f>
        <v>0</v>
      </c>
      <c r="M192" s="87">
        <f>M36</f>
        <v>0</v>
      </c>
      <c r="N192" s="87">
        <f>N36</f>
        <v>0</v>
      </c>
      <c r="O192" s="87">
        <f>O36</f>
        <v>0</v>
      </c>
      <c r="P192" s="87">
        <f>P36</f>
        <v>0</v>
      </c>
      <c r="Q192" s="87">
        <f>Q36</f>
        <v>0</v>
      </c>
      <c r="R192" s="87">
        <f>R36</f>
        <v>0</v>
      </c>
      <c r="S192" s="87">
        <f>S36</f>
        <v>0</v>
      </c>
      <c r="T192" s="87">
        <f>T36</f>
        <v>0</v>
      </c>
      <c r="U192" s="87">
        <f>U36</f>
        <v>0</v>
      </c>
      <c r="V192" s="87">
        <f>V36</f>
        <v>0</v>
      </c>
      <c r="W192" s="87">
        <f>W36</f>
        <v>0</v>
      </c>
    </row>
    <row r="193" spans="1:23" x14ac:dyDescent="0.3">
      <c r="A193" s="85" t="s">
        <v>99</v>
      </c>
      <c r="B193" s="77" t="s">
        <v>112</v>
      </c>
      <c r="C193" s="86"/>
      <c r="D193" s="87">
        <f>D37</f>
        <v>1</v>
      </c>
      <c r="E193" s="87">
        <f>E37</f>
        <v>1</v>
      </c>
      <c r="F193" s="87">
        <f>F37</f>
        <v>1</v>
      </c>
      <c r="G193" s="87">
        <f>G37</f>
        <v>1</v>
      </c>
      <c r="H193" s="87">
        <f>H37</f>
        <v>1</v>
      </c>
      <c r="I193" s="87">
        <f>I37</f>
        <v>1</v>
      </c>
      <c r="J193" s="87">
        <f>J37</f>
        <v>1</v>
      </c>
      <c r="K193" s="87">
        <f>K37</f>
        <v>1</v>
      </c>
      <c r="L193" s="87">
        <f>L37</f>
        <v>1</v>
      </c>
      <c r="M193" s="87">
        <f>M37</f>
        <v>1</v>
      </c>
      <c r="N193" s="87">
        <f>N37</f>
        <v>1</v>
      </c>
      <c r="O193" s="87">
        <f>O37</f>
        <v>1</v>
      </c>
      <c r="P193" s="87">
        <f>P37</f>
        <v>1</v>
      </c>
      <c r="Q193" s="87">
        <f>Q37</f>
        <v>1</v>
      </c>
      <c r="R193" s="87">
        <f>R37</f>
        <v>1</v>
      </c>
      <c r="S193" s="87">
        <f>S37</f>
        <v>1</v>
      </c>
      <c r="T193" s="87">
        <f>T37</f>
        <v>1</v>
      </c>
      <c r="U193" s="87">
        <f>U37</f>
        <v>1</v>
      </c>
      <c r="V193" s="87">
        <f>V37</f>
        <v>1</v>
      </c>
      <c r="W193" s="87">
        <f>W37</f>
        <v>1</v>
      </c>
    </row>
    <row r="194" spans="1:23" x14ac:dyDescent="0.3">
      <c r="A194" s="85" t="s">
        <v>100</v>
      </c>
      <c r="B194" s="87" t="s">
        <v>117</v>
      </c>
      <c r="C194" s="86"/>
      <c r="D194" s="87">
        <f>D38</f>
        <v>0</v>
      </c>
      <c r="E194" s="87">
        <f>E38</f>
        <v>0</v>
      </c>
      <c r="F194" s="87">
        <f>F38</f>
        <v>0</v>
      </c>
      <c r="G194" s="87">
        <f>G38</f>
        <v>0</v>
      </c>
      <c r="H194" s="87">
        <f>H38</f>
        <v>0</v>
      </c>
      <c r="I194" s="87">
        <f>I38</f>
        <v>0</v>
      </c>
      <c r="J194" s="87">
        <f>J38</f>
        <v>0</v>
      </c>
      <c r="K194" s="87">
        <f>K38</f>
        <v>0</v>
      </c>
      <c r="L194" s="87">
        <f>L38</f>
        <v>0</v>
      </c>
      <c r="M194" s="87">
        <f>M38</f>
        <v>0</v>
      </c>
      <c r="N194" s="87">
        <f>N38</f>
        <v>0</v>
      </c>
      <c r="O194" s="87">
        <f>O38</f>
        <v>0</v>
      </c>
      <c r="P194" s="87">
        <f>P38</f>
        <v>0</v>
      </c>
      <c r="Q194" s="87">
        <f>Q38</f>
        <v>0</v>
      </c>
      <c r="R194" s="87">
        <f>R38</f>
        <v>0</v>
      </c>
      <c r="S194" s="87">
        <f>S38</f>
        <v>0</v>
      </c>
      <c r="T194" s="87">
        <f>T38</f>
        <v>0</v>
      </c>
      <c r="U194" s="87">
        <f>U38</f>
        <v>0</v>
      </c>
      <c r="V194" s="87">
        <f>V38</f>
        <v>0</v>
      </c>
      <c r="W194" s="87">
        <f>W38</f>
        <v>0</v>
      </c>
    </row>
    <row r="195" spans="1:23" x14ac:dyDescent="0.3">
      <c r="A195" s="85" t="s">
        <v>101</v>
      </c>
      <c r="B195" s="87" t="s">
        <v>117</v>
      </c>
      <c r="C195" s="86"/>
      <c r="D195" s="87">
        <f>D39</f>
        <v>0</v>
      </c>
      <c r="E195" s="87">
        <f>E39</f>
        <v>0</v>
      </c>
      <c r="F195" s="87">
        <f>F39</f>
        <v>0</v>
      </c>
      <c r="G195" s="87">
        <f>G39</f>
        <v>0</v>
      </c>
      <c r="H195" s="87">
        <f>H39</f>
        <v>0</v>
      </c>
      <c r="I195" s="87">
        <f>I39</f>
        <v>0</v>
      </c>
      <c r="J195" s="87">
        <f>J39</f>
        <v>0</v>
      </c>
      <c r="K195" s="87">
        <f>K39</f>
        <v>0</v>
      </c>
      <c r="L195" s="87">
        <f>L39</f>
        <v>0</v>
      </c>
      <c r="M195" s="87">
        <f>M39</f>
        <v>0</v>
      </c>
      <c r="N195" s="87">
        <f>N39</f>
        <v>0</v>
      </c>
      <c r="O195" s="87">
        <f>O39</f>
        <v>0</v>
      </c>
      <c r="P195" s="87">
        <f>P39</f>
        <v>0</v>
      </c>
      <c r="Q195" s="87">
        <f>Q39</f>
        <v>0</v>
      </c>
      <c r="R195" s="87">
        <f>R39</f>
        <v>0</v>
      </c>
      <c r="S195" s="87">
        <f>S39</f>
        <v>0</v>
      </c>
      <c r="T195" s="87">
        <f>T39</f>
        <v>0</v>
      </c>
      <c r="U195" s="87">
        <f>U39</f>
        <v>0</v>
      </c>
      <c r="V195" s="87">
        <f>V39</f>
        <v>0</v>
      </c>
      <c r="W195" s="87">
        <f>W39</f>
        <v>0</v>
      </c>
    </row>
    <row r="196" spans="1:23" x14ac:dyDescent="0.3">
      <c r="A196" s="85" t="s">
        <v>102</v>
      </c>
      <c r="B196" s="74" t="s">
        <v>110</v>
      </c>
      <c r="C196" s="86" t="s">
        <v>144</v>
      </c>
      <c r="D196" s="87">
        <f>D40</f>
        <v>0</v>
      </c>
      <c r="E196" s="87">
        <f>E40</f>
        <v>0</v>
      </c>
      <c r="F196" s="87">
        <f>F40</f>
        <v>0</v>
      </c>
      <c r="G196" s="87">
        <f>G40</f>
        <v>0</v>
      </c>
      <c r="H196" s="87">
        <f>H40</f>
        <v>0</v>
      </c>
      <c r="I196" s="87">
        <f>I40</f>
        <v>0</v>
      </c>
      <c r="J196" s="87">
        <f>J40</f>
        <v>0</v>
      </c>
      <c r="K196" s="87">
        <f>K40</f>
        <v>0</v>
      </c>
      <c r="L196" s="87">
        <f>L40</f>
        <v>0</v>
      </c>
      <c r="M196" s="87">
        <f>M40</f>
        <v>0</v>
      </c>
      <c r="N196" s="87">
        <f>N40</f>
        <v>0</v>
      </c>
      <c r="O196" s="87">
        <f>O40</f>
        <v>0</v>
      </c>
      <c r="P196" s="87">
        <f>P40</f>
        <v>0</v>
      </c>
      <c r="Q196" s="87">
        <f>Q40</f>
        <v>0</v>
      </c>
      <c r="R196" s="87">
        <f>R40</f>
        <v>0</v>
      </c>
      <c r="S196" s="87">
        <f>S40</f>
        <v>0</v>
      </c>
      <c r="T196" s="87">
        <f>T40</f>
        <v>0</v>
      </c>
      <c r="U196" s="87">
        <f>U40</f>
        <v>0</v>
      </c>
      <c r="V196" s="87">
        <f>V40</f>
        <v>0</v>
      </c>
      <c r="W196" s="87">
        <f>W40</f>
        <v>0</v>
      </c>
    </row>
    <row r="197" spans="1:23" x14ac:dyDescent="0.3">
      <c r="A197" s="85" t="s">
        <v>103</v>
      </c>
      <c r="B197" s="77" t="s">
        <v>114</v>
      </c>
      <c r="C197" s="86" t="s">
        <v>144</v>
      </c>
      <c r="D197" s="87">
        <f>D41</f>
        <v>1</v>
      </c>
      <c r="E197" s="87">
        <f>E41</f>
        <v>1</v>
      </c>
      <c r="F197" s="87">
        <f>F41</f>
        <v>1</v>
      </c>
      <c r="G197" s="87">
        <f>G41</f>
        <v>1</v>
      </c>
      <c r="H197" s="87">
        <f>H41</f>
        <v>1</v>
      </c>
      <c r="I197" s="87">
        <f>I41</f>
        <v>0</v>
      </c>
      <c r="J197" s="87">
        <f>J41</f>
        <v>0</v>
      </c>
      <c r="K197" s="87">
        <f>K41</f>
        <v>0</v>
      </c>
      <c r="L197" s="87">
        <f>L41</f>
        <v>0</v>
      </c>
      <c r="M197" s="87">
        <f>M41</f>
        <v>0</v>
      </c>
      <c r="N197" s="87">
        <f>N41</f>
        <v>0</v>
      </c>
      <c r="O197" s="87">
        <f>O41</f>
        <v>0</v>
      </c>
      <c r="P197" s="87">
        <f>P41</f>
        <v>0</v>
      </c>
      <c r="Q197" s="87">
        <f>Q41</f>
        <v>0</v>
      </c>
      <c r="R197" s="87">
        <f>R41</f>
        <v>0</v>
      </c>
      <c r="S197" s="87">
        <f>S41</f>
        <v>0</v>
      </c>
      <c r="T197" s="87">
        <f>T41</f>
        <v>0</v>
      </c>
      <c r="U197" s="87">
        <f>U41</f>
        <v>0</v>
      </c>
      <c r="V197" s="87">
        <f>V41</f>
        <v>0</v>
      </c>
      <c r="W197" s="87">
        <f>W41</f>
        <v>0</v>
      </c>
    </row>
    <row r="198" spans="1:23" x14ac:dyDescent="0.3">
      <c r="A198" s="85" t="s">
        <v>132</v>
      </c>
      <c r="B198" s="77" t="s">
        <v>112</v>
      </c>
      <c r="C198" s="86"/>
      <c r="D198" s="87">
        <f>D42</f>
        <v>1</v>
      </c>
      <c r="E198" s="87">
        <f>E42</f>
        <v>1</v>
      </c>
      <c r="F198" s="87">
        <f>F42</f>
        <v>1</v>
      </c>
      <c r="G198" s="87">
        <f>G42</f>
        <v>1</v>
      </c>
      <c r="H198" s="87">
        <f>H42</f>
        <v>1</v>
      </c>
      <c r="I198" s="87">
        <f>I42</f>
        <v>1</v>
      </c>
      <c r="J198" s="87">
        <f>J42</f>
        <v>1</v>
      </c>
      <c r="K198" s="87">
        <f>K42</f>
        <v>1</v>
      </c>
      <c r="L198" s="87">
        <f>L42</f>
        <v>1</v>
      </c>
      <c r="M198" s="87">
        <f>M42</f>
        <v>1</v>
      </c>
      <c r="N198" s="87">
        <f>N42</f>
        <v>1</v>
      </c>
      <c r="O198" s="87">
        <f>O42</f>
        <v>1</v>
      </c>
      <c r="P198" s="87">
        <f>P42</f>
        <v>1</v>
      </c>
      <c r="Q198" s="87">
        <f>Q42</f>
        <v>1</v>
      </c>
      <c r="R198" s="87">
        <f>R42</f>
        <v>1</v>
      </c>
      <c r="S198" s="87">
        <f>S42</f>
        <v>1</v>
      </c>
      <c r="T198" s="87">
        <f>T42</f>
        <v>1</v>
      </c>
      <c r="U198" s="87">
        <f>U42</f>
        <v>1</v>
      </c>
      <c r="V198" s="87">
        <f>V42</f>
        <v>1</v>
      </c>
      <c r="W198" s="87">
        <f>W42</f>
        <v>1</v>
      </c>
    </row>
    <row r="199" spans="1:23" x14ac:dyDescent="0.3">
      <c r="A199" s="85" t="s">
        <v>133</v>
      </c>
      <c r="B199" s="74" t="s">
        <v>115</v>
      </c>
      <c r="C199" s="86"/>
      <c r="D199" s="87">
        <f>D43</f>
        <v>1</v>
      </c>
      <c r="E199" s="87">
        <f>E43</f>
        <v>1</v>
      </c>
      <c r="F199" s="87">
        <f>F43</f>
        <v>0</v>
      </c>
      <c r="G199" s="87">
        <f>G43</f>
        <v>0</v>
      </c>
      <c r="H199" s="87">
        <f>H43</f>
        <v>0</v>
      </c>
      <c r="I199" s="87">
        <f>I43</f>
        <v>0</v>
      </c>
      <c r="J199" s="87">
        <f>J43</f>
        <v>0</v>
      </c>
      <c r="K199" s="87">
        <f>K43</f>
        <v>0</v>
      </c>
      <c r="L199" s="87">
        <f>L43</f>
        <v>0</v>
      </c>
      <c r="M199" s="87">
        <f>M43</f>
        <v>0</v>
      </c>
      <c r="N199" s="87">
        <f>N43</f>
        <v>0</v>
      </c>
      <c r="O199" s="87">
        <f>O43</f>
        <v>0</v>
      </c>
      <c r="P199" s="87">
        <f>P43</f>
        <v>0</v>
      </c>
      <c r="Q199" s="87">
        <f>Q43</f>
        <v>0</v>
      </c>
      <c r="R199" s="87">
        <f>R43</f>
        <v>0</v>
      </c>
      <c r="S199" s="87">
        <f>S43</f>
        <v>0</v>
      </c>
      <c r="T199" s="87">
        <f>T43</f>
        <v>0</v>
      </c>
      <c r="U199" s="87">
        <f>U43</f>
        <v>0</v>
      </c>
      <c r="V199" s="87">
        <f>V43</f>
        <v>0</v>
      </c>
      <c r="W199" s="87">
        <f>W43</f>
        <v>0</v>
      </c>
    </row>
    <row r="200" spans="1:23" x14ac:dyDescent="0.3">
      <c r="A200" s="85" t="s">
        <v>134</v>
      </c>
      <c r="B200" s="74" t="s">
        <v>110</v>
      </c>
      <c r="C200" s="86" t="s">
        <v>144</v>
      </c>
      <c r="D200" s="87">
        <f>D44</f>
        <v>1</v>
      </c>
      <c r="E200" s="87">
        <f>E44</f>
        <v>1</v>
      </c>
      <c r="F200" s="87">
        <f>F44</f>
        <v>1</v>
      </c>
      <c r="G200" s="87">
        <f>G44</f>
        <v>1</v>
      </c>
      <c r="H200" s="87">
        <f>H44</f>
        <v>1</v>
      </c>
      <c r="I200" s="87">
        <f>I44</f>
        <v>1</v>
      </c>
      <c r="J200" s="87">
        <f>J44</f>
        <v>1</v>
      </c>
      <c r="K200" s="87">
        <f>K44</f>
        <v>0</v>
      </c>
      <c r="L200" s="87">
        <f>L44</f>
        <v>0</v>
      </c>
      <c r="M200" s="87">
        <f>M44</f>
        <v>0</v>
      </c>
      <c r="N200" s="87">
        <f>N44</f>
        <v>0</v>
      </c>
      <c r="O200" s="87">
        <f>O44</f>
        <v>0</v>
      </c>
      <c r="P200" s="87">
        <f>P44</f>
        <v>0</v>
      </c>
      <c r="Q200" s="87">
        <f>Q44</f>
        <v>0</v>
      </c>
      <c r="R200" s="87">
        <f>R44</f>
        <v>0</v>
      </c>
      <c r="S200" s="87">
        <f>S44</f>
        <v>0</v>
      </c>
      <c r="T200" s="87">
        <f>T44</f>
        <v>0</v>
      </c>
      <c r="U200" s="87">
        <f>U44</f>
        <v>0</v>
      </c>
      <c r="V200" s="87">
        <f>V44</f>
        <v>0</v>
      </c>
      <c r="W200" s="87">
        <f>W44</f>
        <v>0</v>
      </c>
    </row>
    <row r="201" spans="1:23" x14ac:dyDescent="0.3">
      <c r="A201" s="85" t="s">
        <v>104</v>
      </c>
      <c r="B201" s="74" t="s">
        <v>109</v>
      </c>
      <c r="C201" s="86"/>
      <c r="D201" s="87">
        <f>D45</f>
        <v>1</v>
      </c>
      <c r="E201" s="87">
        <f>E45</f>
        <v>1</v>
      </c>
      <c r="F201" s="87">
        <f>F45</f>
        <v>0</v>
      </c>
      <c r="G201" s="87">
        <f>G45</f>
        <v>0</v>
      </c>
      <c r="H201" s="87">
        <f>H45</f>
        <v>0</v>
      </c>
      <c r="I201" s="87">
        <f>I45</f>
        <v>0</v>
      </c>
      <c r="J201" s="87">
        <f>J45</f>
        <v>0</v>
      </c>
      <c r="K201" s="87">
        <f>K45</f>
        <v>0</v>
      </c>
      <c r="L201" s="87">
        <f>L45</f>
        <v>0</v>
      </c>
      <c r="M201" s="87">
        <f>M45</f>
        <v>0</v>
      </c>
      <c r="N201" s="87">
        <f>N45</f>
        <v>0</v>
      </c>
      <c r="O201" s="87">
        <f>O45</f>
        <v>0</v>
      </c>
      <c r="P201" s="87">
        <f>P45</f>
        <v>0</v>
      </c>
      <c r="Q201" s="87">
        <f>Q45</f>
        <v>0</v>
      </c>
      <c r="R201" s="87">
        <f>R45</f>
        <v>0</v>
      </c>
      <c r="S201" s="87">
        <f>S45</f>
        <v>0</v>
      </c>
      <c r="T201" s="87">
        <f>T45</f>
        <v>0</v>
      </c>
      <c r="U201" s="87">
        <f>U45</f>
        <v>0</v>
      </c>
      <c r="V201" s="87">
        <f>V45</f>
        <v>0</v>
      </c>
      <c r="W201" s="87">
        <f>W45</f>
        <v>0</v>
      </c>
    </row>
    <row r="202" spans="1:23" x14ac:dyDescent="0.3">
      <c r="A202" s="85" t="s">
        <v>105</v>
      </c>
      <c r="B202" s="74" t="s">
        <v>109</v>
      </c>
      <c r="C202" s="86"/>
      <c r="D202" s="87">
        <f>D46</f>
        <v>1</v>
      </c>
      <c r="E202" s="87">
        <f>E46</f>
        <v>1</v>
      </c>
      <c r="F202" s="87">
        <f>F46</f>
        <v>0</v>
      </c>
      <c r="G202" s="87">
        <f>G46</f>
        <v>0</v>
      </c>
      <c r="H202" s="87">
        <f>H46</f>
        <v>0</v>
      </c>
      <c r="I202" s="87">
        <f>I46</f>
        <v>0</v>
      </c>
      <c r="J202" s="87">
        <f>J46</f>
        <v>0</v>
      </c>
      <c r="K202" s="87">
        <f>K46</f>
        <v>0</v>
      </c>
      <c r="L202" s="87">
        <f>L46</f>
        <v>0</v>
      </c>
      <c r="M202" s="87">
        <f>M46</f>
        <v>0</v>
      </c>
      <c r="N202" s="87">
        <f>N46</f>
        <v>0</v>
      </c>
      <c r="O202" s="87">
        <f>O46</f>
        <v>0</v>
      </c>
      <c r="P202" s="87">
        <f>P46</f>
        <v>0</v>
      </c>
      <c r="Q202" s="87">
        <f>Q46</f>
        <v>0</v>
      </c>
      <c r="R202" s="87">
        <f>R46</f>
        <v>0</v>
      </c>
      <c r="S202" s="87">
        <f>S46</f>
        <v>0</v>
      </c>
      <c r="T202" s="87">
        <f>T46</f>
        <v>0</v>
      </c>
      <c r="U202" s="87">
        <f>U46</f>
        <v>0</v>
      </c>
      <c r="V202" s="87">
        <f>V46</f>
        <v>0</v>
      </c>
      <c r="W202" s="87">
        <f>W46</f>
        <v>0</v>
      </c>
    </row>
    <row r="203" spans="1:23" x14ac:dyDescent="0.3">
      <c r="A203" s="85" t="s">
        <v>106</v>
      </c>
      <c r="B203" s="74" t="s">
        <v>109</v>
      </c>
      <c r="C203" s="86"/>
      <c r="D203" s="87">
        <f>D47</f>
        <v>1</v>
      </c>
      <c r="E203" s="87">
        <f>E47</f>
        <v>1</v>
      </c>
      <c r="F203" s="87">
        <f>F47</f>
        <v>0</v>
      </c>
      <c r="G203" s="87">
        <f>G47</f>
        <v>0</v>
      </c>
      <c r="H203" s="87">
        <f>H47</f>
        <v>0</v>
      </c>
      <c r="I203" s="87">
        <f>I47</f>
        <v>0</v>
      </c>
      <c r="J203" s="87">
        <f>J47</f>
        <v>0</v>
      </c>
      <c r="K203" s="87">
        <f>K47</f>
        <v>0</v>
      </c>
      <c r="L203" s="87">
        <f>L47</f>
        <v>0</v>
      </c>
      <c r="M203" s="87">
        <f>M47</f>
        <v>0</v>
      </c>
      <c r="N203" s="87">
        <f>N47</f>
        <v>0</v>
      </c>
      <c r="O203" s="87">
        <f>O47</f>
        <v>0</v>
      </c>
      <c r="P203" s="87">
        <f>P47</f>
        <v>0</v>
      </c>
      <c r="Q203" s="87">
        <f>Q47</f>
        <v>0</v>
      </c>
      <c r="R203" s="87">
        <f>R47</f>
        <v>0</v>
      </c>
      <c r="S203" s="87">
        <f>S47</f>
        <v>0</v>
      </c>
      <c r="T203" s="87">
        <f>T47</f>
        <v>0</v>
      </c>
      <c r="U203" s="87">
        <f>U47</f>
        <v>0</v>
      </c>
      <c r="V203" s="87">
        <f>V47</f>
        <v>0</v>
      </c>
      <c r="W203" s="87">
        <f>W47</f>
        <v>0</v>
      </c>
    </row>
    <row r="204" spans="1:23" x14ac:dyDescent="0.3">
      <c r="A204" s="85" t="s">
        <v>107</v>
      </c>
      <c r="B204" s="74" t="s">
        <v>110</v>
      </c>
      <c r="C204" s="86"/>
      <c r="D204" s="87">
        <f>D48</f>
        <v>1</v>
      </c>
      <c r="E204" s="87">
        <f>E48</f>
        <v>0</v>
      </c>
      <c r="F204" s="87">
        <f>F48</f>
        <v>0</v>
      </c>
      <c r="G204" s="87">
        <f>G48</f>
        <v>0</v>
      </c>
      <c r="H204" s="87">
        <f>H48</f>
        <v>0</v>
      </c>
      <c r="I204" s="87">
        <f>I48</f>
        <v>0</v>
      </c>
      <c r="J204" s="87">
        <f>J48</f>
        <v>0</v>
      </c>
      <c r="K204" s="87">
        <f>K48</f>
        <v>0</v>
      </c>
      <c r="L204" s="87">
        <f>L48</f>
        <v>0</v>
      </c>
      <c r="M204" s="87">
        <f>M48</f>
        <v>0</v>
      </c>
      <c r="N204" s="87">
        <f>N48</f>
        <v>0</v>
      </c>
      <c r="O204" s="87">
        <f>O48</f>
        <v>0</v>
      </c>
      <c r="P204" s="87">
        <f>P48</f>
        <v>0</v>
      </c>
      <c r="Q204" s="87">
        <f>Q48</f>
        <v>0</v>
      </c>
      <c r="R204" s="87">
        <f>R48</f>
        <v>0</v>
      </c>
      <c r="S204" s="87">
        <f>S48</f>
        <v>0</v>
      </c>
      <c r="T204" s="87">
        <f>T48</f>
        <v>0</v>
      </c>
      <c r="U204" s="87">
        <f>U48</f>
        <v>0</v>
      </c>
      <c r="V204" s="87">
        <f>V48</f>
        <v>0</v>
      </c>
      <c r="W204" s="87">
        <f>W48</f>
        <v>0</v>
      </c>
    </row>
    <row r="205" spans="1:23" x14ac:dyDescent="0.3">
      <c r="A205" s="99" t="str">
        <f>A49</f>
        <v>New</v>
      </c>
      <c r="B205" s="99" t="str">
        <f>B49</f>
        <v>Human Space Flight</v>
      </c>
      <c r="C205" s="99" t="str">
        <f>C49</f>
        <v>-</v>
      </c>
      <c r="D205" s="217">
        <f>New_missions!D14+New_missions!D50</f>
        <v>0.6</v>
      </c>
      <c r="E205" s="217">
        <f>New_missions!E14+New_missions!E50</f>
        <v>1.2</v>
      </c>
      <c r="F205" s="217">
        <f>New_missions!F14+New_missions!F50</f>
        <v>1.7999999999999998</v>
      </c>
      <c r="G205" s="217">
        <f>New_missions!G14+New_missions!G50</f>
        <v>2.4</v>
      </c>
      <c r="H205" s="217">
        <f>New_missions!H14+New_missions!H50</f>
        <v>3</v>
      </c>
      <c r="I205" s="217">
        <f>New_missions!I14+New_missions!I50</f>
        <v>3.6</v>
      </c>
      <c r="J205" s="217">
        <f>New_missions!J14+New_missions!J50</f>
        <v>4.2</v>
      </c>
      <c r="K205" s="217">
        <f>New_missions!K14+New_missions!K50</f>
        <v>4.8</v>
      </c>
      <c r="L205" s="217">
        <f>New_missions!L14+New_missions!L50</f>
        <v>5.3999999999999995</v>
      </c>
      <c r="M205" s="217">
        <f>New_missions!M14+New_missions!M50</f>
        <v>5.9999999999999991</v>
      </c>
      <c r="N205" s="217">
        <f>New_missions!N14+New_missions!N50</f>
        <v>7.9999999999999991</v>
      </c>
      <c r="O205" s="217">
        <f>New_missions!O14+New_missions!O50</f>
        <v>7.9999999999999991</v>
      </c>
      <c r="P205" s="217">
        <f>New_missions!P14+New_missions!P50</f>
        <v>7.9999999999999991</v>
      </c>
      <c r="Q205" s="217">
        <f>New_missions!Q14+New_missions!Q50</f>
        <v>7.9999999999999991</v>
      </c>
      <c r="R205" s="217">
        <f>New_missions!R14+New_missions!R50</f>
        <v>7.9999999999999991</v>
      </c>
      <c r="S205" s="217">
        <f>New_missions!S14+New_missions!S50</f>
        <v>7.9999999999999991</v>
      </c>
      <c r="T205" s="217">
        <f>New_missions!T14+New_missions!T50</f>
        <v>7.9999999999999991</v>
      </c>
      <c r="U205" s="217">
        <f>New_missions!U14+New_missions!U50</f>
        <v>7.9999999999999991</v>
      </c>
      <c r="V205" s="217">
        <f>New_missions!V14+New_missions!V50</f>
        <v>7.9999999999999991</v>
      </c>
      <c r="W205" s="217">
        <f>New_missions!W14+New_missions!W50</f>
        <v>7.9999999999999991</v>
      </c>
    </row>
    <row r="206" spans="1:23" x14ac:dyDescent="0.3">
      <c r="A206" s="99" t="str">
        <f>A50</f>
        <v>New</v>
      </c>
      <c r="B206" s="99" t="str">
        <f>B50</f>
        <v>Near Earth Robotic - LEO Science</v>
      </c>
      <c r="C206" s="99" t="str">
        <f>C50</f>
        <v>-</v>
      </c>
      <c r="D206" s="217">
        <f>New_missions!D15+New_missions!D51</f>
        <v>2.2000000000000002</v>
      </c>
      <c r="E206" s="217">
        <f>New_missions!E15+New_missions!E51</f>
        <v>6.4</v>
      </c>
      <c r="F206" s="217">
        <f>New_missions!F15+New_missions!F51</f>
        <v>9.6000000000000014</v>
      </c>
      <c r="G206" s="217">
        <f>New_missions!G15+New_missions!G51</f>
        <v>13.8</v>
      </c>
      <c r="H206" s="217">
        <f>New_missions!H15+New_missions!H51</f>
        <v>19</v>
      </c>
      <c r="I206" s="217">
        <f>New_missions!I15+New_missions!I51</f>
        <v>24.2</v>
      </c>
      <c r="J206" s="217">
        <f>New_missions!J15+New_missions!J51</f>
        <v>29.4</v>
      </c>
      <c r="K206" s="217">
        <f>New_missions!K15+New_missions!K51</f>
        <v>33.599999999999994</v>
      </c>
      <c r="L206" s="217">
        <f>New_missions!L15+New_missions!L51</f>
        <v>35.799999999999997</v>
      </c>
      <c r="M206" s="217">
        <f>New_missions!M15+New_missions!M51</f>
        <v>38</v>
      </c>
      <c r="N206" s="217">
        <f>New_missions!N15+New_missions!N51</f>
        <v>38</v>
      </c>
      <c r="O206" s="217">
        <f>New_missions!O15+New_missions!O51</f>
        <v>38</v>
      </c>
      <c r="P206" s="217">
        <f>New_missions!P15+New_missions!P51</f>
        <v>38</v>
      </c>
      <c r="Q206" s="217">
        <f>New_missions!Q15+New_missions!Q51</f>
        <v>38</v>
      </c>
      <c r="R206" s="217">
        <f>New_missions!R15+New_missions!R51</f>
        <v>38</v>
      </c>
      <c r="S206" s="217">
        <f>New_missions!S15+New_missions!S51</f>
        <v>38</v>
      </c>
      <c r="T206" s="217">
        <f>New_missions!T15+New_missions!T51</f>
        <v>38</v>
      </c>
      <c r="U206" s="217">
        <f>New_missions!U15+New_missions!U51</f>
        <v>38</v>
      </c>
      <c r="V206" s="217">
        <f>New_missions!V15+New_missions!V51</f>
        <v>38</v>
      </c>
      <c r="W206" s="217">
        <f>New_missions!W15+New_missions!W51</f>
        <v>38</v>
      </c>
    </row>
    <row r="207" spans="1:23" x14ac:dyDescent="0.3">
      <c r="A207" s="99" t="str">
        <f>A51</f>
        <v>New</v>
      </c>
      <c r="B207" s="99" t="str">
        <f>B51</f>
        <v>Near Earth Robotic - GEO and Near Earth</v>
      </c>
      <c r="C207" s="99" t="str">
        <f>C51</f>
        <v>-</v>
      </c>
      <c r="D207" s="217">
        <f>New_missions!D16+New_missions!D52</f>
        <v>0.9</v>
      </c>
      <c r="E207" s="217">
        <f>New_missions!E16+New_missions!E52</f>
        <v>1.8</v>
      </c>
      <c r="F207" s="217">
        <f>New_missions!F16+New_missions!F52</f>
        <v>6.7</v>
      </c>
      <c r="G207" s="217">
        <f>New_missions!G16+New_missions!G52</f>
        <v>7.6</v>
      </c>
      <c r="H207" s="217">
        <f>New_missions!H16+New_missions!H52</f>
        <v>8.5</v>
      </c>
      <c r="I207" s="217">
        <f>New_missions!I16+New_missions!I52</f>
        <v>9.4</v>
      </c>
      <c r="J207" s="217">
        <f>New_missions!J16+New_missions!J52</f>
        <v>10.3</v>
      </c>
      <c r="K207" s="217">
        <f>New_missions!K16+New_missions!K52</f>
        <v>11.200000000000001</v>
      </c>
      <c r="L207" s="217">
        <f>New_missions!L16+New_missions!L52</f>
        <v>12.100000000000001</v>
      </c>
      <c r="M207" s="217">
        <f>New_missions!M16+New_missions!M52</f>
        <v>13.000000000000002</v>
      </c>
      <c r="N207" s="217">
        <f>New_missions!N16+New_missions!N52</f>
        <v>13.000000000000002</v>
      </c>
      <c r="O207" s="217">
        <f>New_missions!O16+New_missions!O52</f>
        <v>13.000000000000002</v>
      </c>
      <c r="P207" s="217">
        <f>New_missions!P16+New_missions!P52</f>
        <v>13.000000000000002</v>
      </c>
      <c r="Q207" s="217">
        <f>New_missions!Q16+New_missions!Q52</f>
        <v>13.000000000000002</v>
      </c>
      <c r="R207" s="217">
        <f>New_missions!R16+New_missions!R52</f>
        <v>13.000000000000002</v>
      </c>
      <c r="S207" s="217">
        <f>New_missions!S16+New_missions!S52</f>
        <v>13.000000000000002</v>
      </c>
      <c r="T207" s="217">
        <f>New_missions!T16+New_missions!T52</f>
        <v>13.000000000000002</v>
      </c>
      <c r="U207" s="217">
        <f>New_missions!U16+New_missions!U52</f>
        <v>13.000000000000002</v>
      </c>
      <c r="V207" s="217">
        <f>New_missions!V16+New_missions!V52</f>
        <v>13.000000000000002</v>
      </c>
      <c r="W207" s="217">
        <f>New_missions!W16+New_missions!W52</f>
        <v>13.000000000000002</v>
      </c>
    </row>
    <row r="208" spans="1:23" x14ac:dyDescent="0.3">
      <c r="A208" s="99" t="str">
        <f>A52</f>
        <v>New</v>
      </c>
      <c r="B208" s="99" t="str">
        <f>B52</f>
        <v>Deep Space Robotic</v>
      </c>
      <c r="C208" s="99" t="str">
        <f>C52</f>
        <v>-</v>
      </c>
      <c r="D208" s="217">
        <f>New_missions!D17+New_missions!D53</f>
        <v>0</v>
      </c>
      <c r="E208" s="217">
        <f>New_missions!E17+New_missions!E53</f>
        <v>0</v>
      </c>
      <c r="F208" s="217">
        <f>New_missions!F17+New_missions!F53</f>
        <v>0</v>
      </c>
      <c r="G208" s="217">
        <f>New_missions!G17+New_missions!G53</f>
        <v>0</v>
      </c>
      <c r="H208" s="217">
        <f>New_missions!H17+New_missions!H53</f>
        <v>0</v>
      </c>
      <c r="I208" s="217">
        <f>New_missions!I17+New_missions!I53</f>
        <v>0</v>
      </c>
      <c r="J208" s="217">
        <f>New_missions!J17+New_missions!J53</f>
        <v>0</v>
      </c>
      <c r="K208" s="217">
        <f>New_missions!K17+New_missions!K53</f>
        <v>0</v>
      </c>
      <c r="L208" s="217">
        <f>New_missions!L17+New_missions!L53</f>
        <v>0</v>
      </c>
      <c r="M208" s="217">
        <f>New_missions!M17+New_missions!M53</f>
        <v>0</v>
      </c>
      <c r="N208" s="217">
        <f>New_missions!N17+New_missions!N53</f>
        <v>0</v>
      </c>
      <c r="O208" s="217">
        <f>New_missions!O17+New_missions!O53</f>
        <v>0</v>
      </c>
      <c r="P208" s="217">
        <f>New_missions!P17+New_missions!P53</f>
        <v>0</v>
      </c>
      <c r="Q208" s="217">
        <f>New_missions!Q17+New_missions!Q53</f>
        <v>0</v>
      </c>
      <c r="R208" s="217">
        <f>New_missions!R17+New_missions!R53</f>
        <v>0</v>
      </c>
      <c r="S208" s="217">
        <f>New_missions!S17+New_missions!S53</f>
        <v>0</v>
      </c>
      <c r="T208" s="217">
        <f>New_missions!T17+New_missions!T53</f>
        <v>0</v>
      </c>
      <c r="U208" s="217">
        <f>New_missions!U17+New_missions!U53</f>
        <v>0</v>
      </c>
      <c r="V208" s="217">
        <f>New_missions!V17+New_missions!V53</f>
        <v>0</v>
      </c>
      <c r="W208" s="217">
        <f>New_missions!W17+New_missions!W53</f>
        <v>0</v>
      </c>
    </row>
    <row r="209" spans="1:23" x14ac:dyDescent="0.3">
      <c r="A209" s="99" t="str">
        <f>A53</f>
        <v>New</v>
      </c>
      <c r="B209" s="99" t="str">
        <f>B53</f>
        <v>Near Earth Robotic - Low Latency &amp; Complex Needs</v>
      </c>
      <c r="C209" s="99" t="str">
        <f>C53</f>
        <v>-</v>
      </c>
      <c r="D209" s="217">
        <f>New_missions!D18+New_missions!D54</f>
        <v>0.2</v>
      </c>
      <c r="E209" s="217">
        <f>New_missions!E18+New_missions!E54</f>
        <v>0.4</v>
      </c>
      <c r="F209" s="217">
        <f>New_missions!F18+New_missions!F54</f>
        <v>0.60000000000000009</v>
      </c>
      <c r="G209" s="217">
        <f>New_missions!G18+New_missions!G54</f>
        <v>0.8</v>
      </c>
      <c r="H209" s="217">
        <f>New_missions!H18+New_missions!H54</f>
        <v>2</v>
      </c>
      <c r="I209" s="217">
        <f>New_missions!I18+New_missions!I54</f>
        <v>2.2000000000000002</v>
      </c>
      <c r="J209" s="217">
        <f>New_missions!J18+New_missions!J54</f>
        <v>2.4</v>
      </c>
      <c r="K209" s="217">
        <f>New_missions!K18+New_missions!K54</f>
        <v>2.5999999999999996</v>
      </c>
      <c r="L209" s="217">
        <f>New_missions!L18+New_missions!L54</f>
        <v>2.8</v>
      </c>
      <c r="M209" s="217">
        <f>New_missions!M18+New_missions!M54</f>
        <v>3</v>
      </c>
      <c r="N209" s="217">
        <f>New_missions!N18+New_missions!N54</f>
        <v>3</v>
      </c>
      <c r="O209" s="217">
        <f>New_missions!O18+New_missions!O54</f>
        <v>3</v>
      </c>
      <c r="P209" s="217">
        <f>New_missions!P18+New_missions!P54</f>
        <v>3</v>
      </c>
      <c r="Q209" s="217">
        <f>New_missions!Q18+New_missions!Q54</f>
        <v>3</v>
      </c>
      <c r="R209" s="217">
        <f>New_missions!R18+New_missions!R54</f>
        <v>3</v>
      </c>
      <c r="S209" s="217">
        <f>New_missions!S18+New_missions!S54</f>
        <v>3</v>
      </c>
      <c r="T209" s="217">
        <f>New_missions!T18+New_missions!T54</f>
        <v>3</v>
      </c>
      <c r="U209" s="217">
        <f>New_missions!U18+New_missions!U54</f>
        <v>3</v>
      </c>
      <c r="V209" s="217">
        <f>New_missions!V18+New_missions!V54</f>
        <v>3</v>
      </c>
      <c r="W209" s="217">
        <f>New_missions!W18+New_missions!W54</f>
        <v>3</v>
      </c>
    </row>
    <row r="210" spans="1:23" x14ac:dyDescent="0.3">
      <c r="A210" s="99" t="str">
        <f>A54</f>
        <v>New</v>
      </c>
      <c r="B210" s="99" t="str">
        <f>B54</f>
        <v>Mission Operations</v>
      </c>
      <c r="C210" s="99" t="str">
        <f>C54</f>
        <v>-</v>
      </c>
      <c r="D210" s="217">
        <f>New_missions!D19+New_missions!D55</f>
        <v>0</v>
      </c>
      <c r="E210" s="217">
        <f>New_missions!E19+New_missions!E55</f>
        <v>0</v>
      </c>
      <c r="F210" s="217">
        <f>New_missions!F19+New_missions!F55</f>
        <v>0</v>
      </c>
      <c r="G210" s="217">
        <f>New_missions!G19+New_missions!G55</f>
        <v>0</v>
      </c>
      <c r="H210" s="217">
        <f>New_missions!H19+New_missions!H55</f>
        <v>0</v>
      </c>
      <c r="I210" s="217">
        <f>New_missions!I19+New_missions!I55</f>
        <v>0</v>
      </c>
      <c r="J210" s="217">
        <f>New_missions!J19+New_missions!J55</f>
        <v>0</v>
      </c>
      <c r="K210" s="217">
        <f>New_missions!K19+New_missions!K55</f>
        <v>0</v>
      </c>
      <c r="L210" s="217">
        <f>New_missions!L19+New_missions!L55</f>
        <v>0</v>
      </c>
      <c r="M210" s="217">
        <f>New_missions!M19+New_missions!M55</f>
        <v>0</v>
      </c>
      <c r="N210" s="217">
        <f>New_missions!N19+New_missions!N55</f>
        <v>0</v>
      </c>
      <c r="O210" s="217">
        <f>New_missions!O19+New_missions!O55</f>
        <v>0</v>
      </c>
      <c r="P210" s="217">
        <f>New_missions!P19+New_missions!P55</f>
        <v>0</v>
      </c>
      <c r="Q210" s="217">
        <f>New_missions!Q19+New_missions!Q55</f>
        <v>0</v>
      </c>
      <c r="R210" s="217">
        <f>New_missions!R19+New_missions!R55</f>
        <v>0</v>
      </c>
      <c r="S210" s="217">
        <f>New_missions!S19+New_missions!S55</f>
        <v>0</v>
      </c>
      <c r="T210" s="217">
        <f>New_missions!T19+New_missions!T55</f>
        <v>0</v>
      </c>
      <c r="U210" s="217">
        <f>New_missions!U19+New_missions!U55</f>
        <v>0</v>
      </c>
      <c r="V210" s="217">
        <f>New_missions!V19+New_missions!V55</f>
        <v>0</v>
      </c>
      <c r="W210" s="217">
        <f>New_missions!W19+New_missions!W55</f>
        <v>0</v>
      </c>
    </row>
    <row r="211" spans="1:23" x14ac:dyDescent="0.3">
      <c r="A211" s="99" t="str">
        <f>A55</f>
        <v>New</v>
      </c>
      <c r="B211" s="99" t="str">
        <f>B55</f>
        <v>Launch Events</v>
      </c>
      <c r="C211" s="99" t="str">
        <f>C55</f>
        <v>-</v>
      </c>
      <c r="D211" s="217">
        <f>New_missions!D20+New_missions!D56</f>
        <v>0.5</v>
      </c>
      <c r="E211" s="217">
        <f>New_missions!E20+New_missions!E56</f>
        <v>1</v>
      </c>
      <c r="F211" s="217">
        <f>New_missions!F20+New_missions!F56</f>
        <v>1.5</v>
      </c>
      <c r="G211" s="217">
        <f>New_missions!G20+New_missions!G56</f>
        <v>2</v>
      </c>
      <c r="H211" s="217">
        <f>New_missions!H20+New_missions!H56</f>
        <v>3.5</v>
      </c>
      <c r="I211" s="217">
        <f>New_missions!I20+New_missions!I56</f>
        <v>4</v>
      </c>
      <c r="J211" s="217">
        <f>New_missions!J20+New_missions!J56</f>
        <v>4.5</v>
      </c>
      <c r="K211" s="217">
        <f>New_missions!K20+New_missions!K56</f>
        <v>5</v>
      </c>
      <c r="L211" s="217">
        <f>New_missions!L20+New_missions!L56</f>
        <v>5.5</v>
      </c>
      <c r="M211" s="217">
        <f>New_missions!M20+New_missions!M56</f>
        <v>6</v>
      </c>
      <c r="N211" s="217">
        <f>New_missions!N20+New_missions!N56</f>
        <v>6</v>
      </c>
      <c r="O211" s="217">
        <f>New_missions!O20+New_missions!O56</f>
        <v>6</v>
      </c>
      <c r="P211" s="217">
        <f>New_missions!P20+New_missions!P56</f>
        <v>6</v>
      </c>
      <c r="Q211" s="217">
        <f>New_missions!Q20+New_missions!Q56</f>
        <v>6</v>
      </c>
      <c r="R211" s="217">
        <f>New_missions!R20+New_missions!R56</f>
        <v>6</v>
      </c>
      <c r="S211" s="217">
        <f>New_missions!S20+New_missions!S56</f>
        <v>6</v>
      </c>
      <c r="T211" s="217">
        <f>New_missions!T20+New_missions!T56</f>
        <v>6</v>
      </c>
      <c r="U211" s="217">
        <f>New_missions!U20+New_missions!U56</f>
        <v>6</v>
      </c>
      <c r="V211" s="217">
        <f>New_missions!V20+New_missions!V56</f>
        <v>6</v>
      </c>
      <c r="W211" s="217">
        <f>New_missions!W20+New_missions!W56</f>
        <v>6</v>
      </c>
    </row>
    <row r="212" spans="1:23" x14ac:dyDescent="0.3">
      <c r="A212" s="99" t="str">
        <f>A56</f>
        <v>New</v>
      </c>
      <c r="B212" s="99" t="str">
        <f>B56</f>
        <v>Terrestrial &amp; Aerial</v>
      </c>
      <c r="C212" s="99" t="str">
        <f>C56</f>
        <v>-</v>
      </c>
      <c r="D212" s="217">
        <f>New_missions!D21+New_missions!D57</f>
        <v>0.3</v>
      </c>
      <c r="E212" s="217">
        <f>New_missions!E21+New_missions!E57</f>
        <v>1.6</v>
      </c>
      <c r="F212" s="217">
        <f>New_missions!F21+New_missions!F57</f>
        <v>1.9</v>
      </c>
      <c r="G212" s="217">
        <f>New_missions!G21+New_missions!G57</f>
        <v>2.2000000000000002</v>
      </c>
      <c r="H212" s="217">
        <f>New_missions!H21+New_missions!H57</f>
        <v>2.5</v>
      </c>
      <c r="I212" s="217">
        <f>New_missions!I21+New_missions!I57</f>
        <v>3.8</v>
      </c>
      <c r="J212" s="217">
        <f>New_missions!J21+New_missions!J57</f>
        <v>4.0999999999999996</v>
      </c>
      <c r="K212" s="217">
        <f>New_missions!K21+New_missions!K57</f>
        <v>4.4000000000000004</v>
      </c>
      <c r="L212" s="217">
        <f>New_missions!L21+New_missions!L57</f>
        <v>4.6999999999999993</v>
      </c>
      <c r="M212" s="217">
        <f>New_missions!M21+New_missions!M57</f>
        <v>5</v>
      </c>
      <c r="N212" s="217">
        <f>New_missions!N21+New_missions!N57</f>
        <v>5</v>
      </c>
      <c r="O212" s="217">
        <f>New_missions!O21+New_missions!O57</f>
        <v>5</v>
      </c>
      <c r="P212" s="217">
        <f>New_missions!P21+New_missions!P57</f>
        <v>5</v>
      </c>
      <c r="Q212" s="217">
        <f>New_missions!Q21+New_missions!Q57</f>
        <v>5</v>
      </c>
      <c r="R212" s="217">
        <f>New_missions!R21+New_missions!R57</f>
        <v>5</v>
      </c>
      <c r="S212" s="217">
        <f>New_missions!S21+New_missions!S57</f>
        <v>5</v>
      </c>
      <c r="T212" s="217">
        <f>New_missions!T21+New_missions!T57</f>
        <v>5</v>
      </c>
      <c r="U212" s="217">
        <f>New_missions!U21+New_missions!U57</f>
        <v>5</v>
      </c>
      <c r="V212" s="217">
        <f>New_missions!V21+New_missions!V57</f>
        <v>5</v>
      </c>
      <c r="W212" s="217">
        <f>New_missions!W21+New_missions!W57</f>
        <v>5</v>
      </c>
    </row>
    <row r="213" spans="1:23" x14ac:dyDescent="0.3">
      <c r="A213" s="69"/>
      <c r="B213" s="101"/>
    </row>
    <row r="214" spans="1:23" x14ac:dyDescent="0.3">
      <c r="A214" s="69"/>
      <c r="B214" s="101"/>
      <c r="D214" s="103">
        <f>SUM(D158:D212)</f>
        <v>46.7</v>
      </c>
      <c r="E214" s="103">
        <f>SUM(E158:E212)</f>
        <v>50.4</v>
      </c>
      <c r="F214" s="103">
        <f t="shared" ref="F214:W214" si="68">SUM(F158:F212)</f>
        <v>54.1</v>
      </c>
      <c r="G214" s="103">
        <f t="shared" si="68"/>
        <v>57.800000000000004</v>
      </c>
      <c r="H214" s="103">
        <f t="shared" si="68"/>
        <v>62.5</v>
      </c>
      <c r="I214" s="103">
        <f t="shared" si="68"/>
        <v>67.2</v>
      </c>
      <c r="J214" s="103">
        <f t="shared" si="68"/>
        <v>71.899999999999977</v>
      </c>
      <c r="K214" s="103">
        <f t="shared" si="68"/>
        <v>76.599999999999994</v>
      </c>
      <c r="L214" s="103">
        <f t="shared" si="68"/>
        <v>81.3</v>
      </c>
      <c r="M214" s="200">
        <f t="shared" si="68"/>
        <v>86</v>
      </c>
      <c r="N214" s="103">
        <f t="shared" si="68"/>
        <v>86</v>
      </c>
      <c r="O214" s="103">
        <f t="shared" si="68"/>
        <v>86</v>
      </c>
      <c r="P214" s="103">
        <f t="shared" si="68"/>
        <v>86</v>
      </c>
      <c r="Q214" s="103">
        <f t="shared" si="68"/>
        <v>86</v>
      </c>
      <c r="R214" s="103">
        <f t="shared" si="68"/>
        <v>86</v>
      </c>
      <c r="S214" s="103">
        <f t="shared" si="68"/>
        <v>86</v>
      </c>
      <c r="T214" s="103">
        <f t="shared" si="68"/>
        <v>86</v>
      </c>
      <c r="U214" s="103">
        <f t="shared" si="68"/>
        <v>86</v>
      </c>
      <c r="V214" s="103">
        <f t="shared" si="68"/>
        <v>86</v>
      </c>
      <c r="W214" s="103">
        <f t="shared" si="68"/>
        <v>86</v>
      </c>
    </row>
    <row r="215" spans="1:23" ht="15" thickBot="1" x14ac:dyDescent="0.35"/>
    <row r="216" spans="1:23" x14ac:dyDescent="0.3">
      <c r="B216" s="115" t="s">
        <v>157</v>
      </c>
      <c r="D216" s="116">
        <f>D157</f>
        <v>2021</v>
      </c>
      <c r="E216" s="116">
        <f t="shared" ref="E216:V216" si="69">E157</f>
        <v>2022</v>
      </c>
      <c r="F216" s="116">
        <f t="shared" si="69"/>
        <v>2023</v>
      </c>
      <c r="G216" s="116">
        <f t="shared" si="69"/>
        <v>2024</v>
      </c>
      <c r="H216" s="116">
        <f t="shared" si="69"/>
        <v>2025</v>
      </c>
      <c r="I216" s="116">
        <f t="shared" si="69"/>
        <v>2026</v>
      </c>
      <c r="J216" s="116">
        <f t="shared" si="69"/>
        <v>2027</v>
      </c>
      <c r="K216" s="116">
        <f t="shared" si="69"/>
        <v>2028</v>
      </c>
      <c r="L216" s="116">
        <f t="shared" si="69"/>
        <v>2029</v>
      </c>
      <c r="M216" s="201">
        <f t="shared" si="69"/>
        <v>2030</v>
      </c>
      <c r="N216" s="194">
        <f t="shared" si="69"/>
        <v>2031</v>
      </c>
      <c r="O216" s="116">
        <f t="shared" si="69"/>
        <v>2032</v>
      </c>
      <c r="P216" s="116">
        <f t="shared" si="69"/>
        <v>2033</v>
      </c>
      <c r="Q216" s="116">
        <f t="shared" si="69"/>
        <v>2034</v>
      </c>
      <c r="R216" s="116">
        <f t="shared" si="69"/>
        <v>2035</v>
      </c>
      <c r="S216" s="116">
        <f t="shared" si="69"/>
        <v>2036</v>
      </c>
      <c r="T216" s="116">
        <f t="shared" si="69"/>
        <v>2037</v>
      </c>
      <c r="U216" s="116">
        <f t="shared" si="69"/>
        <v>2038</v>
      </c>
      <c r="V216" s="116">
        <f t="shared" si="69"/>
        <v>2039</v>
      </c>
      <c r="W216" s="116">
        <f>W157</f>
        <v>2040</v>
      </c>
    </row>
    <row r="217" spans="1:23" x14ac:dyDescent="0.3">
      <c r="B217" s="117" t="s">
        <v>112</v>
      </c>
      <c r="D217" s="93">
        <f>SUMIF($B$158:$B$212,$B217,D$158:D$212)</f>
        <v>6.6</v>
      </c>
      <c r="E217" s="93">
        <f>SUMIF($B$158:$B$212,$B217,E$158:E$212)</f>
        <v>7.2</v>
      </c>
      <c r="F217" s="93">
        <f>SUMIF($B$158:$B$212,$B217,F$158:F$212)</f>
        <v>7.8</v>
      </c>
      <c r="G217" s="93">
        <f>SUMIF($B$158:$B$212,$B217,G$158:G$212)</f>
        <v>8.4</v>
      </c>
      <c r="H217" s="93">
        <f>SUMIF($B$158:$B$212,$B217,H$158:H$212)</f>
        <v>9</v>
      </c>
      <c r="I217" s="93">
        <f>SUMIF($B$158:$B$212,$B217,I$158:I$212)</f>
        <v>9.6</v>
      </c>
      <c r="J217" s="93">
        <f>SUMIF($B$158:$B$212,$B217,J$158:J$212)</f>
        <v>10.199999999999999</v>
      </c>
      <c r="K217" s="93">
        <f>SUMIF($B$158:$B$212,$B217,K$158:K$212)</f>
        <v>10.8</v>
      </c>
      <c r="L217" s="93">
        <f>SUMIF($B$158:$B$212,$B217,L$158:L$212)</f>
        <v>11.399999999999999</v>
      </c>
      <c r="M217" s="93">
        <f>SUMIF($B$158:$B$212,$B217,M$158:M$212)</f>
        <v>12</v>
      </c>
      <c r="N217" s="93">
        <f>SUMIF($B$158:$B$212,$B217,N$158:N$212)</f>
        <v>12</v>
      </c>
      <c r="O217" s="93">
        <f>SUMIF($B$158:$B$212,$B217,O$158:O$212)</f>
        <v>12</v>
      </c>
      <c r="P217" s="93">
        <f>SUMIF($B$158:$B$212,$B217,P$158:P$212)</f>
        <v>12</v>
      </c>
      <c r="Q217" s="93">
        <f>SUMIF($B$158:$B$212,$B217,Q$158:Q$212)</f>
        <v>12</v>
      </c>
      <c r="R217" s="93">
        <f>SUMIF($B$158:$B$212,$B217,R$158:R$212)</f>
        <v>12</v>
      </c>
      <c r="S217" s="93">
        <f>SUMIF($B$158:$B$212,$B217,S$158:S$212)</f>
        <v>12</v>
      </c>
      <c r="T217" s="93">
        <f>SUMIF($B$158:$B$212,$B217,T$158:T$212)</f>
        <v>12</v>
      </c>
      <c r="U217" s="93">
        <f>SUMIF($B$158:$B$212,$B217,U$158:U$212)</f>
        <v>12</v>
      </c>
      <c r="V217" s="93">
        <f>SUMIF($B$158:$B$212,$B217,V$158:V$212)</f>
        <v>12</v>
      </c>
      <c r="W217" s="93">
        <f>SUMIF($B$158:$B$212,$B217,W$158:W$212)</f>
        <v>12</v>
      </c>
    </row>
    <row r="218" spans="1:23" x14ac:dyDescent="0.3">
      <c r="B218" s="117" t="s">
        <v>110</v>
      </c>
      <c r="D218" s="93">
        <f>SUMIF($B$158:$B$212,$B218,D$158:D$212)</f>
        <v>19.2</v>
      </c>
      <c r="E218" s="93">
        <f>SUMIF($B$158:$B$212,$B218,E$158:E$212)</f>
        <v>21.4</v>
      </c>
      <c r="F218" s="93">
        <f>SUMIF($B$158:$B$212,$B218,F$158:F$212)</f>
        <v>23.6</v>
      </c>
      <c r="G218" s="93">
        <f>SUMIF($B$158:$B$212,$B218,G$158:G$212)</f>
        <v>25.8</v>
      </c>
      <c r="H218" s="93">
        <f>SUMIF($B$158:$B$212,$B218,H$158:H$212)</f>
        <v>28</v>
      </c>
      <c r="I218" s="93">
        <f>SUMIF($B$158:$B$212,$B218,I$158:I$212)</f>
        <v>30.2</v>
      </c>
      <c r="J218" s="93">
        <f>SUMIF($B$158:$B$212,$B218,J$158:J$212)</f>
        <v>32.4</v>
      </c>
      <c r="K218" s="93">
        <f>SUMIF($B$158:$B$212,$B218,K$158:K$212)</f>
        <v>34.599999999999994</v>
      </c>
      <c r="L218" s="93">
        <f>SUMIF($B$158:$B$212,$B218,L$158:L$212)</f>
        <v>36.799999999999997</v>
      </c>
      <c r="M218" s="93">
        <f>SUMIF($B$158:$B$212,$B218,M$158:M$212)</f>
        <v>39</v>
      </c>
      <c r="N218" s="93">
        <f>SUMIF($B$158:$B$212,$B218,N$158:N$212)</f>
        <v>39</v>
      </c>
      <c r="O218" s="93">
        <f>SUMIF($B$158:$B$212,$B218,O$158:O$212)</f>
        <v>39</v>
      </c>
      <c r="P218" s="93">
        <f>SUMIF($B$158:$B$212,$B218,P$158:P$212)</f>
        <v>39</v>
      </c>
      <c r="Q218" s="93">
        <f>SUMIF($B$158:$B$212,$B218,Q$158:Q$212)</f>
        <v>39</v>
      </c>
      <c r="R218" s="93">
        <f>SUMIF($B$158:$B$212,$B218,R$158:R$212)</f>
        <v>39</v>
      </c>
      <c r="S218" s="93">
        <f>SUMIF($B$158:$B$212,$B218,S$158:S$212)</f>
        <v>39</v>
      </c>
      <c r="T218" s="93">
        <f>SUMIF($B$158:$B$212,$B218,T$158:T$212)</f>
        <v>39</v>
      </c>
      <c r="U218" s="93">
        <f>SUMIF($B$158:$B$212,$B218,U$158:U$212)</f>
        <v>39</v>
      </c>
      <c r="V218" s="93">
        <f>SUMIF($B$158:$B$212,$B218,V$158:V$212)</f>
        <v>39</v>
      </c>
      <c r="W218" s="93">
        <f>SUMIF($B$158:$B$212,$B218,W$158:W$212)</f>
        <v>39</v>
      </c>
    </row>
    <row r="219" spans="1:23" x14ac:dyDescent="0.3">
      <c r="B219" s="117" t="s">
        <v>109</v>
      </c>
      <c r="D219" s="93">
        <f>SUMIF($B$158:$B$212,$B219,D$158:D$212)</f>
        <v>8.9</v>
      </c>
      <c r="E219" s="93">
        <f>SUMIF($B$158:$B$212,$B219,E$158:E$212)</f>
        <v>9.8000000000000007</v>
      </c>
      <c r="F219" s="93">
        <f>SUMIF($B$158:$B$212,$B219,F$158:F$212)</f>
        <v>10.7</v>
      </c>
      <c r="G219" s="93">
        <f>SUMIF($B$158:$B$212,$B219,G$158:G$212)</f>
        <v>11.6</v>
      </c>
      <c r="H219" s="93">
        <f>SUMIF($B$158:$B$212,$B219,H$158:H$212)</f>
        <v>12.5</v>
      </c>
      <c r="I219" s="93">
        <f>SUMIF($B$158:$B$212,$B219,I$158:I$212)</f>
        <v>13.4</v>
      </c>
      <c r="J219" s="93">
        <f>SUMIF($B$158:$B$212,$B219,J$158:J$212)</f>
        <v>14.3</v>
      </c>
      <c r="K219" s="93">
        <f>SUMIF($B$158:$B$212,$B219,K$158:K$212)</f>
        <v>15.200000000000001</v>
      </c>
      <c r="L219" s="93">
        <f>SUMIF($B$158:$B$212,$B219,L$158:L$212)</f>
        <v>16.100000000000001</v>
      </c>
      <c r="M219" s="93">
        <f>SUMIF($B$158:$B$212,$B219,M$158:M$212)</f>
        <v>17</v>
      </c>
      <c r="N219" s="93">
        <f>SUMIF($B$158:$B$212,$B219,N$158:N$212)</f>
        <v>17</v>
      </c>
      <c r="O219" s="93">
        <f>SUMIF($B$158:$B$212,$B219,O$158:O$212)</f>
        <v>17</v>
      </c>
      <c r="P219" s="93">
        <f>SUMIF($B$158:$B$212,$B219,P$158:P$212)</f>
        <v>17</v>
      </c>
      <c r="Q219" s="93">
        <f>SUMIF($B$158:$B$212,$B219,Q$158:Q$212)</f>
        <v>17</v>
      </c>
      <c r="R219" s="93">
        <f>SUMIF($B$158:$B$212,$B219,R$158:R$212)</f>
        <v>17</v>
      </c>
      <c r="S219" s="93">
        <f>SUMIF($B$158:$B$212,$B219,S$158:S$212)</f>
        <v>17</v>
      </c>
      <c r="T219" s="93">
        <f>SUMIF($B$158:$B$212,$B219,T$158:T$212)</f>
        <v>17</v>
      </c>
      <c r="U219" s="93">
        <f>SUMIF($B$158:$B$212,$B219,U$158:U$212)</f>
        <v>17</v>
      </c>
      <c r="V219" s="93">
        <f>SUMIF($B$158:$B$212,$B219,V$158:V$212)</f>
        <v>17</v>
      </c>
      <c r="W219" s="93">
        <f>SUMIF($B$158:$B$212,$B219,W$158:W$212)</f>
        <v>17</v>
      </c>
    </row>
    <row r="220" spans="1:23" x14ac:dyDescent="0.3">
      <c r="B220" s="117" t="s">
        <v>155</v>
      </c>
      <c r="D220" s="93">
        <f>SUMIF($B$158:$B$212,$B220,D$158:D$212)</f>
        <v>0</v>
      </c>
      <c r="E220" s="93">
        <f>SUMIF($B$158:$B$212,$B220,E$158:E$212)</f>
        <v>0</v>
      </c>
      <c r="F220" s="93">
        <f>SUMIF($B$158:$B$212,$B220,F$158:F$212)</f>
        <v>0</v>
      </c>
      <c r="G220" s="93">
        <f>SUMIF($B$158:$B$212,$B220,G$158:G$212)</f>
        <v>0</v>
      </c>
      <c r="H220" s="93">
        <f>SUMIF($B$158:$B$212,$B220,H$158:H$212)</f>
        <v>0</v>
      </c>
      <c r="I220" s="93">
        <f>SUMIF($B$158:$B$212,$B220,I$158:I$212)</f>
        <v>0</v>
      </c>
      <c r="J220" s="93">
        <f>SUMIF($B$158:$B$212,$B220,J$158:J$212)</f>
        <v>0</v>
      </c>
      <c r="K220" s="93">
        <f>SUMIF($B$158:$B$212,$B220,K$158:K$212)</f>
        <v>0</v>
      </c>
      <c r="L220" s="93">
        <f>SUMIF($B$158:$B$212,$B220,L$158:L$212)</f>
        <v>0</v>
      </c>
      <c r="M220" s="93">
        <f>SUMIF($B$158:$B$212,$B220,M$158:M$212)</f>
        <v>0</v>
      </c>
      <c r="N220" s="93">
        <f>SUMIF($B$158:$B$212,$B220,N$158:N$212)</f>
        <v>0</v>
      </c>
      <c r="O220" s="93">
        <f>SUMIF($B$158:$B$212,$B220,O$158:O$212)</f>
        <v>0</v>
      </c>
      <c r="P220" s="93">
        <f>SUMIF($B$158:$B$212,$B220,P$158:P$212)</f>
        <v>0</v>
      </c>
      <c r="Q220" s="93">
        <f>SUMIF($B$158:$B$212,$B220,Q$158:Q$212)</f>
        <v>0</v>
      </c>
      <c r="R220" s="93">
        <f>SUMIF($B$158:$B$212,$B220,R$158:R$212)</f>
        <v>0</v>
      </c>
      <c r="S220" s="93">
        <f>SUMIF($B$158:$B$212,$B220,S$158:S$212)</f>
        <v>0</v>
      </c>
      <c r="T220" s="93">
        <f>SUMIF($B$158:$B$212,$B220,T$158:T$212)</f>
        <v>0</v>
      </c>
      <c r="U220" s="93">
        <f>SUMIF($B$158:$B$212,$B220,U$158:U$212)</f>
        <v>0</v>
      </c>
      <c r="V220" s="93">
        <f>SUMIF($B$158:$B$212,$B220,V$158:V$212)</f>
        <v>0</v>
      </c>
      <c r="W220" s="93">
        <f>SUMIF($B$158:$B$212,$B220,W$158:W$212)</f>
        <v>0</v>
      </c>
    </row>
    <row r="221" spans="1:23" x14ac:dyDescent="0.3">
      <c r="B221" s="117" t="s">
        <v>113</v>
      </c>
      <c r="D221" s="93">
        <f>SUMIF($B$158:$B$212,$B221,D$158:D$212)</f>
        <v>1.2</v>
      </c>
      <c r="E221" s="93">
        <f>SUMIF($B$158:$B$212,$B221,E$158:E$212)</f>
        <v>1.4</v>
      </c>
      <c r="F221" s="93">
        <f>SUMIF($B$158:$B$212,$B221,F$158:F$212)</f>
        <v>1.6</v>
      </c>
      <c r="G221" s="93">
        <f>SUMIF($B$158:$B$212,$B221,G$158:G$212)</f>
        <v>1.8</v>
      </c>
      <c r="H221" s="93">
        <f>SUMIF($B$158:$B$212,$B221,H$158:H$212)</f>
        <v>2</v>
      </c>
      <c r="I221" s="93">
        <f>SUMIF($B$158:$B$212,$B221,I$158:I$212)</f>
        <v>2.2000000000000002</v>
      </c>
      <c r="J221" s="93">
        <f>SUMIF($B$158:$B$212,$B221,J$158:J$212)</f>
        <v>2.4</v>
      </c>
      <c r="K221" s="93">
        <f>SUMIF($B$158:$B$212,$B221,K$158:K$212)</f>
        <v>2.5999999999999996</v>
      </c>
      <c r="L221" s="93">
        <f>SUMIF($B$158:$B$212,$B221,L$158:L$212)</f>
        <v>2.8</v>
      </c>
      <c r="M221" s="93">
        <f>SUMIF($B$158:$B$212,$B221,M$158:M$212)</f>
        <v>3</v>
      </c>
      <c r="N221" s="93">
        <f>SUMIF($B$158:$B$212,$B221,N$158:N$212)</f>
        <v>3</v>
      </c>
      <c r="O221" s="93">
        <f>SUMIF($B$158:$B$212,$B221,O$158:O$212)</f>
        <v>3</v>
      </c>
      <c r="P221" s="93">
        <f>SUMIF($B$158:$B$212,$B221,P$158:P$212)</f>
        <v>3</v>
      </c>
      <c r="Q221" s="93">
        <f>SUMIF($B$158:$B$212,$B221,Q$158:Q$212)</f>
        <v>3</v>
      </c>
      <c r="R221" s="93">
        <f>SUMIF($B$158:$B$212,$B221,R$158:R$212)</f>
        <v>3</v>
      </c>
      <c r="S221" s="93">
        <f>SUMIF($B$158:$B$212,$B221,S$158:S$212)</f>
        <v>3</v>
      </c>
      <c r="T221" s="93">
        <f>SUMIF($B$158:$B$212,$B221,T$158:T$212)</f>
        <v>3</v>
      </c>
      <c r="U221" s="93">
        <f>SUMIF($B$158:$B$212,$B221,U$158:U$212)</f>
        <v>3</v>
      </c>
      <c r="V221" s="93">
        <f>SUMIF($B$158:$B$212,$B221,V$158:V$212)</f>
        <v>3</v>
      </c>
      <c r="W221" s="93">
        <f>SUMIF($B$158:$B$212,$B221,W$158:W$212)</f>
        <v>3</v>
      </c>
    </row>
    <row r="222" spans="1:23" x14ac:dyDescent="0.3">
      <c r="B222" s="117" t="s">
        <v>156</v>
      </c>
      <c r="D222" s="93">
        <f>SUMIF($B$158:$B$212,$B222,D$158:D$212)</f>
        <v>0</v>
      </c>
      <c r="E222" s="93">
        <f>SUMIF($B$158:$B$212,$B222,E$158:E$212)</f>
        <v>0</v>
      </c>
      <c r="F222" s="93">
        <f>SUMIF($B$158:$B$212,$B222,F$158:F$212)</f>
        <v>0</v>
      </c>
      <c r="G222" s="93">
        <f>SUMIF($B$158:$B$212,$B222,G$158:G$212)</f>
        <v>0</v>
      </c>
      <c r="H222" s="93">
        <f>SUMIF($B$158:$B$212,$B222,H$158:H$212)</f>
        <v>0</v>
      </c>
      <c r="I222" s="93">
        <f>SUMIF($B$158:$B$212,$B222,I$158:I$212)</f>
        <v>0</v>
      </c>
      <c r="J222" s="93">
        <f>SUMIF($B$158:$B$212,$B222,J$158:J$212)</f>
        <v>0</v>
      </c>
      <c r="K222" s="93">
        <f>SUMIF($B$158:$B$212,$B222,K$158:K$212)</f>
        <v>0</v>
      </c>
      <c r="L222" s="93">
        <f>SUMIF($B$158:$B$212,$B222,L$158:L$212)</f>
        <v>0</v>
      </c>
      <c r="M222" s="93">
        <f>SUMIF($B$158:$B$212,$B222,M$158:M$212)</f>
        <v>0</v>
      </c>
      <c r="N222" s="93">
        <f>SUMIF($B$158:$B$212,$B222,N$158:N$212)</f>
        <v>0</v>
      </c>
      <c r="O222" s="93">
        <f>SUMIF($B$158:$B$212,$B222,O$158:O$212)</f>
        <v>0</v>
      </c>
      <c r="P222" s="93">
        <f>SUMIF($B$158:$B$212,$B222,P$158:P$212)</f>
        <v>0</v>
      </c>
      <c r="Q222" s="93">
        <f>SUMIF($B$158:$B$212,$B222,Q$158:Q$212)</f>
        <v>0</v>
      </c>
      <c r="R222" s="93">
        <f>SUMIF($B$158:$B$212,$B222,R$158:R$212)</f>
        <v>0</v>
      </c>
      <c r="S222" s="93">
        <f>SUMIF($B$158:$B$212,$B222,S$158:S$212)</f>
        <v>0</v>
      </c>
      <c r="T222" s="93">
        <f>SUMIF($B$158:$B$212,$B222,T$158:T$212)</f>
        <v>0</v>
      </c>
      <c r="U222" s="93">
        <f>SUMIF($B$158:$B$212,$B222,U$158:U$212)</f>
        <v>0</v>
      </c>
      <c r="V222" s="93">
        <f>SUMIF($B$158:$B$212,$B222,V$158:V$212)</f>
        <v>0</v>
      </c>
      <c r="W222" s="93">
        <f>SUMIF($B$158:$B$212,$B222,W$158:W$212)</f>
        <v>0</v>
      </c>
    </row>
    <row r="223" spans="1:23" x14ac:dyDescent="0.3">
      <c r="B223" s="117" t="s">
        <v>111</v>
      </c>
      <c r="D223" s="93">
        <f>SUMIF($B$158:$B$212,$B223,D$158:D$212)</f>
        <v>3.5</v>
      </c>
      <c r="E223" s="93">
        <f>SUMIF($B$158:$B$212,$B223,E$158:E$212)</f>
        <v>4</v>
      </c>
      <c r="F223" s="93">
        <f>SUMIF($B$158:$B$212,$B223,F$158:F$212)</f>
        <v>4.5</v>
      </c>
      <c r="G223" s="93">
        <f>SUMIF($B$158:$B$212,$B223,G$158:G$212)</f>
        <v>5</v>
      </c>
      <c r="H223" s="93">
        <f>SUMIF($B$158:$B$212,$B223,H$158:H$212)</f>
        <v>5.5</v>
      </c>
      <c r="I223" s="93">
        <f>SUMIF($B$158:$B$212,$B223,I$158:I$212)</f>
        <v>6</v>
      </c>
      <c r="J223" s="93">
        <f>SUMIF($B$158:$B$212,$B223,J$158:J$212)</f>
        <v>6.5</v>
      </c>
      <c r="K223" s="93">
        <f>SUMIF($B$158:$B$212,$B223,K$158:K$212)</f>
        <v>7</v>
      </c>
      <c r="L223" s="93">
        <f>SUMIF($B$158:$B$212,$B223,L$158:L$212)</f>
        <v>7.5</v>
      </c>
      <c r="M223" s="93">
        <f>SUMIF($B$158:$B$212,$B223,M$158:M$212)</f>
        <v>8</v>
      </c>
      <c r="N223" s="93">
        <f>SUMIF($B$158:$B$212,$B223,N$158:N$212)</f>
        <v>8</v>
      </c>
      <c r="O223" s="93">
        <f>SUMIF($B$158:$B$212,$B223,O$158:O$212)</f>
        <v>8</v>
      </c>
      <c r="P223" s="93">
        <f>SUMIF($B$158:$B$212,$B223,P$158:P$212)</f>
        <v>8</v>
      </c>
      <c r="Q223" s="93">
        <f>SUMIF($B$158:$B$212,$B223,Q$158:Q$212)</f>
        <v>8</v>
      </c>
      <c r="R223" s="93">
        <f>SUMIF($B$158:$B$212,$B223,R$158:R$212)</f>
        <v>8</v>
      </c>
      <c r="S223" s="93">
        <f>SUMIF($B$158:$B$212,$B223,S$158:S$212)</f>
        <v>8</v>
      </c>
      <c r="T223" s="93">
        <f>SUMIF($B$158:$B$212,$B223,T$158:T$212)</f>
        <v>8</v>
      </c>
      <c r="U223" s="93">
        <f>SUMIF($B$158:$B$212,$B223,U$158:U$212)</f>
        <v>8</v>
      </c>
      <c r="V223" s="93">
        <f>SUMIF($B$158:$B$212,$B223,V$158:V$212)</f>
        <v>8</v>
      </c>
      <c r="W223" s="93">
        <f>SUMIF($B$158:$B$212,$B223,W$158:W$212)</f>
        <v>8</v>
      </c>
    </row>
    <row r="224" spans="1:23" ht="15" thickBot="1" x14ac:dyDescent="0.35">
      <c r="B224" s="118" t="s">
        <v>114</v>
      </c>
      <c r="D224" s="93">
        <f>SUMIF($B$158:$B$212,$B224,D$158:D$212)</f>
        <v>3.3</v>
      </c>
      <c r="E224" s="93">
        <f>SUMIF($B$158:$B$212,$B224,E$158:E$212)</f>
        <v>3.6</v>
      </c>
      <c r="F224" s="93">
        <f>SUMIF($B$158:$B$212,$B224,F$158:F$212)</f>
        <v>3.9</v>
      </c>
      <c r="G224" s="93">
        <f>SUMIF($B$158:$B$212,$B224,G$158:G$212)</f>
        <v>4.2</v>
      </c>
      <c r="H224" s="93">
        <f>SUMIF($B$158:$B$212,$B224,H$158:H$212)</f>
        <v>4.5</v>
      </c>
      <c r="I224" s="93">
        <f>SUMIF($B$158:$B$212,$B224,I$158:I$212)</f>
        <v>4.8</v>
      </c>
      <c r="J224" s="93">
        <f>SUMIF($B$158:$B$212,$B224,J$158:J$212)</f>
        <v>5.0999999999999996</v>
      </c>
      <c r="K224" s="93">
        <f>SUMIF($B$158:$B$212,$B224,K$158:K$212)</f>
        <v>5.4</v>
      </c>
      <c r="L224" s="93">
        <f>SUMIF($B$158:$B$212,$B224,L$158:L$212)</f>
        <v>5.6999999999999993</v>
      </c>
      <c r="M224" s="93">
        <f>SUMIF($B$158:$B$212,$B224,M$158:M$212)</f>
        <v>6</v>
      </c>
      <c r="N224" s="93">
        <f>SUMIF($B$158:$B$212,$B224,N$158:N$212)</f>
        <v>6</v>
      </c>
      <c r="O224" s="93">
        <f>SUMIF($B$158:$B$212,$B224,O$158:O$212)</f>
        <v>6</v>
      </c>
      <c r="P224" s="93">
        <f>SUMIF($B$158:$B$212,$B224,P$158:P$212)</f>
        <v>6</v>
      </c>
      <c r="Q224" s="93">
        <f>SUMIF($B$158:$B$212,$B224,Q$158:Q$212)</f>
        <v>6</v>
      </c>
      <c r="R224" s="93">
        <f>SUMIF($B$158:$B$212,$B224,R$158:R$212)</f>
        <v>6</v>
      </c>
      <c r="S224" s="93">
        <f>SUMIF($B$158:$B$212,$B224,S$158:S$212)</f>
        <v>6</v>
      </c>
      <c r="T224" s="93">
        <f>SUMIF($B$158:$B$212,$B224,T$158:T$212)</f>
        <v>6</v>
      </c>
      <c r="U224" s="93">
        <f>SUMIF($B$158:$B$212,$B224,U$158:U$212)</f>
        <v>6</v>
      </c>
      <c r="V224" s="93">
        <f>SUMIF($B$158:$B$212,$B224,V$158:V$212)</f>
        <v>6</v>
      </c>
      <c r="W224" s="93">
        <f>SUMIF($B$158:$B$212,$B224,W$158:W$212)</f>
        <v>6</v>
      </c>
    </row>
    <row r="226" spans="2:23" x14ac:dyDescent="0.3">
      <c r="D226" s="189">
        <f>SUM(D217:D224)</f>
        <v>42.699999999999996</v>
      </c>
      <c r="E226" s="189">
        <f t="shared" ref="E226:W226" si="70">SUM(E217:E224)</f>
        <v>47.4</v>
      </c>
      <c r="F226" s="189">
        <f t="shared" si="70"/>
        <v>52.1</v>
      </c>
      <c r="G226" s="189">
        <f t="shared" si="70"/>
        <v>56.800000000000004</v>
      </c>
      <c r="H226" s="189">
        <f t="shared" si="70"/>
        <v>61.5</v>
      </c>
      <c r="I226" s="189">
        <f t="shared" si="70"/>
        <v>66.2</v>
      </c>
      <c r="J226" s="189">
        <f t="shared" si="70"/>
        <v>70.899999999999977</v>
      </c>
      <c r="K226" s="189">
        <f t="shared" si="70"/>
        <v>75.599999999999994</v>
      </c>
      <c r="L226" s="189">
        <f t="shared" si="70"/>
        <v>80.3</v>
      </c>
      <c r="M226" s="203">
        <f t="shared" si="70"/>
        <v>85</v>
      </c>
      <c r="N226" s="189">
        <f t="shared" si="70"/>
        <v>85</v>
      </c>
      <c r="O226" s="189">
        <f t="shared" si="70"/>
        <v>85</v>
      </c>
      <c r="P226" s="189">
        <f t="shared" si="70"/>
        <v>85</v>
      </c>
      <c r="Q226" s="189">
        <f t="shared" si="70"/>
        <v>85</v>
      </c>
      <c r="R226" s="189">
        <f t="shared" si="70"/>
        <v>85</v>
      </c>
      <c r="S226" s="189">
        <f t="shared" si="70"/>
        <v>85</v>
      </c>
      <c r="T226" s="189">
        <f t="shared" si="70"/>
        <v>85</v>
      </c>
      <c r="U226" s="189">
        <f t="shared" si="70"/>
        <v>85</v>
      </c>
      <c r="V226" s="189">
        <f t="shared" si="70"/>
        <v>85</v>
      </c>
      <c r="W226" s="189">
        <f t="shared" si="70"/>
        <v>85</v>
      </c>
    </row>
    <row r="228" spans="2:23" ht="15" thickBot="1" x14ac:dyDescent="0.35">
      <c r="B228" s="71" t="s">
        <v>19</v>
      </c>
    </row>
    <row r="229" spans="2:23" x14ac:dyDescent="0.3">
      <c r="B229" s="115" t="s">
        <v>157</v>
      </c>
      <c r="D229" s="94">
        <v>2021</v>
      </c>
      <c r="E229" s="94">
        <v>2022</v>
      </c>
      <c r="F229" s="94">
        <v>2023</v>
      </c>
      <c r="G229" s="94">
        <v>2024</v>
      </c>
      <c r="H229" s="94">
        <v>2025</v>
      </c>
      <c r="I229" s="94">
        <v>2026</v>
      </c>
      <c r="J229" s="94">
        <v>2027</v>
      </c>
      <c r="K229" s="94">
        <v>2028</v>
      </c>
      <c r="L229" s="94">
        <v>2029</v>
      </c>
      <c r="M229" s="94">
        <v>2030</v>
      </c>
      <c r="N229" s="94">
        <v>2031</v>
      </c>
      <c r="O229" s="94">
        <v>2032</v>
      </c>
      <c r="P229" s="94">
        <v>2033</v>
      </c>
      <c r="Q229" s="94">
        <v>2034</v>
      </c>
      <c r="R229" s="94">
        <v>2035</v>
      </c>
      <c r="S229" s="94">
        <v>2036</v>
      </c>
      <c r="T229" s="94">
        <v>2037</v>
      </c>
      <c r="U229" s="94">
        <v>2038</v>
      </c>
      <c r="V229" s="94">
        <v>2039</v>
      </c>
      <c r="W229" s="94">
        <v>2040</v>
      </c>
    </row>
    <row r="230" spans="2:23" x14ac:dyDescent="0.3">
      <c r="B230" s="117" t="s">
        <v>209</v>
      </c>
      <c r="D230" s="99">
        <f>SUM(D158:D204)</f>
        <v>42</v>
      </c>
      <c r="E230" s="99">
        <f t="shared" ref="E230:W230" si="71">SUM(E158:E204)</f>
        <v>38</v>
      </c>
      <c r="F230" s="99">
        <f t="shared" si="71"/>
        <v>32</v>
      </c>
      <c r="G230" s="99">
        <f t="shared" si="71"/>
        <v>29</v>
      </c>
      <c r="H230" s="99">
        <f t="shared" si="71"/>
        <v>24</v>
      </c>
      <c r="I230" s="99">
        <f t="shared" si="71"/>
        <v>20</v>
      </c>
      <c r="J230" s="99">
        <f t="shared" si="71"/>
        <v>17</v>
      </c>
      <c r="K230" s="99">
        <f t="shared" si="71"/>
        <v>15</v>
      </c>
      <c r="L230" s="99">
        <f t="shared" si="71"/>
        <v>15</v>
      </c>
      <c r="M230" s="99">
        <f t="shared" si="71"/>
        <v>15</v>
      </c>
      <c r="N230" s="99">
        <f t="shared" si="71"/>
        <v>13</v>
      </c>
      <c r="O230" s="99">
        <f t="shared" si="71"/>
        <v>13</v>
      </c>
      <c r="P230" s="99">
        <f t="shared" si="71"/>
        <v>13</v>
      </c>
      <c r="Q230" s="99">
        <f t="shared" si="71"/>
        <v>13</v>
      </c>
      <c r="R230" s="99">
        <f t="shared" si="71"/>
        <v>13</v>
      </c>
      <c r="S230" s="99">
        <f t="shared" si="71"/>
        <v>13</v>
      </c>
      <c r="T230" s="99">
        <f t="shared" si="71"/>
        <v>13</v>
      </c>
      <c r="U230" s="99">
        <f t="shared" si="71"/>
        <v>13</v>
      </c>
      <c r="V230" s="99">
        <f t="shared" si="71"/>
        <v>13</v>
      </c>
      <c r="W230" s="99">
        <f t="shared" si="71"/>
        <v>13</v>
      </c>
    </row>
    <row r="231" spans="2:23" x14ac:dyDescent="0.3">
      <c r="B231" s="117" t="s">
        <v>210</v>
      </c>
      <c r="D231" s="217">
        <f>SUM(D205:D212)</f>
        <v>4.7</v>
      </c>
      <c r="E231" s="217">
        <f t="shared" ref="E231:W231" si="72">SUM(E205:E212)</f>
        <v>12.4</v>
      </c>
      <c r="F231" s="217">
        <f t="shared" si="72"/>
        <v>22.1</v>
      </c>
      <c r="G231" s="217">
        <f t="shared" si="72"/>
        <v>28.799999999999997</v>
      </c>
      <c r="H231" s="217">
        <f t="shared" si="72"/>
        <v>38.5</v>
      </c>
      <c r="I231" s="217">
        <f t="shared" si="72"/>
        <v>47.2</v>
      </c>
      <c r="J231" s="217">
        <f t="shared" si="72"/>
        <v>54.900000000000006</v>
      </c>
      <c r="K231" s="217">
        <f t="shared" si="72"/>
        <v>61.599999999999994</v>
      </c>
      <c r="L231" s="217">
        <f t="shared" si="72"/>
        <v>66.3</v>
      </c>
      <c r="M231" s="217">
        <f t="shared" si="72"/>
        <v>71</v>
      </c>
      <c r="N231" s="217">
        <f t="shared" si="72"/>
        <v>73</v>
      </c>
      <c r="O231" s="217">
        <f t="shared" si="72"/>
        <v>73</v>
      </c>
      <c r="P231" s="217">
        <f t="shared" si="72"/>
        <v>73</v>
      </c>
      <c r="Q231" s="217">
        <f t="shared" si="72"/>
        <v>73</v>
      </c>
      <c r="R231" s="217">
        <f t="shared" si="72"/>
        <v>73</v>
      </c>
      <c r="S231" s="217">
        <f t="shared" si="72"/>
        <v>73</v>
      </c>
      <c r="T231" s="217">
        <f t="shared" si="72"/>
        <v>73</v>
      </c>
      <c r="U231" s="217">
        <f t="shared" si="72"/>
        <v>73</v>
      </c>
      <c r="V231" s="217">
        <f t="shared" si="72"/>
        <v>73</v>
      </c>
      <c r="W231" s="217">
        <f t="shared" si="72"/>
        <v>73</v>
      </c>
    </row>
  </sheetData>
  <autoFilter ref="A1:W48" xr:uid="{3A8DBBC3-2F6E-4F74-9731-6A90B0FA0F89}">
    <sortState xmlns:xlrd2="http://schemas.microsoft.com/office/spreadsheetml/2017/richdata2" ref="A2:W48">
      <sortCondition ref="A1:A48"/>
    </sortState>
  </autoFilter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A3B22-75F5-454B-AFD2-4420D36E43E8}">
  <sheetPr codeName="Sheet22">
    <tabColor rgb="FF0B3D91"/>
  </sheetPr>
  <dimension ref="A1:Z53"/>
  <sheetViews>
    <sheetView zoomScale="70" zoomScaleNormal="70" workbookViewId="0">
      <selection activeCell="Y52" sqref="Y52"/>
    </sheetView>
  </sheetViews>
  <sheetFormatPr defaultRowHeight="14.4" x14ac:dyDescent="0.3"/>
  <cols>
    <col min="1" max="1" width="11.21875" style="75" customWidth="1"/>
    <col min="2" max="2" width="46.77734375" style="75" customWidth="1"/>
    <col min="3" max="3" width="8.88671875" style="71"/>
    <col min="4" max="24" width="9.44140625" style="82" customWidth="1"/>
    <col min="25" max="25" width="8.88671875" style="108"/>
    <col min="26" max="16384" width="8.88671875" style="75"/>
  </cols>
  <sheetData>
    <row r="1" spans="1:26" s="73" customFormat="1" ht="11.4" x14ac:dyDescent="0.2">
      <c r="A1" s="72" t="s">
        <v>85</v>
      </c>
      <c r="B1" s="72" t="s">
        <v>157</v>
      </c>
      <c r="C1" s="292" t="s">
        <v>143</v>
      </c>
      <c r="D1" s="291">
        <v>2021</v>
      </c>
      <c r="E1" s="292">
        <v>2022</v>
      </c>
      <c r="F1" s="291">
        <v>2023</v>
      </c>
      <c r="G1" s="292">
        <v>2024</v>
      </c>
      <c r="H1" s="291">
        <v>2025</v>
      </c>
      <c r="I1" s="292">
        <v>2026</v>
      </c>
      <c r="J1" s="291">
        <v>2027</v>
      </c>
      <c r="K1" s="292">
        <v>2028</v>
      </c>
      <c r="L1" s="291">
        <v>2029</v>
      </c>
      <c r="M1" s="292">
        <v>2030</v>
      </c>
      <c r="N1" s="291">
        <v>2031</v>
      </c>
      <c r="O1" s="292">
        <v>2032</v>
      </c>
      <c r="P1" s="291">
        <v>2033</v>
      </c>
      <c r="Q1" s="292">
        <v>2034</v>
      </c>
      <c r="R1" s="291">
        <v>2035</v>
      </c>
      <c r="S1" s="292">
        <v>2036</v>
      </c>
      <c r="T1" s="291">
        <v>2037</v>
      </c>
      <c r="U1" s="292">
        <v>2038</v>
      </c>
      <c r="V1" s="291">
        <v>2039</v>
      </c>
      <c r="W1" s="292">
        <v>2040</v>
      </c>
      <c r="X1" s="106"/>
      <c r="Y1" s="107" t="s">
        <v>164</v>
      </c>
    </row>
    <row r="2" spans="1:26" x14ac:dyDescent="0.3">
      <c r="A2" s="85" t="s">
        <v>116</v>
      </c>
      <c r="B2" s="74" t="s">
        <v>110</v>
      </c>
      <c r="C2" s="298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299"/>
      <c r="T2" s="299"/>
      <c r="U2" s="299"/>
      <c r="V2" s="299"/>
      <c r="W2" s="299"/>
      <c r="X2"/>
    </row>
    <row r="3" spans="1:26" x14ac:dyDescent="0.3">
      <c r="A3" s="85" t="s">
        <v>86</v>
      </c>
      <c r="B3" s="74" t="s">
        <v>110</v>
      </c>
      <c r="C3" s="298" t="s">
        <v>144</v>
      </c>
      <c r="D3" s="114">
        <v>2249.4702694444441</v>
      </c>
      <c r="E3" s="114">
        <v>1189.7750000000001</v>
      </c>
      <c r="F3" s="114">
        <v>649.57638888888891</v>
      </c>
      <c r="G3" s="114">
        <v>1663.1641649999997</v>
      </c>
      <c r="H3" s="114">
        <v>1663.1641649999997</v>
      </c>
      <c r="I3" s="114">
        <v>1663.1641649999997</v>
      </c>
      <c r="J3" s="114">
        <v>1663.1641649999997</v>
      </c>
      <c r="K3" s="114">
        <v>1663.1641649999997</v>
      </c>
      <c r="L3" s="114">
        <v>1663.1641649999997</v>
      </c>
      <c r="M3" s="114">
        <v>1663.1641649999997</v>
      </c>
      <c r="N3" s="114">
        <v>1663.1641649999997</v>
      </c>
      <c r="O3" s="114">
        <v>1663.1641649999997</v>
      </c>
      <c r="P3" s="114">
        <v>1663.1641649999997</v>
      </c>
      <c r="Q3" s="114">
        <v>1663.1641649999997</v>
      </c>
      <c r="R3" s="114">
        <v>1663.1641649999997</v>
      </c>
      <c r="S3" s="114">
        <v>1663.1641649999997</v>
      </c>
      <c r="T3" s="114">
        <v>1663.1641649999997</v>
      </c>
      <c r="U3" s="114">
        <v>1663.1641649999997</v>
      </c>
      <c r="V3" s="114">
        <v>1663.1641649999997</v>
      </c>
      <c r="W3" s="114">
        <v>1663.1641649999997</v>
      </c>
      <c r="X3"/>
      <c r="Y3" s="109">
        <f>IFERROR(SUM(D3:W3)/COUNT(D3:W3),"-")</f>
        <v>1618.1306231666658</v>
      </c>
      <c r="Z3" s="83" t="s">
        <v>141</v>
      </c>
    </row>
    <row r="4" spans="1:26" x14ac:dyDescent="0.3">
      <c r="A4" s="85" t="s">
        <v>118</v>
      </c>
      <c r="B4" s="74" t="s">
        <v>110</v>
      </c>
      <c r="C4" s="298" t="s">
        <v>144</v>
      </c>
      <c r="D4" s="114">
        <v>1151.5091666666667</v>
      </c>
      <c r="E4" s="114">
        <v>1164.4527777777778</v>
      </c>
      <c r="F4" s="114">
        <v>862.00805555555553</v>
      </c>
      <c r="G4" s="114">
        <v>1093.0107777777775</v>
      </c>
      <c r="H4" s="114">
        <v>1093.0107777777775</v>
      </c>
      <c r="I4" s="114">
        <v>1093.0107777777775</v>
      </c>
      <c r="J4" s="114">
        <v>1093.0107777777775</v>
      </c>
      <c r="K4" s="114">
        <v>1093.0107777777775</v>
      </c>
      <c r="L4" s="114">
        <v>1093.0107777777775</v>
      </c>
      <c r="M4" s="114">
        <v>1093.0107777777775</v>
      </c>
      <c r="N4" s="114">
        <v>1093.0107777777775</v>
      </c>
      <c r="O4" s="114">
        <v>1093.0107777777775</v>
      </c>
      <c r="P4" s="114">
        <v>1093.0107777777775</v>
      </c>
      <c r="Q4" s="114">
        <v>1093.0107777777775</v>
      </c>
      <c r="R4" s="114">
        <v>1093.0107777777775</v>
      </c>
      <c r="S4" s="114">
        <v>1093.0107777777775</v>
      </c>
      <c r="T4" s="114">
        <v>1093.0107777777775</v>
      </c>
      <c r="U4" s="114">
        <v>1093.0107777777775</v>
      </c>
      <c r="V4" s="114">
        <v>1093.0107777777775</v>
      </c>
      <c r="W4" s="114">
        <v>1093.0107777777775</v>
      </c>
      <c r="X4"/>
      <c r="Y4" s="109">
        <f t="shared" ref="Y4:Y48" si="0">IFERROR(SUM(D4:W4)/COUNT(D4:W4),"-")</f>
        <v>1087.9576611111108</v>
      </c>
      <c r="Z4" s="75" t="s">
        <v>142</v>
      </c>
    </row>
    <row r="5" spans="1:26" x14ac:dyDescent="0.3">
      <c r="A5" s="85" t="s">
        <v>119</v>
      </c>
      <c r="B5" s="76" t="s">
        <v>117</v>
      </c>
      <c r="C5" s="298"/>
      <c r="D5" s="114"/>
      <c r="E5" s="114"/>
      <c r="F5" s="114"/>
      <c r="G5" s="114"/>
      <c r="H5" s="114"/>
      <c r="I5" s="114"/>
      <c r="J5" s="114"/>
      <c r="K5" s="114"/>
      <c r="L5" s="114"/>
      <c r="M5" s="114"/>
      <c r="N5" s="114"/>
      <c r="O5" s="114"/>
      <c r="P5" s="114"/>
      <c r="Q5" s="114"/>
      <c r="R5" s="114"/>
      <c r="S5" s="114"/>
      <c r="T5" s="114"/>
      <c r="U5" s="114"/>
      <c r="V5" s="114"/>
      <c r="W5" s="114"/>
      <c r="X5"/>
      <c r="Y5" s="109" t="str">
        <f t="shared" si="0"/>
        <v>-</v>
      </c>
    </row>
    <row r="6" spans="1:26" x14ac:dyDescent="0.3">
      <c r="A6" s="85" t="s">
        <v>120</v>
      </c>
      <c r="B6" s="77" t="s">
        <v>111</v>
      </c>
      <c r="C6" s="298" t="s">
        <v>144</v>
      </c>
      <c r="D6" s="114">
        <v>30.559216666666664</v>
      </c>
      <c r="E6" s="114">
        <v>69.774163888888879</v>
      </c>
      <c r="F6" s="114">
        <v>18.289311111111111</v>
      </c>
      <c r="G6" s="114">
        <v>35.440637222222215</v>
      </c>
      <c r="H6" s="114">
        <v>35.440637222222215</v>
      </c>
      <c r="I6" s="114">
        <v>35.440637222222215</v>
      </c>
      <c r="J6" s="114">
        <v>35.440637222222215</v>
      </c>
      <c r="K6" s="114">
        <v>35.440637222222215</v>
      </c>
      <c r="L6" s="114">
        <v>35.440637222222215</v>
      </c>
      <c r="M6" s="114">
        <v>35.440637222222215</v>
      </c>
      <c r="N6" s="114">
        <v>35.440637222222215</v>
      </c>
      <c r="O6" s="114">
        <v>35.440637222222215</v>
      </c>
      <c r="P6" s="114">
        <v>35.440637222222215</v>
      </c>
      <c r="Q6" s="114">
        <v>35.440637222222215</v>
      </c>
      <c r="R6" s="114">
        <v>35.440637222222215</v>
      </c>
      <c r="S6" s="114">
        <v>35.440637222222215</v>
      </c>
      <c r="T6" s="114">
        <v>35.440637222222215</v>
      </c>
      <c r="U6" s="114">
        <v>35.440637222222215</v>
      </c>
      <c r="V6" s="114">
        <v>35.440637222222215</v>
      </c>
      <c r="W6" s="114">
        <v>35.440637222222215</v>
      </c>
      <c r="X6"/>
      <c r="Y6" s="109">
        <f t="shared" si="0"/>
        <v>36.055676222222218</v>
      </c>
    </row>
    <row r="7" spans="1:26" x14ac:dyDescent="0.3">
      <c r="A7" s="85" t="s">
        <v>121</v>
      </c>
      <c r="B7" s="74" t="s">
        <v>110</v>
      </c>
      <c r="C7" s="298" t="s">
        <v>144</v>
      </c>
      <c r="D7" s="114">
        <v>667.42555555555555</v>
      </c>
      <c r="E7" s="114">
        <v>707.53916666666669</v>
      </c>
      <c r="F7" s="114">
        <v>608.43833333333339</v>
      </c>
      <c r="G7" s="114">
        <v>671.11811111111115</v>
      </c>
      <c r="H7" s="114">
        <v>671.11811111111115</v>
      </c>
      <c r="I7" s="114">
        <v>671.11811111111115</v>
      </c>
      <c r="J7" s="114">
        <v>671.11811111111115</v>
      </c>
      <c r="K7" s="114">
        <v>671.11811111111115</v>
      </c>
      <c r="L7" s="114">
        <v>671.11811111111115</v>
      </c>
      <c r="M7" s="114">
        <v>671.11811111111115</v>
      </c>
      <c r="N7" s="114">
        <v>671.11811111111115</v>
      </c>
      <c r="O7" s="114">
        <v>671.11811111111115</v>
      </c>
      <c r="P7" s="114">
        <v>671.11811111111115</v>
      </c>
      <c r="Q7" s="114">
        <v>671.11811111111115</v>
      </c>
      <c r="R7" s="114">
        <v>671.11811111111115</v>
      </c>
      <c r="S7" s="114">
        <v>671.11811111111115</v>
      </c>
      <c r="T7" s="114">
        <v>671.11811111111115</v>
      </c>
      <c r="U7" s="114">
        <v>671.11811111111115</v>
      </c>
      <c r="V7" s="114">
        <v>671.11811111111115</v>
      </c>
      <c r="W7" s="114">
        <v>671.11811111111115</v>
      </c>
      <c r="X7"/>
      <c r="Y7" s="109">
        <f t="shared" si="0"/>
        <v>669.62054722222206</v>
      </c>
    </row>
    <row r="8" spans="1:26" x14ac:dyDescent="0.3">
      <c r="A8" s="85" t="s">
        <v>87</v>
      </c>
      <c r="B8" s="87" t="s">
        <v>117</v>
      </c>
      <c r="C8" s="298" t="s">
        <v>144</v>
      </c>
      <c r="D8" s="114">
        <v>508.14004722222222</v>
      </c>
      <c r="E8" s="114">
        <v>377.5913888888889</v>
      </c>
      <c r="F8" s="114">
        <v>307.24861111111113</v>
      </c>
      <c r="G8" s="114">
        <v>392.20349666666669</v>
      </c>
      <c r="H8" s="114">
        <v>392.20349666666669</v>
      </c>
      <c r="I8" s="114">
        <v>392.20349666666669</v>
      </c>
      <c r="J8" s="114">
        <v>392.20349666666669</v>
      </c>
      <c r="K8" s="114">
        <v>392.20349666666669</v>
      </c>
      <c r="L8" s="114">
        <v>392.20349666666669</v>
      </c>
      <c r="M8" s="114">
        <v>392.20349666666669</v>
      </c>
      <c r="N8" s="114">
        <v>392.20349666666669</v>
      </c>
      <c r="O8" s="114">
        <v>392.20349666666669</v>
      </c>
      <c r="P8" s="114">
        <v>392.20349666666669</v>
      </c>
      <c r="Q8" s="114">
        <v>392.20349666666669</v>
      </c>
      <c r="R8" s="114">
        <v>392.20349666666669</v>
      </c>
      <c r="S8" s="114">
        <v>392.20349666666669</v>
      </c>
      <c r="T8" s="114">
        <v>392.20349666666669</v>
      </c>
      <c r="U8" s="114">
        <v>392.20349666666669</v>
      </c>
      <c r="V8" s="114">
        <v>392.20349666666669</v>
      </c>
      <c r="W8" s="114">
        <v>392.20349666666669</v>
      </c>
      <c r="X8"/>
      <c r="Y8" s="109">
        <f t="shared" si="0"/>
        <v>393.0219745277779</v>
      </c>
    </row>
    <row r="9" spans="1:26" x14ac:dyDescent="0.3">
      <c r="A9" s="85" t="s">
        <v>122</v>
      </c>
      <c r="B9" s="74" t="s">
        <v>110</v>
      </c>
      <c r="C9" s="298"/>
      <c r="D9" s="114"/>
      <c r="E9" s="114"/>
      <c r="F9" s="114"/>
      <c r="G9" s="114"/>
      <c r="H9" s="114"/>
      <c r="I9" s="114"/>
      <c r="J9" s="114"/>
      <c r="K9" s="114"/>
      <c r="L9" s="114"/>
      <c r="M9" s="114"/>
      <c r="N9" s="114"/>
      <c r="O9" s="114"/>
      <c r="P9" s="114"/>
      <c r="Q9" s="114"/>
      <c r="R9" s="114"/>
      <c r="S9" s="114"/>
      <c r="T9" s="114"/>
      <c r="U9" s="114"/>
      <c r="V9" s="114"/>
      <c r="W9" s="114"/>
      <c r="X9"/>
      <c r="Y9" s="109" t="str">
        <f t="shared" si="0"/>
        <v>-</v>
      </c>
    </row>
    <row r="10" spans="1:26" x14ac:dyDescent="0.3">
      <c r="A10" s="85" t="s">
        <v>123</v>
      </c>
      <c r="B10" s="77" t="s">
        <v>112</v>
      </c>
      <c r="C10" s="298" t="s">
        <v>144</v>
      </c>
      <c r="D10" s="114">
        <v>1178.5658305555555</v>
      </c>
      <c r="E10" s="114">
        <v>779.39891388888896</v>
      </c>
      <c r="F10" s="114">
        <v>4.2386111111111111</v>
      </c>
      <c r="G10" s="114">
        <v>871.54136999999992</v>
      </c>
      <c r="H10" s="114">
        <v>871.54136999999992</v>
      </c>
      <c r="I10" s="114">
        <v>871.54136999999992</v>
      </c>
      <c r="J10" s="114">
        <v>871.54136999999992</v>
      </c>
      <c r="K10" s="114">
        <v>871.54136999999992</v>
      </c>
      <c r="L10" s="114">
        <v>871.54136999999992</v>
      </c>
      <c r="M10" s="114">
        <v>871.54136999999992</v>
      </c>
      <c r="N10" s="114">
        <v>871.54136999999992</v>
      </c>
      <c r="O10" s="114">
        <v>871.54136999999992</v>
      </c>
      <c r="P10" s="114">
        <v>871.54136999999992</v>
      </c>
      <c r="Q10" s="114">
        <v>871.54136999999992</v>
      </c>
      <c r="R10" s="114">
        <v>871.54136999999992</v>
      </c>
      <c r="S10" s="114">
        <v>871.54136999999992</v>
      </c>
      <c r="T10" s="114">
        <v>871.54136999999992</v>
      </c>
      <c r="U10" s="114">
        <v>871.54136999999992</v>
      </c>
      <c r="V10" s="114">
        <v>871.54136999999992</v>
      </c>
      <c r="W10" s="114">
        <v>871.54136999999992</v>
      </c>
      <c r="X10"/>
      <c r="Y10" s="109">
        <f t="shared" si="0"/>
        <v>838.92033227777733</v>
      </c>
    </row>
    <row r="11" spans="1:26" x14ac:dyDescent="0.3">
      <c r="A11" s="85" t="s">
        <v>124</v>
      </c>
      <c r="B11" s="77" t="s">
        <v>111</v>
      </c>
      <c r="C11" s="298"/>
      <c r="D11" s="114"/>
      <c r="E11" s="114"/>
      <c r="F11" s="114"/>
      <c r="G11" s="114"/>
      <c r="H11" s="114"/>
      <c r="I11" s="114"/>
      <c r="J11" s="114"/>
      <c r="K11" s="114"/>
      <c r="L11" s="114"/>
      <c r="M11" s="114"/>
      <c r="N11" s="114"/>
      <c r="O11" s="114"/>
      <c r="P11" s="114"/>
      <c r="Q11" s="114"/>
      <c r="R11" s="114"/>
      <c r="S11" s="114"/>
      <c r="T11" s="114"/>
      <c r="U11" s="114"/>
      <c r="V11" s="114"/>
      <c r="W11" s="114"/>
      <c r="X11"/>
      <c r="Y11" s="109" t="str">
        <f t="shared" si="0"/>
        <v>-</v>
      </c>
    </row>
    <row r="12" spans="1:26" x14ac:dyDescent="0.3">
      <c r="A12" s="85" t="s">
        <v>125</v>
      </c>
      <c r="B12" s="76" t="s">
        <v>112</v>
      </c>
      <c r="C12" s="298"/>
      <c r="D12" s="114"/>
      <c r="E12" s="114"/>
      <c r="F12" s="114"/>
      <c r="G12" s="114"/>
      <c r="H12" s="114"/>
      <c r="I12" s="114"/>
      <c r="J12" s="114"/>
      <c r="K12" s="114"/>
      <c r="L12" s="114"/>
      <c r="M12" s="114"/>
      <c r="N12" s="114"/>
      <c r="O12" s="114"/>
      <c r="P12" s="114"/>
      <c r="Q12" s="114"/>
      <c r="R12" s="114"/>
      <c r="S12" s="114"/>
      <c r="T12" s="114"/>
      <c r="U12" s="114"/>
      <c r="V12" s="114"/>
      <c r="W12" s="114"/>
      <c r="X12"/>
      <c r="Y12" s="109" t="str">
        <f t="shared" si="0"/>
        <v>-</v>
      </c>
    </row>
    <row r="13" spans="1:26" x14ac:dyDescent="0.3">
      <c r="A13" s="85" t="s">
        <v>135</v>
      </c>
      <c r="B13" s="87" t="s">
        <v>117</v>
      </c>
      <c r="C13" s="298"/>
      <c r="D13" s="114"/>
      <c r="E13" s="114"/>
      <c r="F13" s="114"/>
      <c r="G13" s="114"/>
      <c r="H13" s="114"/>
      <c r="I13" s="114"/>
      <c r="J13" s="114"/>
      <c r="K13" s="114"/>
      <c r="L13" s="114"/>
      <c r="M13" s="114"/>
      <c r="N13" s="114"/>
      <c r="O13" s="114"/>
      <c r="P13" s="114"/>
      <c r="Q13" s="114"/>
      <c r="R13" s="114"/>
      <c r="S13" s="114"/>
      <c r="T13" s="114"/>
      <c r="U13" s="114"/>
      <c r="V13" s="114"/>
      <c r="W13" s="114"/>
      <c r="X13"/>
      <c r="Y13" s="109" t="str">
        <f t="shared" si="0"/>
        <v>-</v>
      </c>
    </row>
    <row r="14" spans="1:26" x14ac:dyDescent="0.3">
      <c r="A14" s="85" t="s">
        <v>88</v>
      </c>
      <c r="B14" s="74" t="s">
        <v>110</v>
      </c>
      <c r="C14" s="298" t="s">
        <v>144</v>
      </c>
      <c r="D14" s="114">
        <v>851.36055555555549</v>
      </c>
      <c r="E14" s="114">
        <v>921.41561944444436</v>
      </c>
      <c r="F14" s="114">
        <v>793.34499999999991</v>
      </c>
      <c r="G14" s="114">
        <v>796.60534611111109</v>
      </c>
      <c r="H14" s="114">
        <v>796.60534611111109</v>
      </c>
      <c r="I14" s="114">
        <v>796.60534611111109</v>
      </c>
      <c r="J14" s="114">
        <v>796.60534611111109</v>
      </c>
      <c r="K14" s="114">
        <v>796.60534611111109</v>
      </c>
      <c r="L14" s="114">
        <v>796.60534611111109</v>
      </c>
      <c r="M14" s="114">
        <v>796.60534611111109</v>
      </c>
      <c r="N14" s="114">
        <v>796.60534611111109</v>
      </c>
      <c r="O14" s="114">
        <v>796.60534611111109</v>
      </c>
      <c r="P14" s="114">
        <v>796.60534611111109</v>
      </c>
      <c r="Q14" s="114">
        <v>796.60534611111109</v>
      </c>
      <c r="R14" s="114">
        <v>796.60534611111109</v>
      </c>
      <c r="S14" s="114">
        <v>796.60534611111109</v>
      </c>
      <c r="T14" s="114">
        <v>796.60534611111109</v>
      </c>
      <c r="U14" s="114">
        <v>796.60534611111109</v>
      </c>
      <c r="V14" s="114">
        <v>796.60534611111109</v>
      </c>
      <c r="W14" s="114">
        <v>796.60534611111109</v>
      </c>
      <c r="X14"/>
      <c r="Y14" s="109">
        <f t="shared" si="0"/>
        <v>805.42060294444468</v>
      </c>
    </row>
    <row r="15" spans="1:26" x14ac:dyDescent="0.3">
      <c r="A15" s="78" t="s">
        <v>136</v>
      </c>
      <c r="B15" s="74" t="s">
        <v>109</v>
      </c>
      <c r="C15" s="298"/>
      <c r="D15" s="114"/>
      <c r="E15" s="114"/>
      <c r="F15" s="114"/>
      <c r="G15" s="114"/>
      <c r="H15" s="114"/>
      <c r="I15" s="114"/>
      <c r="J15" s="114"/>
      <c r="K15" s="114"/>
      <c r="L15" s="114"/>
      <c r="M15" s="114"/>
      <c r="N15" s="114"/>
      <c r="O15" s="114"/>
      <c r="P15" s="114"/>
      <c r="Q15" s="114"/>
      <c r="R15" s="114"/>
      <c r="S15" s="114"/>
      <c r="T15" s="114"/>
      <c r="U15" s="114"/>
      <c r="V15" s="114"/>
      <c r="W15" s="114"/>
      <c r="X15"/>
      <c r="Y15" s="109" t="str">
        <f t="shared" si="0"/>
        <v>-</v>
      </c>
    </row>
    <row r="16" spans="1:26" x14ac:dyDescent="0.3">
      <c r="A16" s="78" t="s">
        <v>137</v>
      </c>
      <c r="B16" s="74" t="s">
        <v>109</v>
      </c>
      <c r="C16" s="298"/>
      <c r="D16" s="114"/>
      <c r="E16" s="114"/>
      <c r="F16" s="114"/>
      <c r="G16" s="114"/>
      <c r="H16" s="114"/>
      <c r="I16" s="114"/>
      <c r="J16" s="114"/>
      <c r="K16" s="114"/>
      <c r="L16" s="114"/>
      <c r="M16" s="114"/>
      <c r="N16" s="114"/>
      <c r="O16" s="114"/>
      <c r="P16" s="114"/>
      <c r="Q16" s="114"/>
      <c r="R16" s="114"/>
      <c r="S16" s="114"/>
      <c r="T16" s="114"/>
      <c r="U16" s="114"/>
      <c r="V16" s="114"/>
      <c r="W16" s="114"/>
      <c r="X16"/>
      <c r="Y16" s="109" t="str">
        <f t="shared" si="0"/>
        <v>-</v>
      </c>
    </row>
    <row r="17" spans="1:25" x14ac:dyDescent="0.3">
      <c r="A17" s="78" t="s">
        <v>138</v>
      </c>
      <c r="B17" s="74" t="s">
        <v>109</v>
      </c>
      <c r="C17" s="298"/>
      <c r="D17" s="114"/>
      <c r="E17" s="114"/>
      <c r="F17" s="114"/>
      <c r="G17" s="114"/>
      <c r="H17" s="114"/>
      <c r="I17" s="114"/>
      <c r="J17" s="114"/>
      <c r="K17" s="114"/>
      <c r="L17" s="114"/>
      <c r="M17" s="114"/>
      <c r="N17" s="114"/>
      <c r="O17" s="114"/>
      <c r="P17" s="114"/>
      <c r="Q17" s="114"/>
      <c r="R17" s="114"/>
      <c r="S17" s="114"/>
      <c r="T17" s="114"/>
      <c r="U17" s="114"/>
      <c r="V17" s="114"/>
      <c r="W17" s="114"/>
      <c r="X17"/>
      <c r="Y17" s="109" t="str">
        <f t="shared" si="0"/>
        <v>-</v>
      </c>
    </row>
    <row r="18" spans="1:25" x14ac:dyDescent="0.3">
      <c r="A18" s="78" t="s">
        <v>139</v>
      </c>
      <c r="B18" s="74" t="s">
        <v>109</v>
      </c>
      <c r="C18" s="298"/>
      <c r="D18" s="114"/>
      <c r="E18" s="114"/>
      <c r="F18" s="114"/>
      <c r="G18" s="114"/>
      <c r="H18" s="114"/>
      <c r="I18" s="114"/>
      <c r="J18" s="114"/>
      <c r="K18" s="114"/>
      <c r="L18" s="114"/>
      <c r="M18" s="114"/>
      <c r="N18" s="114"/>
      <c r="O18" s="114"/>
      <c r="P18" s="114"/>
      <c r="Q18" s="114"/>
      <c r="R18" s="114"/>
      <c r="S18" s="114"/>
      <c r="T18" s="114"/>
      <c r="U18" s="114"/>
      <c r="V18" s="114"/>
      <c r="W18" s="114"/>
      <c r="X18"/>
      <c r="Y18" s="109" t="str">
        <f t="shared" si="0"/>
        <v>-</v>
      </c>
    </row>
    <row r="19" spans="1:25" x14ac:dyDescent="0.3">
      <c r="A19" s="85" t="s">
        <v>89</v>
      </c>
      <c r="B19" s="74" t="s">
        <v>110</v>
      </c>
      <c r="C19" s="298" t="s">
        <v>144</v>
      </c>
      <c r="D19" s="300">
        <v>3121.1464916666664</v>
      </c>
      <c r="E19" s="300">
        <v>3157.8943527777778</v>
      </c>
      <c r="F19" s="300">
        <v>2937.5030555555554</v>
      </c>
      <c r="G19" s="300">
        <v>3137.9728877777775</v>
      </c>
      <c r="H19" s="300">
        <v>3137.9728877777775</v>
      </c>
      <c r="I19" s="300">
        <v>3137.9728877777775</v>
      </c>
      <c r="J19" s="300">
        <v>3137.9728877777775</v>
      </c>
      <c r="K19" s="300">
        <v>3137.9728877777775</v>
      </c>
      <c r="L19" s="300">
        <v>3137.9728877777775</v>
      </c>
      <c r="M19" s="300">
        <v>3137.9728877777775</v>
      </c>
      <c r="N19" s="300">
        <v>3137.9728877777775</v>
      </c>
      <c r="O19" s="300">
        <v>3137.9728877777775</v>
      </c>
      <c r="P19" s="300">
        <v>3137.9728877777775</v>
      </c>
      <c r="Q19" s="300">
        <v>3137.9728877777775</v>
      </c>
      <c r="R19" s="300">
        <v>3137.9728877777775</v>
      </c>
      <c r="S19" s="300">
        <v>3137.9728877777775</v>
      </c>
      <c r="T19" s="300">
        <v>3137.9728877777775</v>
      </c>
      <c r="U19" s="300">
        <v>3137.9728877777775</v>
      </c>
      <c r="V19" s="300">
        <v>3137.9728877777775</v>
      </c>
      <c r="W19" s="300">
        <v>3137.9728877777775</v>
      </c>
      <c r="X19"/>
      <c r="Y19" s="109">
        <f t="shared" si="0"/>
        <v>3128.1041496111093</v>
      </c>
    </row>
    <row r="20" spans="1:25" x14ac:dyDescent="0.3">
      <c r="A20" s="85" t="s">
        <v>90</v>
      </c>
      <c r="B20" s="74" t="s">
        <v>110</v>
      </c>
      <c r="C20" s="298" t="s">
        <v>144</v>
      </c>
      <c r="D20" s="300">
        <v>3653.0924999999997</v>
      </c>
      <c r="E20" s="300">
        <v>3468.0533333333337</v>
      </c>
      <c r="F20" s="300">
        <v>3224.0014777777778</v>
      </c>
      <c r="G20" s="300">
        <v>3454.7784394444448</v>
      </c>
      <c r="H20" s="300">
        <v>3454.7784394444448</v>
      </c>
      <c r="I20" s="300">
        <v>3454.7784394444448</v>
      </c>
      <c r="J20" s="300">
        <v>3454.7784394444448</v>
      </c>
      <c r="K20" s="300">
        <v>3454.7784394444448</v>
      </c>
      <c r="L20" s="300">
        <v>3454.7784394444448</v>
      </c>
      <c r="M20" s="300">
        <v>3454.7784394444448</v>
      </c>
      <c r="N20" s="300">
        <v>3454.7784394444448</v>
      </c>
      <c r="O20" s="300">
        <v>3454.7784394444448</v>
      </c>
      <c r="P20" s="300">
        <v>3454.7784394444448</v>
      </c>
      <c r="Q20" s="300">
        <v>3454.7784394444448</v>
      </c>
      <c r="R20" s="300">
        <v>3454.7784394444448</v>
      </c>
      <c r="S20" s="300">
        <v>3454.7784394444448</v>
      </c>
      <c r="T20" s="300">
        <v>3454.7784394444448</v>
      </c>
      <c r="U20" s="300">
        <v>3454.7784394444448</v>
      </c>
      <c r="V20" s="300">
        <v>3454.7784394444448</v>
      </c>
      <c r="W20" s="300">
        <v>3454.7784394444448</v>
      </c>
      <c r="X20"/>
      <c r="Y20" s="109">
        <f t="shared" si="0"/>
        <v>3453.8190390833342</v>
      </c>
    </row>
    <row r="21" spans="1:25" x14ac:dyDescent="0.3">
      <c r="A21" s="85" t="s">
        <v>93</v>
      </c>
      <c r="B21" s="79" t="s">
        <v>111</v>
      </c>
      <c r="C21" s="298"/>
      <c r="D21" s="114"/>
      <c r="E21" s="114"/>
      <c r="F21" s="114"/>
      <c r="G21" s="114"/>
      <c r="H21" s="114"/>
      <c r="I21" s="114"/>
      <c r="J21" s="114"/>
      <c r="K21" s="114"/>
      <c r="L21" s="114"/>
      <c r="M21" s="114"/>
      <c r="N21" s="114"/>
      <c r="O21" s="114"/>
      <c r="P21" s="114"/>
      <c r="Q21" s="114"/>
      <c r="R21" s="114"/>
      <c r="S21" s="114"/>
      <c r="T21" s="114"/>
      <c r="U21" s="114"/>
      <c r="V21" s="114"/>
      <c r="W21" s="114"/>
      <c r="X21"/>
      <c r="Y21" s="109" t="str">
        <f t="shared" si="0"/>
        <v>-</v>
      </c>
    </row>
    <row r="22" spans="1:25" x14ac:dyDescent="0.3">
      <c r="A22" s="85" t="s">
        <v>126</v>
      </c>
      <c r="B22" s="74" t="s">
        <v>110</v>
      </c>
      <c r="C22" s="298"/>
      <c r="D22" s="114"/>
      <c r="E22" s="114"/>
      <c r="F22" s="114"/>
      <c r="G22" s="114"/>
      <c r="H22" s="114"/>
      <c r="I22" s="114"/>
      <c r="J22" s="114"/>
      <c r="K22" s="114"/>
      <c r="L22" s="114"/>
      <c r="M22" s="114"/>
      <c r="N22" s="114"/>
      <c r="O22" s="114"/>
      <c r="P22" s="114"/>
      <c r="Q22" s="114"/>
      <c r="R22" s="114"/>
      <c r="S22" s="114"/>
      <c r="T22" s="114"/>
      <c r="U22" s="114"/>
      <c r="V22" s="114"/>
      <c r="W22" s="114"/>
      <c r="X22"/>
      <c r="Y22" s="109" t="str">
        <f t="shared" si="0"/>
        <v>-</v>
      </c>
    </row>
    <row r="23" spans="1:25" x14ac:dyDescent="0.3">
      <c r="A23" s="85" t="s">
        <v>91</v>
      </c>
      <c r="B23" s="74" t="s">
        <v>110</v>
      </c>
      <c r="C23" s="298" t="s">
        <v>144</v>
      </c>
      <c r="D23" s="114">
        <v>21.986611111111113</v>
      </c>
      <c r="E23" s="114">
        <v>1.1333333333333333</v>
      </c>
      <c r="F23" s="114">
        <v>3.7333333333333334</v>
      </c>
      <c r="G23" s="114">
        <v>23.303841111111115</v>
      </c>
      <c r="H23" s="114">
        <v>23.303841111111115</v>
      </c>
      <c r="I23" s="114">
        <v>23.303841111111115</v>
      </c>
      <c r="J23" s="114">
        <v>23.303841111111115</v>
      </c>
      <c r="K23" s="114">
        <v>23.303841111111115</v>
      </c>
      <c r="L23" s="114">
        <v>23.303841111111115</v>
      </c>
      <c r="M23" s="114">
        <v>23.303841111111115</v>
      </c>
      <c r="N23" s="114">
        <v>23.303841111111115</v>
      </c>
      <c r="O23" s="114">
        <v>23.303841111111115</v>
      </c>
      <c r="P23" s="114">
        <v>23.303841111111115</v>
      </c>
      <c r="Q23" s="114">
        <v>23.303841111111115</v>
      </c>
      <c r="R23" s="114">
        <v>23.303841111111115</v>
      </c>
      <c r="S23" s="114">
        <v>23.303841111111115</v>
      </c>
      <c r="T23" s="114">
        <v>23.303841111111115</v>
      </c>
      <c r="U23" s="114">
        <v>23.303841111111115</v>
      </c>
      <c r="V23" s="114">
        <v>23.303841111111115</v>
      </c>
      <c r="W23" s="114">
        <v>23.303841111111115</v>
      </c>
      <c r="X23"/>
      <c r="Y23" s="109">
        <f t="shared" si="0"/>
        <v>21.150928833333342</v>
      </c>
    </row>
    <row r="24" spans="1:25" s="81" customFormat="1" x14ac:dyDescent="0.3">
      <c r="A24" s="89" t="s">
        <v>92</v>
      </c>
      <c r="B24" s="80" t="s">
        <v>112</v>
      </c>
      <c r="C24" s="298" t="s">
        <v>144</v>
      </c>
      <c r="D24" s="301">
        <v>7757.52</v>
      </c>
      <c r="E24" s="301">
        <v>7884.0724999999993</v>
      </c>
      <c r="F24" s="301">
        <v>7411.0455555555554</v>
      </c>
      <c r="G24" s="301">
        <v>7749.4853583333334</v>
      </c>
      <c r="H24" s="301">
        <v>7749.4853583333334</v>
      </c>
      <c r="I24" s="301">
        <v>7749.4853583333334</v>
      </c>
      <c r="J24" s="301">
        <v>7749.4853583333334</v>
      </c>
      <c r="K24" s="301">
        <v>7749.4853583333334</v>
      </c>
      <c r="L24" s="301">
        <v>7749.4853583333334</v>
      </c>
      <c r="M24" s="301">
        <v>7749.4853583333334</v>
      </c>
      <c r="N24" s="301">
        <v>7749.4853583333334</v>
      </c>
      <c r="O24" s="301">
        <v>7749.4853583333334</v>
      </c>
      <c r="P24" s="301">
        <v>7749.4853583333334</v>
      </c>
      <c r="Q24" s="301">
        <v>7749.4853583333334</v>
      </c>
      <c r="R24" s="301">
        <v>7749.4853583333334</v>
      </c>
      <c r="S24" s="301">
        <v>7749.4853583333334</v>
      </c>
      <c r="T24" s="301">
        <v>7749.4853583333334</v>
      </c>
      <c r="U24" s="301">
        <v>7749.4853583333334</v>
      </c>
      <c r="V24" s="301">
        <v>7749.4853583333334</v>
      </c>
      <c r="W24" s="301">
        <v>7749.4853583333334</v>
      </c>
      <c r="X24"/>
      <c r="Y24" s="109">
        <f t="shared" si="0"/>
        <v>7739.6944573611108</v>
      </c>
    </row>
    <row r="25" spans="1:25" x14ac:dyDescent="0.3">
      <c r="A25" s="85" t="s">
        <v>94</v>
      </c>
      <c r="B25" s="74" t="s">
        <v>113</v>
      </c>
      <c r="C25" s="298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114"/>
      <c r="S25" s="114"/>
      <c r="T25" s="114"/>
      <c r="U25" s="114"/>
      <c r="V25" s="114"/>
      <c r="W25" s="114"/>
      <c r="X25"/>
      <c r="Y25" s="109" t="str">
        <f t="shared" si="0"/>
        <v>-</v>
      </c>
    </row>
    <row r="26" spans="1:25" x14ac:dyDescent="0.3">
      <c r="A26" s="85" t="s">
        <v>127</v>
      </c>
      <c r="B26" s="74" t="s">
        <v>110</v>
      </c>
      <c r="C26" s="298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114"/>
      <c r="S26" s="114"/>
      <c r="T26" s="114"/>
      <c r="U26" s="114"/>
      <c r="V26" s="114"/>
      <c r="W26" s="114"/>
      <c r="X26"/>
      <c r="Y26" s="109" t="str">
        <f t="shared" si="0"/>
        <v>-</v>
      </c>
    </row>
    <row r="27" spans="1:25" x14ac:dyDescent="0.3">
      <c r="A27" s="85" t="s">
        <v>128</v>
      </c>
      <c r="B27" s="74" t="s">
        <v>110</v>
      </c>
      <c r="C27" s="298"/>
      <c r="D27" s="114"/>
      <c r="E27" s="114"/>
      <c r="F27" s="114"/>
      <c r="G27" s="114"/>
      <c r="H27" s="114"/>
      <c r="I27" s="114"/>
      <c r="J27" s="114"/>
      <c r="K27" s="114"/>
      <c r="L27" s="114"/>
      <c r="M27" s="114"/>
      <c r="N27" s="114"/>
      <c r="O27" s="114"/>
      <c r="P27" s="114"/>
      <c r="Q27" s="114"/>
      <c r="R27" s="114"/>
      <c r="S27" s="114"/>
      <c r="T27" s="114"/>
      <c r="U27" s="114"/>
      <c r="V27" s="114"/>
      <c r="W27" s="114"/>
      <c r="X27"/>
      <c r="Y27" s="109" t="str">
        <f t="shared" si="0"/>
        <v>-</v>
      </c>
    </row>
    <row r="28" spans="1:25" x14ac:dyDescent="0.3">
      <c r="A28" s="85" t="s">
        <v>129</v>
      </c>
      <c r="B28" s="74" t="s">
        <v>110</v>
      </c>
      <c r="C28" s="298"/>
      <c r="D28" s="114"/>
      <c r="E28" s="114"/>
      <c r="F28" s="114"/>
      <c r="G28" s="114"/>
      <c r="H28" s="114"/>
      <c r="I28" s="114"/>
      <c r="J28" s="114"/>
      <c r="K28" s="114"/>
      <c r="L28" s="114"/>
      <c r="M28" s="114"/>
      <c r="N28" s="114"/>
      <c r="O28" s="114"/>
      <c r="P28" s="114"/>
      <c r="Q28" s="114"/>
      <c r="R28" s="114"/>
      <c r="S28" s="114"/>
      <c r="T28" s="114"/>
      <c r="U28" s="114"/>
      <c r="V28" s="114"/>
      <c r="W28" s="114"/>
      <c r="X28"/>
      <c r="Y28" s="109" t="str">
        <f t="shared" si="0"/>
        <v>-</v>
      </c>
    </row>
    <row r="29" spans="1:25" x14ac:dyDescent="0.3">
      <c r="A29" s="85" t="s">
        <v>95</v>
      </c>
      <c r="B29" s="77" t="s">
        <v>114</v>
      </c>
      <c r="C29" s="298"/>
      <c r="D29" s="114"/>
      <c r="E29" s="114"/>
      <c r="F29" s="114"/>
      <c r="G29" s="114"/>
      <c r="H29" s="114"/>
      <c r="I29" s="114"/>
      <c r="J29" s="114"/>
      <c r="K29" s="114"/>
      <c r="L29" s="114"/>
      <c r="M29" s="114"/>
      <c r="N29" s="114"/>
      <c r="O29" s="114"/>
      <c r="P29" s="114"/>
      <c r="Q29" s="114"/>
      <c r="R29" s="114"/>
      <c r="S29" s="114"/>
      <c r="T29" s="114"/>
      <c r="U29" s="114"/>
      <c r="V29" s="114"/>
      <c r="W29" s="114"/>
      <c r="X29"/>
      <c r="Y29" s="109" t="str">
        <f t="shared" si="0"/>
        <v>-</v>
      </c>
    </row>
    <row r="30" spans="1:25" x14ac:dyDescent="0.3">
      <c r="A30" s="85" t="s">
        <v>130</v>
      </c>
      <c r="B30" s="77" t="s">
        <v>111</v>
      </c>
      <c r="C30" s="298"/>
      <c r="D30" s="114"/>
      <c r="E30" s="114"/>
      <c r="F30" s="114"/>
      <c r="G30" s="114"/>
      <c r="H30" s="114"/>
      <c r="I30" s="114"/>
      <c r="J30" s="114"/>
      <c r="K30" s="114"/>
      <c r="L30" s="114"/>
      <c r="M30" s="114"/>
      <c r="N30" s="114"/>
      <c r="O30" s="114"/>
      <c r="P30" s="114"/>
      <c r="Q30" s="114"/>
      <c r="R30" s="114"/>
      <c r="S30" s="114"/>
      <c r="T30" s="114"/>
      <c r="U30" s="114"/>
      <c r="V30" s="114"/>
      <c r="W30" s="114"/>
      <c r="X30"/>
      <c r="Y30" s="109" t="str">
        <f t="shared" si="0"/>
        <v>-</v>
      </c>
    </row>
    <row r="31" spans="1:25" x14ac:dyDescent="0.3">
      <c r="A31" s="85" t="s">
        <v>140</v>
      </c>
      <c r="B31" s="74" t="s">
        <v>109</v>
      </c>
      <c r="C31" s="298" t="s">
        <v>144</v>
      </c>
      <c r="D31" s="114">
        <v>221.29177222222222</v>
      </c>
      <c r="E31" s="114">
        <v>244.03194444444446</v>
      </c>
      <c r="F31" s="114">
        <v>248.09916666666669</v>
      </c>
      <c r="G31" s="114">
        <v>251.81902111111111</v>
      </c>
      <c r="H31" s="114">
        <v>251.81902111111111</v>
      </c>
      <c r="I31" s="114">
        <v>251.81902111111111</v>
      </c>
      <c r="J31" s="114">
        <v>251.81902111111111</v>
      </c>
      <c r="K31" s="114">
        <v>251.81902111111111</v>
      </c>
      <c r="L31" s="114">
        <v>251.81902111111111</v>
      </c>
      <c r="M31" s="114">
        <v>251.81902111111111</v>
      </c>
      <c r="N31" s="114">
        <v>251.81902111111111</v>
      </c>
      <c r="O31" s="114">
        <v>251.81902111111111</v>
      </c>
      <c r="P31" s="114">
        <v>251.81902111111111</v>
      </c>
      <c r="Q31" s="114">
        <v>251.81902111111111</v>
      </c>
      <c r="R31" s="114">
        <v>251.81902111111111</v>
      </c>
      <c r="S31" s="114">
        <v>251.81902111111111</v>
      </c>
      <c r="T31" s="114">
        <v>251.81902111111111</v>
      </c>
      <c r="U31" s="114">
        <v>251.81902111111111</v>
      </c>
      <c r="V31" s="114">
        <v>251.81902111111111</v>
      </c>
      <c r="W31" s="114">
        <v>251.81902111111111</v>
      </c>
      <c r="X31"/>
      <c r="Y31" s="109">
        <f t="shared" si="0"/>
        <v>249.71731211111108</v>
      </c>
    </row>
    <row r="32" spans="1:25" x14ac:dyDescent="0.3">
      <c r="A32" s="85" t="s">
        <v>96</v>
      </c>
      <c r="B32" s="77" t="s">
        <v>114</v>
      </c>
      <c r="C32" s="298" t="s">
        <v>144</v>
      </c>
      <c r="D32" s="114">
        <v>64.996111111111119</v>
      </c>
      <c r="E32" s="114">
        <v>0</v>
      </c>
      <c r="F32" s="114">
        <v>0</v>
      </c>
      <c r="G32" s="114">
        <v>111.85489222222222</v>
      </c>
      <c r="H32" s="114">
        <v>111.85489222222222</v>
      </c>
      <c r="I32" s="114">
        <v>111.85489222222222</v>
      </c>
      <c r="J32" s="114">
        <v>111.85489222222222</v>
      </c>
      <c r="K32" s="114">
        <v>111.85489222222222</v>
      </c>
      <c r="L32" s="114">
        <v>111.85489222222222</v>
      </c>
      <c r="M32" s="114">
        <v>111.85489222222222</v>
      </c>
      <c r="N32" s="114">
        <v>111.85489222222222</v>
      </c>
      <c r="O32" s="114">
        <v>111.85489222222222</v>
      </c>
      <c r="P32" s="114">
        <v>111.85489222222222</v>
      </c>
      <c r="Q32" s="114">
        <v>111.85489222222222</v>
      </c>
      <c r="R32" s="114">
        <v>111.85489222222222</v>
      </c>
      <c r="S32" s="114">
        <v>111.85489222222222</v>
      </c>
      <c r="T32" s="114">
        <v>111.85489222222222</v>
      </c>
      <c r="U32" s="114">
        <v>111.85489222222222</v>
      </c>
      <c r="V32" s="114">
        <v>111.85489222222222</v>
      </c>
      <c r="W32" s="114">
        <v>111.85489222222222</v>
      </c>
      <c r="X32"/>
      <c r="Y32" s="109">
        <f t="shared" si="0"/>
        <v>98.326463944444413</v>
      </c>
    </row>
    <row r="33" spans="1:25" x14ac:dyDescent="0.3">
      <c r="A33" s="85" t="s">
        <v>108</v>
      </c>
      <c r="B33" s="74" t="s">
        <v>110</v>
      </c>
      <c r="C33" s="298" t="s">
        <v>144</v>
      </c>
      <c r="D33" s="114">
        <v>575.81194444444441</v>
      </c>
      <c r="E33" s="114">
        <v>580.59861111111104</v>
      </c>
      <c r="F33" s="114">
        <v>499.24888888888893</v>
      </c>
      <c r="G33" s="114">
        <v>565.82727777777768</v>
      </c>
      <c r="H33" s="114">
        <v>565.82727777777768</v>
      </c>
      <c r="I33" s="114">
        <v>565.82727777777768</v>
      </c>
      <c r="J33" s="114">
        <v>565.82727777777768</v>
      </c>
      <c r="K33" s="114">
        <v>565.82727777777768</v>
      </c>
      <c r="L33" s="114">
        <v>565.82727777777768</v>
      </c>
      <c r="M33" s="114">
        <v>565.82727777777768</v>
      </c>
      <c r="N33" s="114">
        <v>565.82727777777768</v>
      </c>
      <c r="O33" s="114">
        <v>565.82727777777768</v>
      </c>
      <c r="P33" s="114">
        <v>565.82727777777768</v>
      </c>
      <c r="Q33" s="114">
        <v>565.82727777777768</v>
      </c>
      <c r="R33" s="114">
        <v>565.82727777777768</v>
      </c>
      <c r="S33" s="114">
        <v>565.82727777777768</v>
      </c>
      <c r="T33" s="114">
        <v>565.82727777777768</v>
      </c>
      <c r="U33" s="114">
        <v>565.82727777777768</v>
      </c>
      <c r="V33" s="114">
        <v>565.82727777777768</v>
      </c>
      <c r="W33" s="114">
        <v>565.82727777777768</v>
      </c>
      <c r="X33"/>
      <c r="Y33" s="109">
        <f t="shared" si="0"/>
        <v>563.73615833333338</v>
      </c>
    </row>
    <row r="34" spans="1:25" x14ac:dyDescent="0.3">
      <c r="A34" s="85" t="s">
        <v>97</v>
      </c>
      <c r="B34" s="85"/>
      <c r="C34" s="298"/>
      <c r="D34" s="114"/>
      <c r="E34" s="114"/>
      <c r="F34" s="114"/>
      <c r="G34" s="114"/>
      <c r="H34" s="114"/>
      <c r="I34" s="114"/>
      <c r="J34" s="114"/>
      <c r="K34" s="114"/>
      <c r="L34" s="114"/>
      <c r="M34" s="114"/>
      <c r="N34" s="114"/>
      <c r="O34" s="114"/>
      <c r="P34" s="114"/>
      <c r="Q34" s="114"/>
      <c r="R34" s="114"/>
      <c r="S34" s="114"/>
      <c r="T34" s="114"/>
      <c r="U34" s="114"/>
      <c r="V34" s="114"/>
      <c r="W34" s="114"/>
      <c r="X34"/>
      <c r="Y34" s="109" t="str">
        <f t="shared" si="0"/>
        <v>-</v>
      </c>
    </row>
    <row r="35" spans="1:25" x14ac:dyDescent="0.3">
      <c r="A35" s="85" t="s">
        <v>131</v>
      </c>
      <c r="B35" s="74" t="s">
        <v>110</v>
      </c>
      <c r="C35" s="298" t="s">
        <v>144</v>
      </c>
      <c r="D35" s="114">
        <v>64.579722222222216</v>
      </c>
      <c r="E35" s="114">
        <v>56.487941666666664</v>
      </c>
      <c r="F35" s="114">
        <v>49.259444444444441</v>
      </c>
      <c r="G35" s="114">
        <v>60.035777777777774</v>
      </c>
      <c r="H35" s="114">
        <v>60.035777777777774</v>
      </c>
      <c r="I35" s="114">
        <v>60.035777777777774</v>
      </c>
      <c r="J35" s="114">
        <v>60.035777777777774</v>
      </c>
      <c r="K35" s="114">
        <v>60.035777777777774</v>
      </c>
      <c r="L35" s="114">
        <v>60.035777777777774</v>
      </c>
      <c r="M35" s="114">
        <v>60.035777777777774</v>
      </c>
      <c r="N35" s="114">
        <v>60.035777777777774</v>
      </c>
      <c r="O35" s="114">
        <v>60.035777777777774</v>
      </c>
      <c r="P35" s="114">
        <v>60.035777777777774</v>
      </c>
      <c r="Q35" s="114">
        <v>60.035777777777774</v>
      </c>
      <c r="R35" s="114">
        <v>60.035777777777774</v>
      </c>
      <c r="S35" s="114">
        <v>60.035777777777774</v>
      </c>
      <c r="T35" s="114">
        <v>60.035777777777774</v>
      </c>
      <c r="U35" s="114">
        <v>60.035777777777774</v>
      </c>
      <c r="V35" s="114">
        <v>60.035777777777774</v>
      </c>
      <c r="W35" s="114">
        <v>60.035777777777774</v>
      </c>
      <c r="X35"/>
      <c r="Y35" s="109">
        <f t="shared" si="0"/>
        <v>59.546766527777777</v>
      </c>
    </row>
    <row r="36" spans="1:25" x14ac:dyDescent="0.3">
      <c r="A36" s="85" t="s">
        <v>98</v>
      </c>
      <c r="B36" s="74" t="s">
        <v>110</v>
      </c>
      <c r="C36" s="298"/>
      <c r="D36" s="114"/>
      <c r="E36" s="114"/>
      <c r="F36" s="114"/>
      <c r="G36" s="114"/>
      <c r="H36" s="114"/>
      <c r="I36" s="114"/>
      <c r="J36" s="114"/>
      <c r="K36" s="114"/>
      <c r="L36" s="114"/>
      <c r="M36" s="114"/>
      <c r="N36" s="114"/>
      <c r="O36" s="114"/>
      <c r="P36" s="114"/>
      <c r="Q36" s="114"/>
      <c r="R36" s="114"/>
      <c r="S36" s="114"/>
      <c r="T36" s="114"/>
      <c r="U36" s="114"/>
      <c r="V36" s="114"/>
      <c r="W36" s="114"/>
      <c r="X36"/>
      <c r="Y36" s="109" t="str">
        <f t="shared" si="0"/>
        <v>-</v>
      </c>
    </row>
    <row r="37" spans="1:25" x14ac:dyDescent="0.3">
      <c r="A37" s="85" t="s">
        <v>99</v>
      </c>
      <c r="B37" s="80" t="s">
        <v>112</v>
      </c>
      <c r="C37" s="298"/>
      <c r="D37" s="114"/>
      <c r="E37" s="114"/>
      <c r="F37" s="114"/>
      <c r="G37" s="114"/>
      <c r="H37" s="114"/>
      <c r="I37" s="114"/>
      <c r="J37" s="114"/>
      <c r="K37" s="114"/>
      <c r="L37" s="114"/>
      <c r="M37" s="114"/>
      <c r="N37" s="114"/>
      <c r="O37" s="114"/>
      <c r="P37" s="114"/>
      <c r="Q37" s="114"/>
      <c r="R37" s="114"/>
      <c r="S37" s="114"/>
      <c r="T37" s="114"/>
      <c r="U37" s="114"/>
      <c r="V37" s="114"/>
      <c r="W37" s="114"/>
      <c r="X37"/>
      <c r="Y37" s="109" t="str">
        <f t="shared" si="0"/>
        <v>-</v>
      </c>
    </row>
    <row r="38" spans="1:25" x14ac:dyDescent="0.3">
      <c r="A38" s="85" t="s">
        <v>100</v>
      </c>
      <c r="B38" s="87" t="s">
        <v>117</v>
      </c>
      <c r="C38" s="298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4"/>
      <c r="S38" s="114"/>
      <c r="T38" s="114"/>
      <c r="U38" s="114"/>
      <c r="V38" s="114"/>
      <c r="W38" s="114"/>
      <c r="X38"/>
      <c r="Y38" s="109" t="str">
        <f t="shared" si="0"/>
        <v>-</v>
      </c>
    </row>
    <row r="39" spans="1:25" x14ac:dyDescent="0.3">
      <c r="A39" s="85" t="s">
        <v>101</v>
      </c>
      <c r="B39" s="87" t="s">
        <v>117</v>
      </c>
      <c r="C39" s="298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/>
      <c r="Y39" s="109" t="str">
        <f t="shared" si="0"/>
        <v>-</v>
      </c>
    </row>
    <row r="40" spans="1:25" x14ac:dyDescent="0.3">
      <c r="A40" s="85" t="s">
        <v>102</v>
      </c>
      <c r="B40" s="74" t="s">
        <v>110</v>
      </c>
      <c r="C40" s="298" t="s">
        <v>144</v>
      </c>
      <c r="D40" s="114">
        <v>0</v>
      </c>
      <c r="E40" s="114">
        <v>0</v>
      </c>
      <c r="F40" s="114">
        <v>0</v>
      </c>
      <c r="G40" s="114">
        <v>1368.9678622222223</v>
      </c>
      <c r="H40" s="114">
        <v>1368.9678622222223</v>
      </c>
      <c r="I40" s="114">
        <v>1368.9678622222223</v>
      </c>
      <c r="J40" s="114">
        <v>1368.9678622222223</v>
      </c>
      <c r="K40" s="114">
        <v>1368.9678622222223</v>
      </c>
      <c r="L40" s="114">
        <v>1368.9678622222223</v>
      </c>
      <c r="M40" s="114">
        <v>1368.9678622222223</v>
      </c>
      <c r="N40" s="114">
        <v>1368.9678622222223</v>
      </c>
      <c r="O40" s="114">
        <v>1368.9678622222223</v>
      </c>
      <c r="P40" s="114">
        <v>1368.9678622222223</v>
      </c>
      <c r="Q40" s="114">
        <v>1368.9678622222223</v>
      </c>
      <c r="R40" s="114">
        <v>1368.9678622222223</v>
      </c>
      <c r="S40" s="114">
        <v>1368.9678622222223</v>
      </c>
      <c r="T40" s="114">
        <v>1368.9678622222223</v>
      </c>
      <c r="U40" s="114">
        <v>1368.9678622222223</v>
      </c>
      <c r="V40" s="114">
        <v>1368.9678622222223</v>
      </c>
      <c r="W40" s="114">
        <v>1368.9678622222223</v>
      </c>
      <c r="X40"/>
      <c r="Y40" s="109">
        <f t="shared" si="0"/>
        <v>1163.6226828888891</v>
      </c>
    </row>
    <row r="41" spans="1:25" x14ac:dyDescent="0.3">
      <c r="A41" s="85" t="s">
        <v>103</v>
      </c>
      <c r="B41" s="77" t="s">
        <v>114</v>
      </c>
      <c r="C41" s="298" t="s">
        <v>144</v>
      </c>
      <c r="D41" s="114">
        <v>1321.6547222222223</v>
      </c>
      <c r="E41" s="114">
        <v>1450.1822222222222</v>
      </c>
      <c r="F41" s="114">
        <v>1386.2452777777776</v>
      </c>
      <c r="G41" s="114">
        <v>1393.7255555555555</v>
      </c>
      <c r="H41" s="114">
        <v>1393.7255555555555</v>
      </c>
      <c r="I41" s="114">
        <v>1393.7255555555555</v>
      </c>
      <c r="J41" s="114">
        <v>1393.7255555555555</v>
      </c>
      <c r="K41" s="114">
        <v>1393.7255555555555</v>
      </c>
      <c r="L41" s="114">
        <v>1393.7255555555555</v>
      </c>
      <c r="M41" s="114">
        <v>1393.7255555555555</v>
      </c>
      <c r="N41" s="114">
        <v>1393.7255555555555</v>
      </c>
      <c r="O41" s="114">
        <v>1393.7255555555555</v>
      </c>
      <c r="P41" s="114">
        <v>1393.7255555555555</v>
      </c>
      <c r="Q41" s="114">
        <v>1393.7255555555555</v>
      </c>
      <c r="R41" s="114">
        <v>1393.7255555555555</v>
      </c>
      <c r="S41" s="114">
        <v>1393.7255555555555</v>
      </c>
      <c r="T41" s="114">
        <v>1393.7255555555555</v>
      </c>
      <c r="U41" s="114">
        <v>1393.7255555555555</v>
      </c>
      <c r="V41" s="114">
        <v>1393.7255555555555</v>
      </c>
      <c r="W41" s="114">
        <v>1393.7255555555555</v>
      </c>
      <c r="X41"/>
      <c r="Y41" s="109">
        <f t="shared" si="0"/>
        <v>1392.5708333333337</v>
      </c>
    </row>
    <row r="42" spans="1:25" x14ac:dyDescent="0.3">
      <c r="A42" s="85" t="s">
        <v>132</v>
      </c>
      <c r="B42" s="77" t="s">
        <v>112</v>
      </c>
      <c r="C42" s="298"/>
      <c r="D42" s="114"/>
      <c r="E42" s="114"/>
      <c r="F42" s="114"/>
      <c r="G42" s="114"/>
      <c r="H42" s="114"/>
      <c r="I42" s="114"/>
      <c r="J42" s="114"/>
      <c r="K42" s="114"/>
      <c r="L42" s="114"/>
      <c r="M42" s="114"/>
      <c r="N42" s="114"/>
      <c r="O42" s="114"/>
      <c r="P42" s="114"/>
      <c r="Q42" s="114"/>
      <c r="R42" s="114"/>
      <c r="S42" s="114"/>
      <c r="T42" s="114"/>
      <c r="U42" s="114"/>
      <c r="V42" s="114"/>
      <c r="W42" s="114"/>
      <c r="X42"/>
      <c r="Y42" s="109" t="str">
        <f t="shared" si="0"/>
        <v>-</v>
      </c>
    </row>
    <row r="43" spans="1:25" x14ac:dyDescent="0.3">
      <c r="A43" s="85" t="s">
        <v>133</v>
      </c>
      <c r="B43" s="74" t="s">
        <v>115</v>
      </c>
      <c r="C43" s="298"/>
      <c r="D43" s="114"/>
      <c r="E43" s="114"/>
      <c r="F43" s="114"/>
      <c r="G43" s="114"/>
      <c r="H43" s="114"/>
      <c r="I43" s="114"/>
      <c r="J43" s="114"/>
      <c r="K43" s="114"/>
      <c r="L43" s="114"/>
      <c r="M43" s="114"/>
      <c r="N43" s="114"/>
      <c r="O43" s="114"/>
      <c r="P43" s="114"/>
      <c r="Q43" s="114"/>
      <c r="R43" s="114"/>
      <c r="S43" s="114"/>
      <c r="T43" s="114"/>
      <c r="U43" s="114"/>
      <c r="V43" s="114"/>
      <c r="W43" s="114"/>
      <c r="X43"/>
      <c r="Y43" s="109" t="str">
        <f t="shared" si="0"/>
        <v>-</v>
      </c>
    </row>
    <row r="44" spans="1:25" x14ac:dyDescent="0.3">
      <c r="A44" s="85" t="s">
        <v>134</v>
      </c>
      <c r="B44" s="74" t="s">
        <v>110</v>
      </c>
      <c r="C44" s="298" t="s">
        <v>144</v>
      </c>
      <c r="D44" s="114">
        <v>3017.8666666666668</v>
      </c>
      <c r="E44" s="114">
        <v>3078.4611111111108</v>
      </c>
      <c r="F44" s="114">
        <v>2765.7895222222219</v>
      </c>
      <c r="G44" s="114">
        <v>3000.2460561111111</v>
      </c>
      <c r="H44" s="114">
        <v>3000.2460561111111</v>
      </c>
      <c r="I44" s="114">
        <v>3000.2460561111111</v>
      </c>
      <c r="J44" s="114">
        <v>3000.2460561111111</v>
      </c>
      <c r="K44" s="114">
        <v>3000.2460561111111</v>
      </c>
      <c r="L44" s="114">
        <v>3000.2460561111111</v>
      </c>
      <c r="M44" s="114">
        <v>3000.2460561111111</v>
      </c>
      <c r="N44" s="114">
        <v>3000.2460561111111</v>
      </c>
      <c r="O44" s="114">
        <v>3000.2460561111111</v>
      </c>
      <c r="P44" s="114">
        <v>3000.2460561111111</v>
      </c>
      <c r="Q44" s="114">
        <v>3000.2460561111111</v>
      </c>
      <c r="R44" s="114">
        <v>3000.2460561111111</v>
      </c>
      <c r="S44" s="114">
        <v>3000.2460561111111</v>
      </c>
      <c r="T44" s="114">
        <v>3000.2460561111111</v>
      </c>
      <c r="U44" s="114">
        <v>3000.2460561111111</v>
      </c>
      <c r="V44" s="114">
        <v>3000.2460561111111</v>
      </c>
      <c r="W44" s="114">
        <v>3000.2460561111111</v>
      </c>
      <c r="X44"/>
      <c r="Y44" s="109">
        <f t="shared" si="0"/>
        <v>2993.3150126944429</v>
      </c>
    </row>
    <row r="45" spans="1:25" x14ac:dyDescent="0.3">
      <c r="A45" s="85" t="s">
        <v>104</v>
      </c>
      <c r="B45" s="74" t="s">
        <v>109</v>
      </c>
      <c r="C45" s="298"/>
      <c r="D45" s="114"/>
      <c r="E45" s="114"/>
      <c r="F45" s="114"/>
      <c r="G45" s="114"/>
      <c r="H45" s="114"/>
      <c r="I45" s="114"/>
      <c r="J45" s="114"/>
      <c r="K45" s="114"/>
      <c r="L45" s="114"/>
      <c r="M45" s="114"/>
      <c r="N45" s="114"/>
      <c r="O45" s="114"/>
      <c r="P45" s="114"/>
      <c r="Q45" s="114"/>
      <c r="R45" s="114"/>
      <c r="S45" s="114"/>
      <c r="T45" s="114"/>
      <c r="U45" s="114"/>
      <c r="V45" s="114"/>
      <c r="W45" s="114"/>
      <c r="X45"/>
      <c r="Y45" s="109" t="str">
        <f t="shared" si="0"/>
        <v>-</v>
      </c>
    </row>
    <row r="46" spans="1:25" x14ac:dyDescent="0.3">
      <c r="A46" s="85" t="s">
        <v>105</v>
      </c>
      <c r="B46" s="74" t="s">
        <v>109</v>
      </c>
      <c r="C46" s="298"/>
      <c r="D46" s="114"/>
      <c r="E46" s="114"/>
      <c r="F46" s="114"/>
      <c r="G46" s="114"/>
      <c r="H46" s="114"/>
      <c r="I46" s="114"/>
      <c r="J46" s="114"/>
      <c r="K46" s="114"/>
      <c r="L46" s="114"/>
      <c r="M46" s="114"/>
      <c r="N46" s="114"/>
      <c r="O46" s="114"/>
      <c r="P46" s="114"/>
      <c r="Q46" s="114"/>
      <c r="R46" s="114"/>
      <c r="S46" s="114"/>
      <c r="T46" s="114"/>
      <c r="U46" s="114"/>
      <c r="V46" s="114"/>
      <c r="W46" s="114"/>
      <c r="X46"/>
      <c r="Y46" s="109" t="str">
        <f t="shared" si="0"/>
        <v>-</v>
      </c>
    </row>
    <row r="47" spans="1:25" x14ac:dyDescent="0.3">
      <c r="A47" s="85" t="s">
        <v>106</v>
      </c>
      <c r="B47" s="74" t="s">
        <v>109</v>
      </c>
      <c r="C47" s="298"/>
      <c r="D47" s="114"/>
      <c r="E47" s="114"/>
      <c r="F47" s="114"/>
      <c r="G47" s="114"/>
      <c r="H47" s="114"/>
      <c r="I47" s="114"/>
      <c r="J47" s="114"/>
      <c r="K47" s="114"/>
      <c r="L47" s="114"/>
      <c r="M47" s="114"/>
      <c r="N47" s="114"/>
      <c r="O47" s="114"/>
      <c r="P47" s="114"/>
      <c r="Q47" s="114"/>
      <c r="R47" s="114"/>
      <c r="S47" s="114"/>
      <c r="T47" s="114"/>
      <c r="U47" s="114"/>
      <c r="V47" s="114"/>
      <c r="W47" s="114"/>
      <c r="X47"/>
      <c r="Y47" s="109" t="str">
        <f t="shared" si="0"/>
        <v>-</v>
      </c>
    </row>
    <row r="48" spans="1:25" x14ac:dyDescent="0.3">
      <c r="A48" s="85" t="s">
        <v>107</v>
      </c>
      <c r="B48" s="74" t="s">
        <v>110</v>
      </c>
      <c r="C48" s="298"/>
      <c r="D48" s="114"/>
      <c r="E48" s="114"/>
      <c r="F48" s="114"/>
      <c r="G48" s="114"/>
      <c r="H48" s="114"/>
      <c r="I48" s="114"/>
      <c r="J48" s="114"/>
      <c r="K48" s="114"/>
      <c r="L48" s="114"/>
      <c r="M48" s="114"/>
      <c r="N48" s="114"/>
      <c r="O48" s="114"/>
      <c r="P48" s="114"/>
      <c r="Q48" s="114"/>
      <c r="R48" s="114"/>
      <c r="S48" s="114"/>
      <c r="T48" s="114"/>
      <c r="U48" s="114"/>
      <c r="V48" s="114"/>
      <c r="W48" s="114"/>
      <c r="X48"/>
      <c r="Y48" s="109" t="str">
        <f t="shared" si="0"/>
        <v>-</v>
      </c>
    </row>
    <row r="49" spans="3:25" x14ac:dyDescent="0.3">
      <c r="C49" s="111"/>
      <c r="D49" s="105"/>
      <c r="E49" s="105"/>
      <c r="F49" s="105"/>
      <c r="G49" s="105"/>
      <c r="H49" s="105"/>
      <c r="I49" s="105"/>
      <c r="J49" s="105"/>
      <c r="K49" s="105"/>
      <c r="L49" s="105"/>
      <c r="M49" s="105"/>
      <c r="N49" s="105"/>
      <c r="O49" s="105"/>
      <c r="P49" s="105"/>
      <c r="Q49" s="105"/>
      <c r="R49" s="105"/>
      <c r="S49" s="105"/>
      <c r="T49" s="105"/>
      <c r="U49" s="105"/>
      <c r="V49" s="105"/>
      <c r="W49" s="105"/>
    </row>
    <row r="50" spans="3:25" x14ac:dyDescent="0.3">
      <c r="C50" s="111"/>
      <c r="D50" s="105">
        <f>SUM(D2:D48)</f>
        <v>26456.977183333336</v>
      </c>
      <c r="E50" s="105">
        <f t="shared" ref="E50:W50" si="1">SUM(E2:E48)</f>
        <v>25130.862380555554</v>
      </c>
      <c r="F50" s="105">
        <f t="shared" si="1"/>
        <v>21768.07003333333</v>
      </c>
      <c r="G50" s="105">
        <f t="shared" si="1"/>
        <v>26641.100873333336</v>
      </c>
      <c r="H50" s="105">
        <f t="shared" si="1"/>
        <v>26641.100873333336</v>
      </c>
      <c r="I50" s="105">
        <f t="shared" si="1"/>
        <v>26641.100873333336</v>
      </c>
      <c r="J50" s="105">
        <f t="shared" si="1"/>
        <v>26641.100873333336</v>
      </c>
      <c r="K50" s="105">
        <f t="shared" si="1"/>
        <v>26641.100873333336</v>
      </c>
      <c r="L50" s="105">
        <f t="shared" si="1"/>
        <v>26641.100873333336</v>
      </c>
      <c r="M50" s="105">
        <f t="shared" si="1"/>
        <v>26641.100873333336</v>
      </c>
      <c r="N50" s="105">
        <f t="shared" si="1"/>
        <v>26641.100873333336</v>
      </c>
      <c r="O50" s="105">
        <f t="shared" si="1"/>
        <v>26641.100873333336</v>
      </c>
      <c r="P50" s="105">
        <f t="shared" si="1"/>
        <v>26641.100873333336</v>
      </c>
      <c r="Q50" s="105">
        <f t="shared" si="1"/>
        <v>26641.100873333336</v>
      </c>
      <c r="R50" s="105">
        <f t="shared" si="1"/>
        <v>26641.100873333336</v>
      </c>
      <c r="S50" s="105">
        <f t="shared" si="1"/>
        <v>26641.100873333336</v>
      </c>
      <c r="T50" s="105">
        <f t="shared" si="1"/>
        <v>26641.100873333336</v>
      </c>
      <c r="U50" s="105">
        <f t="shared" si="1"/>
        <v>26641.100873333336</v>
      </c>
      <c r="V50" s="105">
        <f t="shared" si="1"/>
        <v>26641.100873333336</v>
      </c>
      <c r="W50" s="105">
        <f t="shared" si="1"/>
        <v>26641.100873333336</v>
      </c>
      <c r="X50" s="105"/>
      <c r="Y50" s="109"/>
    </row>
    <row r="51" spans="3:25" x14ac:dyDescent="0.3">
      <c r="C51" s="111"/>
      <c r="D51" s="105"/>
      <c r="E51" s="105"/>
      <c r="F51" s="105"/>
      <c r="G51" s="105"/>
      <c r="H51" s="105"/>
      <c r="I51" s="105"/>
      <c r="J51" s="105"/>
      <c r="K51" s="105"/>
      <c r="L51" s="105"/>
      <c r="M51" s="105"/>
      <c r="N51" s="105"/>
      <c r="O51" s="105"/>
      <c r="P51" s="105"/>
      <c r="Q51" s="105"/>
      <c r="R51" s="105"/>
      <c r="S51" s="105"/>
      <c r="T51" s="105"/>
      <c r="U51" s="105"/>
      <c r="V51" s="105"/>
      <c r="W51" s="105"/>
    </row>
    <row r="52" spans="3:25" x14ac:dyDescent="0.3">
      <c r="C52" s="111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  <c r="Q52" s="105"/>
      <c r="R52" s="105"/>
      <c r="S52" s="105"/>
      <c r="T52" s="105"/>
      <c r="U52" s="105"/>
      <c r="V52" s="105"/>
      <c r="W52" s="105"/>
    </row>
    <row r="53" spans="3:25" x14ac:dyDescent="0.3">
      <c r="C53" s="111"/>
      <c r="D53" s="105"/>
      <c r="E53" s="105"/>
      <c r="F53" s="105"/>
      <c r="G53" s="105"/>
      <c r="H53" s="105"/>
      <c r="I53" s="105"/>
      <c r="J53" s="105"/>
      <c r="K53" s="105"/>
      <c r="L53" s="105"/>
      <c r="M53" s="105"/>
      <c r="N53" s="105"/>
      <c r="O53" s="105"/>
      <c r="P53" s="105"/>
      <c r="Q53" s="105"/>
      <c r="R53" s="105"/>
      <c r="S53" s="105"/>
      <c r="T53" s="105"/>
      <c r="U53" s="105"/>
      <c r="V53" s="105"/>
      <c r="W53" s="105"/>
    </row>
  </sheetData>
  <autoFilter ref="A1:W48" xr:uid="{3A8DBBC3-2F6E-4F74-9731-6A90B0FA0F89}">
    <sortState xmlns:xlrd2="http://schemas.microsoft.com/office/spreadsheetml/2017/richdata2" ref="A2:W48">
      <sortCondition ref="A1:A48"/>
    </sortState>
  </autoFilter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FA940-A8DC-4741-BD33-9BB4DD47FF64}">
  <sheetPr codeName="Sheet23">
    <tabColor rgb="FF0B3D91"/>
  </sheetPr>
  <dimension ref="B2:E15"/>
  <sheetViews>
    <sheetView zoomScale="175" zoomScaleNormal="175" workbookViewId="0">
      <selection activeCell="C4" sqref="C4"/>
    </sheetView>
  </sheetViews>
  <sheetFormatPr defaultRowHeight="14.4" x14ac:dyDescent="0.3"/>
  <cols>
    <col min="1" max="1" width="11.21875" customWidth="1"/>
    <col min="2" max="2" width="46.77734375" customWidth="1"/>
    <col min="4" max="23" width="9.44140625" customWidth="1"/>
  </cols>
  <sheetData>
    <row r="2" spans="2:5" ht="15" x14ac:dyDescent="0.35">
      <c r="C2" s="110"/>
    </row>
    <row r="3" spans="2:5" ht="24" x14ac:dyDescent="0.3">
      <c r="B3" s="94" t="s">
        <v>157</v>
      </c>
      <c r="C3" s="94" t="s">
        <v>166</v>
      </c>
    </row>
    <row r="4" spans="2:5" x14ac:dyDescent="0.3">
      <c r="B4" s="74" t="s">
        <v>112</v>
      </c>
      <c r="C4" s="112">
        <f>IFERROR(SUMIF(Current_DTE_minutes!$B$3:$B$48,Minutes_by_use_case!B4,Current_DTE_minutes!$Y$2:$Y$48)/COUNTIFS(Current_DTE_minutes!$B$2:$B$48,Minutes_by_use_case!B4,Current_DTE_minutes!$Y$2:$Y$48,"*"),"-")</f>
        <v>471.24058738888903</v>
      </c>
      <c r="D4" s="111"/>
      <c r="E4" s="102"/>
    </row>
    <row r="5" spans="2:5" x14ac:dyDescent="0.3">
      <c r="B5" s="74" t="s">
        <v>110</v>
      </c>
      <c r="C5" s="112">
        <f>IFERROR(SUMIF(Current_DTE_minutes!$B$3:$B$48,Minutes_by_use_case!B5,Current_DTE_minutes!$Y$2:$Y$48)/COUNTIFS(Current_DTE_minutes!$B$2:$B$48,Minutes_by_use_case!B5,Current_DTE_minutes!$Y$2:$Y$48,"*"),"-")</f>
        <v>761.88366485714243</v>
      </c>
      <c r="D5" s="111"/>
      <c r="E5" s="102"/>
    </row>
    <row r="6" spans="2:5" x14ac:dyDescent="0.3">
      <c r="B6" s="74" t="s">
        <v>109</v>
      </c>
      <c r="C6" s="112">
        <f>IFERROR(SUMIF(Current_DTE_minutes!$B$3:$B$48,Minutes_by_use_case!B6,Current_DTE_minutes!$Y$2:$Y$48)/COUNTIFS(Current_DTE_minutes!$B$2:$B$48,Minutes_by_use_case!B6,Current_DTE_minutes!$Y$2:$Y$48,"*"),"-")</f>
        <v>542.67651651984113</v>
      </c>
      <c r="D6" s="111"/>
      <c r="E6" s="102"/>
    </row>
    <row r="7" spans="2:5" x14ac:dyDescent="0.3">
      <c r="B7" s="74" t="s">
        <v>155</v>
      </c>
      <c r="C7" s="112" t="str">
        <f>IFERROR(SUMIF(Current_DTE_minutes!$B$3:$B$48,Minutes_by_use_case!B7,Current_DTE_minutes!$Y$2:$Y$48)/COUNTIFS(Current_DTE_minutes!$B$2:$B$48,Minutes_by_use_case!B7,Current_DTE_minutes!$Y$2:$Y$48,"*"),"-")</f>
        <v>-</v>
      </c>
      <c r="D7" s="111"/>
      <c r="E7" s="102"/>
    </row>
    <row r="8" spans="2:5" x14ac:dyDescent="0.3">
      <c r="B8" s="74" t="s">
        <v>113</v>
      </c>
      <c r="C8" s="112">
        <f>IFERROR(SUMIF(Current_DTE_minutes!$B$3:$B$48,Minutes_by_use_case!B8,Current_DTE_minutes!$Y$2:$Y$48)/COUNTIFS(Current_DTE_minutes!$B$2:$B$48,Minutes_by_use_case!B8,Current_DTE_minutes!$Y$2:$Y$48,"*"),"-")</f>
        <v>7739.6944573611108</v>
      </c>
      <c r="D8" s="111"/>
      <c r="E8" s="102"/>
    </row>
    <row r="9" spans="2:5" x14ac:dyDescent="0.3">
      <c r="B9" s="74" t="s">
        <v>156</v>
      </c>
      <c r="C9" s="112" t="str">
        <f>IFERROR(SUMIF(Current_DTE_minutes!$B$3:$B$48,Minutes_by_use_case!B9,Current_DTE_minutes!$Y$2:$Y$48)/COUNTIFS(Current_DTE_minutes!$B$2:$B$48,Minutes_by_use_case!B9,Current_DTE_minutes!$Y$2:$Y$48,"*"),"-")</f>
        <v>-</v>
      </c>
      <c r="D9" s="111"/>
      <c r="E9" s="102"/>
    </row>
    <row r="10" spans="2:5" x14ac:dyDescent="0.3">
      <c r="B10" s="74" t="s">
        <v>111</v>
      </c>
      <c r="C10" s="112">
        <f>IFERROR(SUMIF(Current_DTE_minutes!$B$3:$B$48,Minutes_by_use_case!B10,Current_DTE_minutes!$Y$2:$Y$48)/COUNTIFS(Current_DTE_minutes!$B$2:$B$48,Minutes_by_use_case!B10,Current_DTE_minutes!$Y$2:$Y$48,"*"),"-")</f>
        <v>1430.9131237870372</v>
      </c>
      <c r="D10" s="111"/>
      <c r="E10" s="102"/>
    </row>
    <row r="11" spans="2:5" x14ac:dyDescent="0.3">
      <c r="B11" s="74" t="s">
        <v>114</v>
      </c>
      <c r="C11" s="112">
        <f>IFERROR(SUMIF(Current_DTE_minutes!$B$3:$B$48,Minutes_by_use_case!B11,Current_DTE_minutes!$Y$2:$Y$48)/COUNTIFS(Current_DTE_minutes!$B$2:$B$48,Minutes_by_use_case!B11,Current_DTE_minutes!$Y$2:$Y$48,"*"),"-")</f>
        <v>1413.3399950000003</v>
      </c>
      <c r="D11" s="111"/>
      <c r="E11" s="102"/>
    </row>
    <row r="12" spans="2:5" x14ac:dyDescent="0.3">
      <c r="B12" s="71"/>
      <c r="C12" s="71"/>
    </row>
    <row r="13" spans="2:5" x14ac:dyDescent="0.3">
      <c r="B13" s="96" t="s">
        <v>159</v>
      </c>
      <c r="C13" s="112">
        <f>SUM(C4:C11)</f>
        <v>12359.74834491402</v>
      </c>
    </row>
    <row r="15" spans="2:5" x14ac:dyDescent="0.3">
      <c r="B15" t="s">
        <v>165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9DC0C-B41A-45B2-A140-C306D3971347}">
  <sheetPr codeName="Sheet9">
    <tabColor rgb="FF0B3D91"/>
  </sheetPr>
  <dimension ref="A1:Y77"/>
  <sheetViews>
    <sheetView zoomScale="70" zoomScaleNormal="70" workbookViewId="0">
      <selection activeCell="Y39" sqref="Y39"/>
    </sheetView>
  </sheetViews>
  <sheetFormatPr defaultRowHeight="14.4" x14ac:dyDescent="0.3"/>
  <cols>
    <col min="1" max="1" width="11.21875" style="75" customWidth="1"/>
    <col min="2" max="2" width="46.77734375" style="75" customWidth="1"/>
    <col min="3" max="3" width="8.88671875" style="71"/>
    <col min="4" max="23" width="9.44140625" style="82" customWidth="1"/>
    <col min="24" max="16384" width="8.88671875" style="75"/>
  </cols>
  <sheetData>
    <row r="1" spans="1:25" s="73" customFormat="1" ht="11.4" x14ac:dyDescent="0.2">
      <c r="A1" s="72" t="s">
        <v>85</v>
      </c>
      <c r="B1" s="72" t="s">
        <v>157</v>
      </c>
      <c r="C1" s="84" t="s">
        <v>143</v>
      </c>
      <c r="D1" s="291">
        <v>2021</v>
      </c>
      <c r="E1" s="292">
        <v>2022</v>
      </c>
      <c r="F1" s="291">
        <v>2023</v>
      </c>
      <c r="G1" s="292">
        <v>2024</v>
      </c>
      <c r="H1" s="291">
        <v>2025</v>
      </c>
      <c r="I1" s="292">
        <v>2026</v>
      </c>
      <c r="J1" s="291">
        <v>2027</v>
      </c>
      <c r="K1" s="292">
        <v>2028</v>
      </c>
      <c r="L1" s="291">
        <v>2029</v>
      </c>
      <c r="M1" s="292">
        <v>2030</v>
      </c>
      <c r="N1" s="291">
        <v>2031</v>
      </c>
      <c r="O1" s="292">
        <v>2032</v>
      </c>
      <c r="P1" s="291">
        <v>2033</v>
      </c>
      <c r="Q1" s="292">
        <v>2034</v>
      </c>
      <c r="R1" s="291">
        <v>2035</v>
      </c>
      <c r="S1" s="292">
        <v>2036</v>
      </c>
      <c r="T1" s="291">
        <v>2037</v>
      </c>
      <c r="U1" s="292">
        <v>2038</v>
      </c>
      <c r="V1" s="291">
        <v>2039</v>
      </c>
      <c r="W1" s="292">
        <v>2040</v>
      </c>
    </row>
    <row r="2" spans="1:25" ht="12" x14ac:dyDescent="0.25">
      <c r="A2" s="85" t="s">
        <v>116</v>
      </c>
      <c r="B2" s="74" t="s">
        <v>110</v>
      </c>
      <c r="C2" s="86"/>
      <c r="D2" s="114">
        <f>IFERROR(IF(ISBLANK(Current_DTE_minutes!D2),INDEX(Minutes_by_use_case!$C$4:$C$11,MATCH($B2,Minutes_by_use_case!$B$4:$B$11,0)),Current_DTE_minutes!D2),"-")</f>
        <v>761.88366485714243</v>
      </c>
      <c r="E2" s="114">
        <f>IFERROR(IF(ISBLANK(Current_DTE_minutes!E2),INDEX(Minutes_by_use_case!$C$4:$C$11,MATCH($B2,Minutes_by_use_case!$B$4:$B$11,0)),Current_DTE_minutes!E2),"-")</f>
        <v>761.88366485714243</v>
      </c>
      <c r="F2" s="114">
        <f>IFERROR(IF(ISBLANK(Current_DTE_minutes!F2),INDEX(Minutes_by_use_case!$C$4:$C$11,MATCH($B2,Minutes_by_use_case!$B$4:$B$11,0)),Current_DTE_minutes!F2),"-")</f>
        <v>761.88366485714243</v>
      </c>
      <c r="G2" s="114">
        <f>IFERROR(IF(ISBLANK(Current_DTE_minutes!G2),INDEX(Minutes_by_use_case!$C$4:$C$11,MATCH($B2,Minutes_by_use_case!$B$4:$B$11,0)),Current_DTE_minutes!G2),"-")</f>
        <v>761.88366485714243</v>
      </c>
      <c r="H2" s="114">
        <f>IFERROR(IF(ISBLANK(Current_DTE_minutes!H2),INDEX(Minutes_by_use_case!$C$4:$C$11,MATCH($B2,Minutes_by_use_case!$B$4:$B$11,0)),Current_DTE_minutes!H2),"-")</f>
        <v>761.88366485714243</v>
      </c>
      <c r="I2" s="114">
        <f>IFERROR(IF(ISBLANK(Current_DTE_minutes!I2),INDEX(Minutes_by_use_case!$C$4:$C$11,MATCH($B2,Minutes_by_use_case!$B$4:$B$11,0)),Current_DTE_minutes!I2),"-")</f>
        <v>761.88366485714243</v>
      </c>
      <c r="J2" s="114">
        <f>IFERROR(IF(ISBLANK(Current_DTE_minutes!J2),INDEX(Minutes_by_use_case!$C$4:$C$11,MATCH($B2,Minutes_by_use_case!$B$4:$B$11,0)),Current_DTE_minutes!J2),"-")</f>
        <v>761.88366485714243</v>
      </c>
      <c r="K2" s="114">
        <f>IFERROR(IF(ISBLANK(Current_DTE_minutes!K2),INDEX(Minutes_by_use_case!$C$4:$C$11,MATCH($B2,Minutes_by_use_case!$B$4:$B$11,0)),Current_DTE_minutes!K2),"-")</f>
        <v>761.88366485714243</v>
      </c>
      <c r="L2" s="114">
        <f>IFERROR(IF(ISBLANK(Current_DTE_minutes!L2),INDEX(Minutes_by_use_case!$C$4:$C$11,MATCH($B2,Minutes_by_use_case!$B$4:$B$11,0)),Current_DTE_minutes!L2),"-")</f>
        <v>761.88366485714243</v>
      </c>
      <c r="M2" s="114">
        <f>IFERROR(IF(ISBLANK(Current_DTE_minutes!M2),INDEX(Minutes_by_use_case!$C$4:$C$11,MATCH($B2,Minutes_by_use_case!$B$4:$B$11,0)),Current_DTE_minutes!M2),"-")</f>
        <v>761.88366485714243</v>
      </c>
      <c r="N2" s="114">
        <f>IFERROR(IF(ISBLANK(Current_DTE_minutes!N2),INDEX(Minutes_by_use_case!$C$4:$C$11,MATCH($B2,Minutes_by_use_case!$B$4:$B$11,0)),Current_DTE_minutes!N2),"-")</f>
        <v>761.88366485714243</v>
      </c>
      <c r="O2" s="114">
        <f>IFERROR(IF(ISBLANK(Current_DTE_minutes!O2),INDEX(Minutes_by_use_case!$C$4:$C$11,MATCH($B2,Minutes_by_use_case!$B$4:$B$11,0)),Current_DTE_minutes!O2),"-")</f>
        <v>761.88366485714243</v>
      </c>
      <c r="P2" s="114">
        <f>IFERROR(IF(ISBLANK(Current_DTE_minutes!P2),INDEX(Minutes_by_use_case!$C$4:$C$11,MATCH($B2,Minutes_by_use_case!$B$4:$B$11,0)),Current_DTE_minutes!P2),"-")</f>
        <v>761.88366485714243</v>
      </c>
      <c r="Q2" s="114">
        <f>IFERROR(IF(ISBLANK(Current_DTE_minutes!Q2),INDEX(Minutes_by_use_case!$C$4:$C$11,MATCH($B2,Minutes_by_use_case!$B$4:$B$11,0)),Current_DTE_minutes!Q2),"-")</f>
        <v>761.88366485714243</v>
      </c>
      <c r="R2" s="114">
        <f>IFERROR(IF(ISBLANK(Current_DTE_minutes!R2),INDEX(Minutes_by_use_case!$C$4:$C$11,MATCH($B2,Minutes_by_use_case!$B$4:$B$11,0)),Current_DTE_minutes!R2),"-")</f>
        <v>761.88366485714243</v>
      </c>
      <c r="S2" s="114">
        <f>IFERROR(IF(ISBLANK(Current_DTE_minutes!S2),INDEX(Minutes_by_use_case!$C$4:$C$11,MATCH($B2,Minutes_by_use_case!$B$4:$B$11,0)),Current_DTE_minutes!S2),"-")</f>
        <v>761.88366485714243</v>
      </c>
      <c r="T2" s="114">
        <f>IFERROR(IF(ISBLANK(Current_DTE_minutes!T2),INDEX(Minutes_by_use_case!$C$4:$C$11,MATCH($B2,Minutes_by_use_case!$B$4:$B$11,0)),Current_DTE_minutes!T2),"-")</f>
        <v>761.88366485714243</v>
      </c>
      <c r="U2" s="114">
        <f>IFERROR(IF(ISBLANK(Current_DTE_minutes!U2),INDEX(Minutes_by_use_case!$C$4:$C$11,MATCH($B2,Minutes_by_use_case!$B$4:$B$11,0)),Current_DTE_minutes!U2),"-")</f>
        <v>761.88366485714243</v>
      </c>
      <c r="V2" s="114">
        <f>IFERROR(IF(ISBLANK(Current_DTE_minutes!V2),INDEX(Minutes_by_use_case!$C$4:$C$11,MATCH($B2,Minutes_by_use_case!$B$4:$B$11,0)),Current_DTE_minutes!V2),"-")</f>
        <v>761.88366485714243</v>
      </c>
      <c r="W2" s="114">
        <f>IFERROR(IF(ISBLANK(Current_DTE_minutes!W2),INDEX(Minutes_by_use_case!$C$4:$C$11,MATCH($B2,Minutes_by_use_case!$B$4:$B$11,0)),Current_DTE_minutes!W2),"-")</f>
        <v>761.88366485714243</v>
      </c>
    </row>
    <row r="3" spans="1:25" ht="12" x14ac:dyDescent="0.25">
      <c r="A3" s="85" t="s">
        <v>86</v>
      </c>
      <c r="B3" s="74" t="s">
        <v>110</v>
      </c>
      <c r="C3" s="86" t="s">
        <v>144</v>
      </c>
      <c r="D3" s="114">
        <f>IFERROR(IF(ISBLANK(Current_DTE_minutes!D3),INDEX(Minutes_by_use_case!$C$4:$C$11,MATCH($B3,Minutes_by_use_case!$B$4:$B$11,0)),Current_DTE_minutes!D3),"-")</f>
        <v>2249.4702694444441</v>
      </c>
      <c r="E3" s="114">
        <f>IFERROR(IF(ISBLANK(Current_DTE_minutes!E3),INDEX(Minutes_by_use_case!$C$4:$C$11,MATCH($B3,Minutes_by_use_case!$B$4:$B$11,0)),Current_DTE_minutes!E3),"-")</f>
        <v>1189.7750000000001</v>
      </c>
      <c r="F3" s="114">
        <f>IFERROR(IF(ISBLANK(Current_DTE_minutes!F3),INDEX(Minutes_by_use_case!$C$4:$C$11,MATCH($B3,Minutes_by_use_case!$B$4:$B$11,0)),Current_DTE_minutes!F3),"-")</f>
        <v>649.57638888888891</v>
      </c>
      <c r="G3" s="114">
        <f>IFERROR(IF(ISBLANK(Current_DTE_minutes!G3),INDEX(Minutes_by_use_case!$C$4:$C$11,MATCH($B3,Minutes_by_use_case!$B$4:$B$11,0)),Current_DTE_minutes!G3),"-")</f>
        <v>1663.1641649999997</v>
      </c>
      <c r="H3" s="114">
        <f>IFERROR(IF(ISBLANK(Current_DTE_minutes!H3),INDEX(Minutes_by_use_case!$C$4:$C$11,MATCH($B3,Minutes_by_use_case!$B$4:$B$11,0)),Current_DTE_minutes!H3),"-")</f>
        <v>1663.1641649999997</v>
      </c>
      <c r="I3" s="114">
        <f>IFERROR(IF(ISBLANK(Current_DTE_minutes!I3),INDEX(Minutes_by_use_case!$C$4:$C$11,MATCH($B3,Minutes_by_use_case!$B$4:$B$11,0)),Current_DTE_minutes!I3),"-")</f>
        <v>1663.1641649999997</v>
      </c>
      <c r="J3" s="114">
        <f>IFERROR(IF(ISBLANK(Current_DTE_minutes!J3),INDEX(Minutes_by_use_case!$C$4:$C$11,MATCH($B3,Minutes_by_use_case!$B$4:$B$11,0)),Current_DTE_minutes!J3),"-")</f>
        <v>1663.1641649999997</v>
      </c>
      <c r="K3" s="114">
        <f>IFERROR(IF(ISBLANK(Current_DTE_minutes!K3),INDEX(Minutes_by_use_case!$C$4:$C$11,MATCH($B3,Minutes_by_use_case!$B$4:$B$11,0)),Current_DTE_minutes!K3),"-")</f>
        <v>1663.1641649999997</v>
      </c>
      <c r="L3" s="114">
        <f>IFERROR(IF(ISBLANK(Current_DTE_minutes!L3),INDEX(Minutes_by_use_case!$C$4:$C$11,MATCH($B3,Minutes_by_use_case!$B$4:$B$11,0)),Current_DTE_minutes!L3),"-")</f>
        <v>1663.1641649999997</v>
      </c>
      <c r="M3" s="114">
        <f>IFERROR(IF(ISBLANK(Current_DTE_minutes!M3),INDEX(Minutes_by_use_case!$C$4:$C$11,MATCH($B3,Minutes_by_use_case!$B$4:$B$11,0)),Current_DTE_minutes!M3),"-")</f>
        <v>1663.1641649999997</v>
      </c>
      <c r="N3" s="114">
        <f>IFERROR(IF(ISBLANK(Current_DTE_minutes!N3),INDEX(Minutes_by_use_case!$C$4:$C$11,MATCH($B3,Minutes_by_use_case!$B$4:$B$11,0)),Current_DTE_minutes!N3),"-")</f>
        <v>1663.1641649999997</v>
      </c>
      <c r="O3" s="114">
        <f>IFERROR(IF(ISBLANK(Current_DTE_minutes!O3),INDEX(Minutes_by_use_case!$C$4:$C$11,MATCH($B3,Minutes_by_use_case!$B$4:$B$11,0)),Current_DTE_minutes!O3),"-")</f>
        <v>1663.1641649999997</v>
      </c>
      <c r="P3" s="114">
        <f>IFERROR(IF(ISBLANK(Current_DTE_minutes!P3),INDEX(Minutes_by_use_case!$C$4:$C$11,MATCH($B3,Minutes_by_use_case!$B$4:$B$11,0)),Current_DTE_minutes!P3),"-")</f>
        <v>1663.1641649999997</v>
      </c>
      <c r="Q3" s="114">
        <f>IFERROR(IF(ISBLANK(Current_DTE_minutes!Q3),INDEX(Minutes_by_use_case!$C$4:$C$11,MATCH($B3,Minutes_by_use_case!$B$4:$B$11,0)),Current_DTE_minutes!Q3),"-")</f>
        <v>1663.1641649999997</v>
      </c>
      <c r="R3" s="114">
        <f>IFERROR(IF(ISBLANK(Current_DTE_minutes!R3),INDEX(Minutes_by_use_case!$C$4:$C$11,MATCH($B3,Minutes_by_use_case!$B$4:$B$11,0)),Current_DTE_minutes!R3),"-")</f>
        <v>1663.1641649999997</v>
      </c>
      <c r="S3" s="114">
        <f>IFERROR(IF(ISBLANK(Current_DTE_minutes!S3),INDEX(Minutes_by_use_case!$C$4:$C$11,MATCH($B3,Minutes_by_use_case!$B$4:$B$11,0)),Current_DTE_minutes!S3),"-")</f>
        <v>1663.1641649999997</v>
      </c>
      <c r="T3" s="114">
        <f>IFERROR(IF(ISBLANK(Current_DTE_minutes!T3),INDEX(Minutes_by_use_case!$C$4:$C$11,MATCH($B3,Minutes_by_use_case!$B$4:$B$11,0)),Current_DTE_minutes!T3),"-")</f>
        <v>1663.1641649999997</v>
      </c>
      <c r="U3" s="114">
        <f>IFERROR(IF(ISBLANK(Current_DTE_minutes!U3),INDEX(Minutes_by_use_case!$C$4:$C$11,MATCH($B3,Minutes_by_use_case!$B$4:$B$11,0)),Current_DTE_minutes!U3),"-")</f>
        <v>1663.1641649999997</v>
      </c>
      <c r="V3" s="114">
        <f>IFERROR(IF(ISBLANK(Current_DTE_minutes!V3),INDEX(Minutes_by_use_case!$C$4:$C$11,MATCH($B3,Minutes_by_use_case!$B$4:$B$11,0)),Current_DTE_minutes!V3),"-")</f>
        <v>1663.1641649999997</v>
      </c>
      <c r="W3" s="114">
        <f>IFERROR(IF(ISBLANK(Current_DTE_minutes!W3),INDEX(Minutes_by_use_case!$C$4:$C$11,MATCH($B3,Minutes_by_use_case!$B$4:$B$11,0)),Current_DTE_minutes!W3),"-")</f>
        <v>1663.1641649999997</v>
      </c>
      <c r="Y3" s="83" t="s">
        <v>141</v>
      </c>
    </row>
    <row r="4" spans="1:25" ht="12" x14ac:dyDescent="0.25">
      <c r="A4" s="85" t="s">
        <v>118</v>
      </c>
      <c r="B4" s="74" t="s">
        <v>110</v>
      </c>
      <c r="C4" s="86" t="s">
        <v>144</v>
      </c>
      <c r="D4" s="114">
        <f>IFERROR(IF(ISBLANK(Current_DTE_minutes!D4),INDEX(Minutes_by_use_case!$C$4:$C$11,MATCH($B4,Minutes_by_use_case!$B$4:$B$11,0)),Current_DTE_minutes!D4),"-")</f>
        <v>1151.5091666666667</v>
      </c>
      <c r="E4" s="114">
        <f>IFERROR(IF(ISBLANK(Current_DTE_minutes!E4),INDEX(Minutes_by_use_case!$C$4:$C$11,MATCH($B4,Minutes_by_use_case!$B$4:$B$11,0)),Current_DTE_minutes!E4),"-")</f>
        <v>1164.4527777777778</v>
      </c>
      <c r="F4" s="114">
        <f>IFERROR(IF(ISBLANK(Current_DTE_minutes!F4),INDEX(Minutes_by_use_case!$C$4:$C$11,MATCH($B4,Minutes_by_use_case!$B$4:$B$11,0)),Current_DTE_minutes!F4),"-")</f>
        <v>862.00805555555553</v>
      </c>
      <c r="G4" s="114">
        <f>IFERROR(IF(ISBLANK(Current_DTE_minutes!G4),INDEX(Minutes_by_use_case!$C$4:$C$11,MATCH($B4,Minutes_by_use_case!$B$4:$B$11,0)),Current_DTE_minutes!G4),"-")</f>
        <v>1093.0107777777775</v>
      </c>
      <c r="H4" s="114">
        <f>IFERROR(IF(ISBLANK(Current_DTE_minutes!H4),INDEX(Minutes_by_use_case!$C$4:$C$11,MATCH($B4,Minutes_by_use_case!$B$4:$B$11,0)),Current_DTE_minutes!H4),"-")</f>
        <v>1093.0107777777775</v>
      </c>
      <c r="I4" s="114">
        <f>IFERROR(IF(ISBLANK(Current_DTE_minutes!I4),INDEX(Minutes_by_use_case!$C$4:$C$11,MATCH($B4,Minutes_by_use_case!$B$4:$B$11,0)),Current_DTE_minutes!I4),"-")</f>
        <v>1093.0107777777775</v>
      </c>
      <c r="J4" s="114">
        <f>IFERROR(IF(ISBLANK(Current_DTE_minutes!J4),INDEX(Minutes_by_use_case!$C$4:$C$11,MATCH($B4,Minutes_by_use_case!$B$4:$B$11,0)),Current_DTE_minutes!J4),"-")</f>
        <v>1093.0107777777775</v>
      </c>
      <c r="K4" s="114">
        <f>IFERROR(IF(ISBLANK(Current_DTE_minutes!K4),INDEX(Minutes_by_use_case!$C$4:$C$11,MATCH($B4,Minutes_by_use_case!$B$4:$B$11,0)),Current_DTE_minutes!K4),"-")</f>
        <v>1093.0107777777775</v>
      </c>
      <c r="L4" s="114">
        <f>IFERROR(IF(ISBLANK(Current_DTE_minutes!L4),INDEX(Minutes_by_use_case!$C$4:$C$11,MATCH($B4,Minutes_by_use_case!$B$4:$B$11,0)),Current_DTE_minutes!L4),"-")</f>
        <v>1093.0107777777775</v>
      </c>
      <c r="M4" s="114">
        <f>IFERROR(IF(ISBLANK(Current_DTE_minutes!M4),INDEX(Minutes_by_use_case!$C$4:$C$11,MATCH($B4,Minutes_by_use_case!$B$4:$B$11,0)),Current_DTE_minutes!M4),"-")</f>
        <v>1093.0107777777775</v>
      </c>
      <c r="N4" s="114">
        <f>IFERROR(IF(ISBLANK(Current_DTE_minutes!N4),INDEX(Minutes_by_use_case!$C$4:$C$11,MATCH($B4,Minutes_by_use_case!$B$4:$B$11,0)),Current_DTE_minutes!N4),"-")</f>
        <v>1093.0107777777775</v>
      </c>
      <c r="O4" s="114">
        <f>IFERROR(IF(ISBLANK(Current_DTE_minutes!O4),INDEX(Minutes_by_use_case!$C$4:$C$11,MATCH($B4,Minutes_by_use_case!$B$4:$B$11,0)),Current_DTE_minutes!O4),"-")</f>
        <v>1093.0107777777775</v>
      </c>
      <c r="P4" s="114">
        <f>IFERROR(IF(ISBLANK(Current_DTE_minutes!P4),INDEX(Minutes_by_use_case!$C$4:$C$11,MATCH($B4,Minutes_by_use_case!$B$4:$B$11,0)),Current_DTE_minutes!P4),"-")</f>
        <v>1093.0107777777775</v>
      </c>
      <c r="Q4" s="114">
        <f>IFERROR(IF(ISBLANK(Current_DTE_minutes!Q4),INDEX(Minutes_by_use_case!$C$4:$C$11,MATCH($B4,Minutes_by_use_case!$B$4:$B$11,0)),Current_DTE_minutes!Q4),"-")</f>
        <v>1093.0107777777775</v>
      </c>
      <c r="R4" s="114">
        <f>IFERROR(IF(ISBLANK(Current_DTE_minutes!R4),INDEX(Minutes_by_use_case!$C$4:$C$11,MATCH($B4,Minutes_by_use_case!$B$4:$B$11,0)),Current_DTE_minutes!R4),"-")</f>
        <v>1093.0107777777775</v>
      </c>
      <c r="S4" s="114">
        <f>IFERROR(IF(ISBLANK(Current_DTE_minutes!S4),INDEX(Minutes_by_use_case!$C$4:$C$11,MATCH($B4,Minutes_by_use_case!$B$4:$B$11,0)),Current_DTE_minutes!S4),"-")</f>
        <v>1093.0107777777775</v>
      </c>
      <c r="T4" s="114">
        <f>IFERROR(IF(ISBLANK(Current_DTE_minutes!T4),INDEX(Minutes_by_use_case!$C$4:$C$11,MATCH($B4,Minutes_by_use_case!$B$4:$B$11,0)),Current_DTE_minutes!T4),"-")</f>
        <v>1093.0107777777775</v>
      </c>
      <c r="U4" s="114">
        <f>IFERROR(IF(ISBLANK(Current_DTE_minutes!U4),INDEX(Minutes_by_use_case!$C$4:$C$11,MATCH($B4,Minutes_by_use_case!$B$4:$B$11,0)),Current_DTE_minutes!U4),"-")</f>
        <v>1093.0107777777775</v>
      </c>
      <c r="V4" s="114">
        <f>IFERROR(IF(ISBLANK(Current_DTE_minutes!V4),INDEX(Minutes_by_use_case!$C$4:$C$11,MATCH($B4,Minutes_by_use_case!$B$4:$B$11,0)),Current_DTE_minutes!V4),"-")</f>
        <v>1093.0107777777775</v>
      </c>
      <c r="W4" s="114">
        <f>IFERROR(IF(ISBLANK(Current_DTE_minutes!W4),INDEX(Minutes_by_use_case!$C$4:$C$11,MATCH($B4,Minutes_by_use_case!$B$4:$B$11,0)),Current_DTE_minutes!W4),"-")</f>
        <v>1093.0107777777775</v>
      </c>
      <c r="Y4" s="75" t="s">
        <v>142</v>
      </c>
    </row>
    <row r="5" spans="1:25" ht="12" x14ac:dyDescent="0.25">
      <c r="A5" s="85" t="s">
        <v>119</v>
      </c>
      <c r="B5" s="76" t="s">
        <v>112</v>
      </c>
      <c r="C5" s="86"/>
      <c r="D5" s="114">
        <f>IFERROR(IF(ISBLANK(Current_DTE_minutes!D5),INDEX(Minutes_by_use_case!$C$4:$C$11,MATCH($B5,Minutes_by_use_case!$B$4:$B$11,0)),Current_DTE_minutes!D5),"-")</f>
        <v>471.24058738888903</v>
      </c>
      <c r="E5" s="114">
        <f>IFERROR(IF(ISBLANK(Current_DTE_minutes!E5),INDEX(Minutes_by_use_case!$C$4:$C$11,MATCH($B5,Minutes_by_use_case!$B$4:$B$11,0)),Current_DTE_minutes!E5),"-")</f>
        <v>471.24058738888903</v>
      </c>
      <c r="F5" s="114">
        <f>IFERROR(IF(ISBLANK(Current_DTE_minutes!F5),INDEX(Minutes_by_use_case!$C$4:$C$11,MATCH($B5,Minutes_by_use_case!$B$4:$B$11,0)),Current_DTE_minutes!F5),"-")</f>
        <v>471.24058738888903</v>
      </c>
      <c r="G5" s="114">
        <f>IFERROR(IF(ISBLANK(Current_DTE_minutes!G5),INDEX(Minutes_by_use_case!$C$4:$C$11,MATCH($B5,Minutes_by_use_case!$B$4:$B$11,0)),Current_DTE_minutes!G5),"-")</f>
        <v>471.24058738888903</v>
      </c>
      <c r="H5" s="114">
        <f>IFERROR(IF(ISBLANK(Current_DTE_minutes!H5),INDEX(Minutes_by_use_case!$C$4:$C$11,MATCH($B5,Minutes_by_use_case!$B$4:$B$11,0)),Current_DTE_minutes!H5),"-")</f>
        <v>471.24058738888903</v>
      </c>
      <c r="I5" s="114">
        <f>IFERROR(IF(ISBLANK(Current_DTE_minutes!I5),INDEX(Minutes_by_use_case!$C$4:$C$11,MATCH($B5,Minutes_by_use_case!$B$4:$B$11,0)),Current_DTE_minutes!I5),"-")</f>
        <v>471.24058738888903</v>
      </c>
      <c r="J5" s="114">
        <f>IFERROR(IF(ISBLANK(Current_DTE_minutes!J5),INDEX(Minutes_by_use_case!$C$4:$C$11,MATCH($B5,Minutes_by_use_case!$B$4:$B$11,0)),Current_DTE_minutes!J5),"-")</f>
        <v>471.24058738888903</v>
      </c>
      <c r="K5" s="114">
        <f>IFERROR(IF(ISBLANK(Current_DTE_minutes!K5),INDEX(Minutes_by_use_case!$C$4:$C$11,MATCH($B5,Minutes_by_use_case!$B$4:$B$11,0)),Current_DTE_minutes!K5),"-")</f>
        <v>471.24058738888903</v>
      </c>
      <c r="L5" s="114">
        <f>IFERROR(IF(ISBLANK(Current_DTE_minutes!L5),INDEX(Minutes_by_use_case!$C$4:$C$11,MATCH($B5,Minutes_by_use_case!$B$4:$B$11,0)),Current_DTE_minutes!L5),"-")</f>
        <v>471.24058738888903</v>
      </c>
      <c r="M5" s="114">
        <f>IFERROR(IF(ISBLANK(Current_DTE_minutes!M5),INDEX(Minutes_by_use_case!$C$4:$C$11,MATCH($B5,Minutes_by_use_case!$B$4:$B$11,0)),Current_DTE_minutes!M5),"-")</f>
        <v>471.24058738888903</v>
      </c>
      <c r="N5" s="114">
        <f>IFERROR(IF(ISBLANK(Current_DTE_minutes!N5),INDEX(Minutes_by_use_case!$C$4:$C$11,MATCH($B5,Minutes_by_use_case!$B$4:$B$11,0)),Current_DTE_minutes!N5),"-")</f>
        <v>471.24058738888903</v>
      </c>
      <c r="O5" s="114">
        <f>IFERROR(IF(ISBLANK(Current_DTE_minutes!O5),INDEX(Minutes_by_use_case!$C$4:$C$11,MATCH($B5,Minutes_by_use_case!$B$4:$B$11,0)),Current_DTE_minutes!O5),"-")</f>
        <v>471.24058738888903</v>
      </c>
      <c r="P5" s="114">
        <f>IFERROR(IF(ISBLANK(Current_DTE_minutes!P5),INDEX(Minutes_by_use_case!$C$4:$C$11,MATCH($B5,Minutes_by_use_case!$B$4:$B$11,0)),Current_DTE_minutes!P5),"-")</f>
        <v>471.24058738888903</v>
      </c>
      <c r="Q5" s="114">
        <f>IFERROR(IF(ISBLANK(Current_DTE_minutes!Q5),INDEX(Minutes_by_use_case!$C$4:$C$11,MATCH($B5,Minutes_by_use_case!$B$4:$B$11,0)),Current_DTE_minutes!Q5),"-")</f>
        <v>471.24058738888903</v>
      </c>
      <c r="R5" s="114">
        <f>IFERROR(IF(ISBLANK(Current_DTE_minutes!R5),INDEX(Minutes_by_use_case!$C$4:$C$11,MATCH($B5,Minutes_by_use_case!$B$4:$B$11,0)),Current_DTE_minutes!R5),"-")</f>
        <v>471.24058738888903</v>
      </c>
      <c r="S5" s="114">
        <f>IFERROR(IF(ISBLANK(Current_DTE_minutes!S5),INDEX(Minutes_by_use_case!$C$4:$C$11,MATCH($B5,Minutes_by_use_case!$B$4:$B$11,0)),Current_DTE_minutes!S5),"-")</f>
        <v>471.24058738888903</v>
      </c>
      <c r="T5" s="114">
        <f>IFERROR(IF(ISBLANK(Current_DTE_minutes!T5),INDEX(Minutes_by_use_case!$C$4:$C$11,MATCH($B5,Minutes_by_use_case!$B$4:$B$11,0)),Current_DTE_minutes!T5),"-")</f>
        <v>471.24058738888903</v>
      </c>
      <c r="U5" s="114">
        <f>IFERROR(IF(ISBLANK(Current_DTE_minutes!U5),INDEX(Minutes_by_use_case!$C$4:$C$11,MATCH($B5,Minutes_by_use_case!$B$4:$B$11,0)),Current_DTE_minutes!U5),"-")</f>
        <v>471.24058738888903</v>
      </c>
      <c r="V5" s="114">
        <f>IFERROR(IF(ISBLANK(Current_DTE_minutes!V5),INDEX(Minutes_by_use_case!$C$4:$C$11,MATCH($B5,Minutes_by_use_case!$B$4:$B$11,0)),Current_DTE_minutes!V5),"-")</f>
        <v>471.24058738888903</v>
      </c>
      <c r="W5" s="114">
        <f>IFERROR(IF(ISBLANK(Current_DTE_minutes!W5),INDEX(Minutes_by_use_case!$C$4:$C$11,MATCH($B5,Minutes_by_use_case!$B$4:$B$11,0)),Current_DTE_minutes!W5),"-")</f>
        <v>471.24058738888903</v>
      </c>
    </row>
    <row r="6" spans="1:25" ht="12" x14ac:dyDescent="0.25">
      <c r="A6" s="85" t="s">
        <v>120</v>
      </c>
      <c r="B6" s="77" t="s">
        <v>111</v>
      </c>
      <c r="C6" s="86" t="s">
        <v>144</v>
      </c>
      <c r="D6" s="114">
        <f>IFERROR(IF(ISBLANK(Current_DTE_minutes!D6),INDEX(Minutes_by_use_case!$C$4:$C$11,MATCH($B6,Minutes_by_use_case!$B$4:$B$11,0)),Current_DTE_minutes!D6),"-")</f>
        <v>30.559216666666664</v>
      </c>
      <c r="E6" s="114">
        <f>IFERROR(IF(ISBLANK(Current_DTE_minutes!E6),INDEX(Minutes_by_use_case!$C$4:$C$11,MATCH($B6,Minutes_by_use_case!$B$4:$B$11,0)),Current_DTE_minutes!E6),"-")</f>
        <v>69.774163888888879</v>
      </c>
      <c r="F6" s="114">
        <f>IFERROR(IF(ISBLANK(Current_DTE_minutes!F6),INDEX(Minutes_by_use_case!$C$4:$C$11,MATCH($B6,Minutes_by_use_case!$B$4:$B$11,0)),Current_DTE_minutes!F6),"-")</f>
        <v>18.289311111111111</v>
      </c>
      <c r="G6" s="114">
        <f>IFERROR(IF(ISBLANK(Current_DTE_minutes!G6),INDEX(Minutes_by_use_case!$C$4:$C$11,MATCH($B6,Minutes_by_use_case!$B$4:$B$11,0)),Current_DTE_minutes!G6),"-")</f>
        <v>35.440637222222215</v>
      </c>
      <c r="H6" s="114">
        <f>IFERROR(IF(ISBLANK(Current_DTE_minutes!H6),INDEX(Minutes_by_use_case!$C$4:$C$11,MATCH($B6,Minutes_by_use_case!$B$4:$B$11,0)),Current_DTE_minutes!H6),"-")</f>
        <v>35.440637222222215</v>
      </c>
      <c r="I6" s="114">
        <f>IFERROR(IF(ISBLANK(Current_DTE_minutes!I6),INDEX(Minutes_by_use_case!$C$4:$C$11,MATCH($B6,Minutes_by_use_case!$B$4:$B$11,0)),Current_DTE_minutes!I6),"-")</f>
        <v>35.440637222222215</v>
      </c>
      <c r="J6" s="114">
        <f>IFERROR(IF(ISBLANK(Current_DTE_minutes!J6),INDEX(Minutes_by_use_case!$C$4:$C$11,MATCH($B6,Minutes_by_use_case!$B$4:$B$11,0)),Current_DTE_minutes!J6),"-")</f>
        <v>35.440637222222215</v>
      </c>
      <c r="K6" s="114">
        <f>IFERROR(IF(ISBLANK(Current_DTE_minutes!K6),INDEX(Minutes_by_use_case!$C$4:$C$11,MATCH($B6,Minutes_by_use_case!$B$4:$B$11,0)),Current_DTE_minutes!K6),"-")</f>
        <v>35.440637222222215</v>
      </c>
      <c r="L6" s="114">
        <f>IFERROR(IF(ISBLANK(Current_DTE_minutes!L6),INDEX(Minutes_by_use_case!$C$4:$C$11,MATCH($B6,Minutes_by_use_case!$B$4:$B$11,0)),Current_DTE_minutes!L6),"-")</f>
        <v>35.440637222222215</v>
      </c>
      <c r="M6" s="114">
        <f>IFERROR(IF(ISBLANK(Current_DTE_minutes!M6),INDEX(Minutes_by_use_case!$C$4:$C$11,MATCH($B6,Minutes_by_use_case!$B$4:$B$11,0)),Current_DTE_minutes!M6),"-")</f>
        <v>35.440637222222215</v>
      </c>
      <c r="N6" s="114">
        <f>IFERROR(IF(ISBLANK(Current_DTE_minutes!N6),INDEX(Minutes_by_use_case!$C$4:$C$11,MATCH($B6,Minutes_by_use_case!$B$4:$B$11,0)),Current_DTE_minutes!N6),"-")</f>
        <v>35.440637222222215</v>
      </c>
      <c r="O6" s="114">
        <f>IFERROR(IF(ISBLANK(Current_DTE_minutes!O6),INDEX(Minutes_by_use_case!$C$4:$C$11,MATCH($B6,Minutes_by_use_case!$B$4:$B$11,0)),Current_DTE_minutes!O6),"-")</f>
        <v>35.440637222222215</v>
      </c>
      <c r="P6" s="114">
        <f>IFERROR(IF(ISBLANK(Current_DTE_minutes!P6),INDEX(Minutes_by_use_case!$C$4:$C$11,MATCH($B6,Minutes_by_use_case!$B$4:$B$11,0)),Current_DTE_minutes!P6),"-")</f>
        <v>35.440637222222215</v>
      </c>
      <c r="Q6" s="114">
        <f>IFERROR(IF(ISBLANK(Current_DTE_minutes!Q6),INDEX(Minutes_by_use_case!$C$4:$C$11,MATCH($B6,Minutes_by_use_case!$B$4:$B$11,0)),Current_DTE_minutes!Q6),"-")</f>
        <v>35.440637222222215</v>
      </c>
      <c r="R6" s="114">
        <f>IFERROR(IF(ISBLANK(Current_DTE_minutes!R6),INDEX(Minutes_by_use_case!$C$4:$C$11,MATCH($B6,Minutes_by_use_case!$B$4:$B$11,0)),Current_DTE_minutes!R6),"-")</f>
        <v>35.440637222222215</v>
      </c>
      <c r="S6" s="114">
        <f>IFERROR(IF(ISBLANK(Current_DTE_minutes!S6),INDEX(Minutes_by_use_case!$C$4:$C$11,MATCH($B6,Minutes_by_use_case!$B$4:$B$11,0)),Current_DTE_minutes!S6),"-")</f>
        <v>35.440637222222215</v>
      </c>
      <c r="T6" s="114">
        <f>IFERROR(IF(ISBLANK(Current_DTE_minutes!T6),INDEX(Minutes_by_use_case!$C$4:$C$11,MATCH($B6,Minutes_by_use_case!$B$4:$B$11,0)),Current_DTE_minutes!T6),"-")</f>
        <v>35.440637222222215</v>
      </c>
      <c r="U6" s="114">
        <f>IFERROR(IF(ISBLANK(Current_DTE_minutes!U6),INDEX(Minutes_by_use_case!$C$4:$C$11,MATCH($B6,Minutes_by_use_case!$B$4:$B$11,0)),Current_DTE_minutes!U6),"-")</f>
        <v>35.440637222222215</v>
      </c>
      <c r="V6" s="114">
        <f>IFERROR(IF(ISBLANK(Current_DTE_minutes!V6),INDEX(Minutes_by_use_case!$C$4:$C$11,MATCH($B6,Minutes_by_use_case!$B$4:$B$11,0)),Current_DTE_minutes!V6),"-")</f>
        <v>35.440637222222215</v>
      </c>
      <c r="W6" s="114">
        <f>IFERROR(IF(ISBLANK(Current_DTE_minutes!W6),INDEX(Minutes_by_use_case!$C$4:$C$11,MATCH($B6,Minutes_by_use_case!$B$4:$B$11,0)),Current_DTE_minutes!W6),"-")</f>
        <v>35.440637222222215</v>
      </c>
    </row>
    <row r="7" spans="1:25" ht="12" x14ac:dyDescent="0.25">
      <c r="A7" s="85" t="s">
        <v>121</v>
      </c>
      <c r="B7" s="74" t="s">
        <v>110</v>
      </c>
      <c r="C7" s="86" t="s">
        <v>144</v>
      </c>
      <c r="D7" s="114">
        <f>IFERROR(IF(ISBLANK(Current_DTE_minutes!D7),INDEX(Minutes_by_use_case!$C$4:$C$11,MATCH($B7,Minutes_by_use_case!$B$4:$B$11,0)),Current_DTE_minutes!D7),"-")</f>
        <v>667.42555555555555</v>
      </c>
      <c r="E7" s="114">
        <f>IFERROR(IF(ISBLANK(Current_DTE_minutes!E7),INDEX(Minutes_by_use_case!$C$4:$C$11,MATCH($B7,Minutes_by_use_case!$B$4:$B$11,0)),Current_DTE_minutes!E7),"-")</f>
        <v>707.53916666666669</v>
      </c>
      <c r="F7" s="114">
        <f>IFERROR(IF(ISBLANK(Current_DTE_minutes!F7),INDEX(Minutes_by_use_case!$C$4:$C$11,MATCH($B7,Minutes_by_use_case!$B$4:$B$11,0)),Current_DTE_minutes!F7),"-")</f>
        <v>608.43833333333339</v>
      </c>
      <c r="G7" s="114">
        <f>IFERROR(IF(ISBLANK(Current_DTE_minutes!G7),INDEX(Minutes_by_use_case!$C$4:$C$11,MATCH($B7,Minutes_by_use_case!$B$4:$B$11,0)),Current_DTE_minutes!G7),"-")</f>
        <v>671.11811111111115</v>
      </c>
      <c r="H7" s="114">
        <f>IFERROR(IF(ISBLANK(Current_DTE_minutes!H7),INDEX(Minutes_by_use_case!$C$4:$C$11,MATCH($B7,Minutes_by_use_case!$B$4:$B$11,0)),Current_DTE_minutes!H7),"-")</f>
        <v>671.11811111111115</v>
      </c>
      <c r="I7" s="114">
        <f>IFERROR(IF(ISBLANK(Current_DTE_minutes!I7),INDEX(Minutes_by_use_case!$C$4:$C$11,MATCH($B7,Minutes_by_use_case!$B$4:$B$11,0)),Current_DTE_minutes!I7),"-")</f>
        <v>671.11811111111115</v>
      </c>
      <c r="J7" s="114">
        <f>IFERROR(IF(ISBLANK(Current_DTE_minutes!J7),INDEX(Minutes_by_use_case!$C$4:$C$11,MATCH($B7,Minutes_by_use_case!$B$4:$B$11,0)),Current_DTE_minutes!J7),"-")</f>
        <v>671.11811111111115</v>
      </c>
      <c r="K7" s="114">
        <f>IFERROR(IF(ISBLANK(Current_DTE_minutes!K7),INDEX(Minutes_by_use_case!$C$4:$C$11,MATCH($B7,Minutes_by_use_case!$B$4:$B$11,0)),Current_DTE_minutes!K7),"-")</f>
        <v>671.11811111111115</v>
      </c>
      <c r="L7" s="114">
        <f>IFERROR(IF(ISBLANK(Current_DTE_minutes!L7),INDEX(Minutes_by_use_case!$C$4:$C$11,MATCH($B7,Minutes_by_use_case!$B$4:$B$11,0)),Current_DTE_minutes!L7),"-")</f>
        <v>671.11811111111115</v>
      </c>
      <c r="M7" s="114">
        <f>IFERROR(IF(ISBLANK(Current_DTE_minutes!M7),INDEX(Minutes_by_use_case!$C$4:$C$11,MATCH($B7,Minutes_by_use_case!$B$4:$B$11,0)),Current_DTE_minutes!M7),"-")</f>
        <v>671.11811111111115</v>
      </c>
      <c r="N7" s="114">
        <f>IFERROR(IF(ISBLANK(Current_DTE_minutes!N7),INDEX(Minutes_by_use_case!$C$4:$C$11,MATCH($B7,Minutes_by_use_case!$B$4:$B$11,0)),Current_DTE_minutes!N7),"-")</f>
        <v>671.11811111111115</v>
      </c>
      <c r="O7" s="114">
        <f>IFERROR(IF(ISBLANK(Current_DTE_minutes!O7),INDEX(Minutes_by_use_case!$C$4:$C$11,MATCH($B7,Minutes_by_use_case!$B$4:$B$11,0)),Current_DTE_minutes!O7),"-")</f>
        <v>671.11811111111115</v>
      </c>
      <c r="P7" s="114">
        <f>IFERROR(IF(ISBLANK(Current_DTE_minutes!P7),INDEX(Minutes_by_use_case!$C$4:$C$11,MATCH($B7,Minutes_by_use_case!$B$4:$B$11,0)),Current_DTE_minutes!P7),"-")</f>
        <v>671.11811111111115</v>
      </c>
      <c r="Q7" s="114">
        <f>IFERROR(IF(ISBLANK(Current_DTE_minutes!Q7),INDEX(Minutes_by_use_case!$C$4:$C$11,MATCH($B7,Minutes_by_use_case!$B$4:$B$11,0)),Current_DTE_minutes!Q7),"-")</f>
        <v>671.11811111111115</v>
      </c>
      <c r="R7" s="114">
        <f>IFERROR(IF(ISBLANK(Current_DTE_minutes!R7),INDEX(Minutes_by_use_case!$C$4:$C$11,MATCH($B7,Minutes_by_use_case!$B$4:$B$11,0)),Current_DTE_minutes!R7),"-")</f>
        <v>671.11811111111115</v>
      </c>
      <c r="S7" s="114">
        <f>IFERROR(IF(ISBLANK(Current_DTE_minutes!S7),INDEX(Minutes_by_use_case!$C$4:$C$11,MATCH($B7,Minutes_by_use_case!$B$4:$B$11,0)),Current_DTE_minutes!S7),"-")</f>
        <v>671.11811111111115</v>
      </c>
      <c r="T7" s="114">
        <f>IFERROR(IF(ISBLANK(Current_DTE_minutes!T7),INDEX(Minutes_by_use_case!$C$4:$C$11,MATCH($B7,Minutes_by_use_case!$B$4:$B$11,0)),Current_DTE_minutes!T7),"-")</f>
        <v>671.11811111111115</v>
      </c>
      <c r="U7" s="114">
        <f>IFERROR(IF(ISBLANK(Current_DTE_minutes!U7),INDEX(Minutes_by_use_case!$C$4:$C$11,MATCH($B7,Minutes_by_use_case!$B$4:$B$11,0)),Current_DTE_minutes!U7),"-")</f>
        <v>671.11811111111115</v>
      </c>
      <c r="V7" s="114">
        <f>IFERROR(IF(ISBLANK(Current_DTE_minutes!V7),INDEX(Minutes_by_use_case!$C$4:$C$11,MATCH($B7,Minutes_by_use_case!$B$4:$B$11,0)),Current_DTE_minutes!V7),"-")</f>
        <v>671.11811111111115</v>
      </c>
      <c r="W7" s="114">
        <f>IFERROR(IF(ISBLANK(Current_DTE_minutes!W7),INDEX(Minutes_by_use_case!$C$4:$C$11,MATCH($B7,Minutes_by_use_case!$B$4:$B$11,0)),Current_DTE_minutes!W7),"-")</f>
        <v>671.11811111111115</v>
      </c>
    </row>
    <row r="8" spans="1:25" ht="12" x14ac:dyDescent="0.25">
      <c r="A8" s="85" t="s">
        <v>87</v>
      </c>
      <c r="B8" s="87" t="s">
        <v>117</v>
      </c>
      <c r="C8" s="86" t="s">
        <v>144</v>
      </c>
      <c r="D8" s="114">
        <f>IFERROR(IF(ISBLANK(Current_DTE_minutes!D8),INDEX(Minutes_by_use_case!$C$4:$C$11,MATCH($B8,Minutes_by_use_case!$B$4:$B$11,0)),Current_DTE_minutes!D8),"-")</f>
        <v>508.14004722222222</v>
      </c>
      <c r="E8" s="114">
        <f>IFERROR(IF(ISBLANK(Current_DTE_minutes!E8),INDEX(Minutes_by_use_case!$C$4:$C$11,MATCH($B8,Minutes_by_use_case!$B$4:$B$11,0)),Current_DTE_minutes!E8),"-")</f>
        <v>377.5913888888889</v>
      </c>
      <c r="F8" s="114">
        <f>IFERROR(IF(ISBLANK(Current_DTE_minutes!F8),INDEX(Minutes_by_use_case!$C$4:$C$11,MATCH($B8,Minutes_by_use_case!$B$4:$B$11,0)),Current_DTE_minutes!F8),"-")</f>
        <v>307.24861111111113</v>
      </c>
      <c r="G8" s="114">
        <f>IFERROR(IF(ISBLANK(Current_DTE_minutes!G8),INDEX(Minutes_by_use_case!$C$4:$C$11,MATCH($B8,Minutes_by_use_case!$B$4:$B$11,0)),Current_DTE_minutes!G8),"-")</f>
        <v>392.20349666666669</v>
      </c>
      <c r="H8" s="114">
        <f>IFERROR(IF(ISBLANK(Current_DTE_minutes!H8),INDEX(Minutes_by_use_case!$C$4:$C$11,MATCH($B8,Minutes_by_use_case!$B$4:$B$11,0)),Current_DTE_minutes!H8),"-")</f>
        <v>392.20349666666669</v>
      </c>
      <c r="I8" s="114">
        <f>IFERROR(IF(ISBLANK(Current_DTE_minutes!I8),INDEX(Minutes_by_use_case!$C$4:$C$11,MATCH($B8,Minutes_by_use_case!$B$4:$B$11,0)),Current_DTE_minutes!I8),"-")</f>
        <v>392.20349666666669</v>
      </c>
      <c r="J8" s="114">
        <f>IFERROR(IF(ISBLANK(Current_DTE_minutes!J8),INDEX(Minutes_by_use_case!$C$4:$C$11,MATCH($B8,Minutes_by_use_case!$B$4:$B$11,0)),Current_DTE_minutes!J8),"-")</f>
        <v>392.20349666666669</v>
      </c>
      <c r="K8" s="114">
        <f>IFERROR(IF(ISBLANK(Current_DTE_minutes!K8),INDEX(Minutes_by_use_case!$C$4:$C$11,MATCH($B8,Minutes_by_use_case!$B$4:$B$11,0)),Current_DTE_minutes!K8),"-")</f>
        <v>392.20349666666669</v>
      </c>
      <c r="L8" s="114">
        <f>IFERROR(IF(ISBLANK(Current_DTE_minutes!L8),INDEX(Minutes_by_use_case!$C$4:$C$11,MATCH($B8,Minutes_by_use_case!$B$4:$B$11,0)),Current_DTE_minutes!L8),"-")</f>
        <v>392.20349666666669</v>
      </c>
      <c r="M8" s="114">
        <f>IFERROR(IF(ISBLANK(Current_DTE_minutes!M8),INDEX(Minutes_by_use_case!$C$4:$C$11,MATCH($B8,Minutes_by_use_case!$B$4:$B$11,0)),Current_DTE_minutes!M8),"-")</f>
        <v>392.20349666666669</v>
      </c>
      <c r="N8" s="114">
        <f>IFERROR(IF(ISBLANK(Current_DTE_minutes!N8),INDEX(Minutes_by_use_case!$C$4:$C$11,MATCH($B8,Minutes_by_use_case!$B$4:$B$11,0)),Current_DTE_minutes!N8),"-")</f>
        <v>392.20349666666669</v>
      </c>
      <c r="O8" s="114">
        <f>IFERROR(IF(ISBLANK(Current_DTE_minutes!O8),INDEX(Minutes_by_use_case!$C$4:$C$11,MATCH($B8,Minutes_by_use_case!$B$4:$B$11,0)),Current_DTE_minutes!O8),"-")</f>
        <v>392.20349666666669</v>
      </c>
      <c r="P8" s="114">
        <f>IFERROR(IF(ISBLANK(Current_DTE_minutes!P8),INDEX(Minutes_by_use_case!$C$4:$C$11,MATCH($B8,Minutes_by_use_case!$B$4:$B$11,0)),Current_DTE_minutes!P8),"-")</f>
        <v>392.20349666666669</v>
      </c>
      <c r="Q8" s="114">
        <f>IFERROR(IF(ISBLANK(Current_DTE_minutes!Q8),INDEX(Minutes_by_use_case!$C$4:$C$11,MATCH($B8,Minutes_by_use_case!$B$4:$B$11,0)),Current_DTE_minutes!Q8),"-")</f>
        <v>392.20349666666669</v>
      </c>
      <c r="R8" s="114">
        <f>IFERROR(IF(ISBLANK(Current_DTE_minutes!R8),INDEX(Minutes_by_use_case!$C$4:$C$11,MATCH($B8,Minutes_by_use_case!$B$4:$B$11,0)),Current_DTE_minutes!R8),"-")</f>
        <v>392.20349666666669</v>
      </c>
      <c r="S8" s="114">
        <f>IFERROR(IF(ISBLANK(Current_DTE_minutes!S8),INDEX(Minutes_by_use_case!$C$4:$C$11,MATCH($B8,Minutes_by_use_case!$B$4:$B$11,0)),Current_DTE_minutes!S8),"-")</f>
        <v>392.20349666666669</v>
      </c>
      <c r="T8" s="114">
        <f>IFERROR(IF(ISBLANK(Current_DTE_minutes!T8),INDEX(Minutes_by_use_case!$C$4:$C$11,MATCH($B8,Minutes_by_use_case!$B$4:$B$11,0)),Current_DTE_minutes!T8),"-")</f>
        <v>392.20349666666669</v>
      </c>
      <c r="U8" s="114">
        <f>IFERROR(IF(ISBLANK(Current_DTE_minutes!U8),INDEX(Minutes_by_use_case!$C$4:$C$11,MATCH($B8,Minutes_by_use_case!$B$4:$B$11,0)),Current_DTE_minutes!U8),"-")</f>
        <v>392.20349666666669</v>
      </c>
      <c r="V8" s="114">
        <f>IFERROR(IF(ISBLANK(Current_DTE_minutes!V8),INDEX(Minutes_by_use_case!$C$4:$C$11,MATCH($B8,Minutes_by_use_case!$B$4:$B$11,0)),Current_DTE_minutes!V8),"-")</f>
        <v>392.20349666666669</v>
      </c>
      <c r="W8" s="114">
        <f>IFERROR(IF(ISBLANK(Current_DTE_minutes!W8),INDEX(Minutes_by_use_case!$C$4:$C$11,MATCH($B8,Minutes_by_use_case!$B$4:$B$11,0)),Current_DTE_minutes!W8),"-")</f>
        <v>392.20349666666669</v>
      </c>
    </row>
    <row r="9" spans="1:25" ht="12" x14ac:dyDescent="0.25">
      <c r="A9" s="85" t="s">
        <v>122</v>
      </c>
      <c r="B9" s="74" t="s">
        <v>110</v>
      </c>
      <c r="C9" s="86"/>
      <c r="D9" s="114">
        <f>IFERROR(IF(ISBLANK(Current_DTE_minutes!D9),INDEX(Minutes_by_use_case!$C$4:$C$11,MATCH($B9,Minutes_by_use_case!$B$4:$B$11,0)),Current_DTE_minutes!D9),"-")</f>
        <v>761.88366485714243</v>
      </c>
      <c r="E9" s="114">
        <f>IFERROR(IF(ISBLANK(Current_DTE_minutes!E9),INDEX(Minutes_by_use_case!$C$4:$C$11,MATCH($B9,Minutes_by_use_case!$B$4:$B$11,0)),Current_DTE_minutes!E9),"-")</f>
        <v>761.88366485714243</v>
      </c>
      <c r="F9" s="114">
        <f>IFERROR(IF(ISBLANK(Current_DTE_minutes!F9),INDEX(Minutes_by_use_case!$C$4:$C$11,MATCH($B9,Minutes_by_use_case!$B$4:$B$11,0)),Current_DTE_minutes!F9),"-")</f>
        <v>761.88366485714243</v>
      </c>
      <c r="G9" s="114">
        <f>IFERROR(IF(ISBLANK(Current_DTE_minutes!G9),INDEX(Minutes_by_use_case!$C$4:$C$11,MATCH($B9,Minutes_by_use_case!$B$4:$B$11,0)),Current_DTE_minutes!G9),"-")</f>
        <v>761.88366485714243</v>
      </c>
      <c r="H9" s="114">
        <f>IFERROR(IF(ISBLANK(Current_DTE_minutes!H9),INDEX(Minutes_by_use_case!$C$4:$C$11,MATCH($B9,Minutes_by_use_case!$B$4:$B$11,0)),Current_DTE_minutes!H9),"-")</f>
        <v>761.88366485714243</v>
      </c>
      <c r="I9" s="114">
        <f>IFERROR(IF(ISBLANK(Current_DTE_minutes!I9),INDEX(Minutes_by_use_case!$C$4:$C$11,MATCH($B9,Minutes_by_use_case!$B$4:$B$11,0)),Current_DTE_minutes!I9),"-")</f>
        <v>761.88366485714243</v>
      </c>
      <c r="J9" s="114">
        <f>IFERROR(IF(ISBLANK(Current_DTE_minutes!J9),INDEX(Minutes_by_use_case!$C$4:$C$11,MATCH($B9,Minutes_by_use_case!$B$4:$B$11,0)),Current_DTE_minutes!J9),"-")</f>
        <v>761.88366485714243</v>
      </c>
      <c r="K9" s="114">
        <f>IFERROR(IF(ISBLANK(Current_DTE_minutes!K9),INDEX(Minutes_by_use_case!$C$4:$C$11,MATCH($B9,Minutes_by_use_case!$B$4:$B$11,0)),Current_DTE_minutes!K9),"-")</f>
        <v>761.88366485714243</v>
      </c>
      <c r="L9" s="114">
        <f>IFERROR(IF(ISBLANK(Current_DTE_minutes!L9),INDEX(Minutes_by_use_case!$C$4:$C$11,MATCH($B9,Minutes_by_use_case!$B$4:$B$11,0)),Current_DTE_minutes!L9),"-")</f>
        <v>761.88366485714243</v>
      </c>
      <c r="M9" s="114">
        <f>IFERROR(IF(ISBLANK(Current_DTE_minutes!M9),INDEX(Minutes_by_use_case!$C$4:$C$11,MATCH($B9,Minutes_by_use_case!$B$4:$B$11,0)),Current_DTE_minutes!M9),"-")</f>
        <v>761.88366485714243</v>
      </c>
      <c r="N9" s="114">
        <f>IFERROR(IF(ISBLANK(Current_DTE_minutes!N9),INDEX(Minutes_by_use_case!$C$4:$C$11,MATCH($B9,Minutes_by_use_case!$B$4:$B$11,0)),Current_DTE_minutes!N9),"-")</f>
        <v>761.88366485714243</v>
      </c>
      <c r="O9" s="114">
        <f>IFERROR(IF(ISBLANK(Current_DTE_minutes!O9),INDEX(Minutes_by_use_case!$C$4:$C$11,MATCH($B9,Minutes_by_use_case!$B$4:$B$11,0)),Current_DTE_minutes!O9),"-")</f>
        <v>761.88366485714243</v>
      </c>
      <c r="P9" s="114">
        <f>IFERROR(IF(ISBLANK(Current_DTE_minutes!P9),INDEX(Minutes_by_use_case!$C$4:$C$11,MATCH($B9,Minutes_by_use_case!$B$4:$B$11,0)),Current_DTE_minutes!P9),"-")</f>
        <v>761.88366485714243</v>
      </c>
      <c r="Q9" s="114">
        <f>IFERROR(IF(ISBLANK(Current_DTE_minutes!Q9),INDEX(Minutes_by_use_case!$C$4:$C$11,MATCH($B9,Minutes_by_use_case!$B$4:$B$11,0)),Current_DTE_minutes!Q9),"-")</f>
        <v>761.88366485714243</v>
      </c>
      <c r="R9" s="114">
        <f>IFERROR(IF(ISBLANK(Current_DTE_minutes!R9),INDEX(Minutes_by_use_case!$C$4:$C$11,MATCH($B9,Minutes_by_use_case!$B$4:$B$11,0)),Current_DTE_minutes!R9),"-")</f>
        <v>761.88366485714243</v>
      </c>
      <c r="S9" s="114">
        <f>IFERROR(IF(ISBLANK(Current_DTE_minutes!S9),INDEX(Minutes_by_use_case!$C$4:$C$11,MATCH($B9,Minutes_by_use_case!$B$4:$B$11,0)),Current_DTE_minutes!S9),"-")</f>
        <v>761.88366485714243</v>
      </c>
      <c r="T9" s="114">
        <f>IFERROR(IF(ISBLANK(Current_DTE_minutes!T9),INDEX(Minutes_by_use_case!$C$4:$C$11,MATCH($B9,Minutes_by_use_case!$B$4:$B$11,0)),Current_DTE_minutes!T9),"-")</f>
        <v>761.88366485714243</v>
      </c>
      <c r="U9" s="114">
        <f>IFERROR(IF(ISBLANK(Current_DTE_minutes!U9),INDEX(Minutes_by_use_case!$C$4:$C$11,MATCH($B9,Minutes_by_use_case!$B$4:$B$11,0)),Current_DTE_minutes!U9),"-")</f>
        <v>761.88366485714243</v>
      </c>
      <c r="V9" s="114">
        <f>IFERROR(IF(ISBLANK(Current_DTE_minutes!V9),INDEX(Minutes_by_use_case!$C$4:$C$11,MATCH($B9,Minutes_by_use_case!$B$4:$B$11,0)),Current_DTE_minutes!V9),"-")</f>
        <v>761.88366485714243</v>
      </c>
      <c r="W9" s="114">
        <f>IFERROR(IF(ISBLANK(Current_DTE_minutes!W9),INDEX(Minutes_by_use_case!$C$4:$C$11,MATCH($B9,Minutes_by_use_case!$B$4:$B$11,0)),Current_DTE_minutes!W9),"-")</f>
        <v>761.88366485714243</v>
      </c>
    </row>
    <row r="10" spans="1:25" ht="12" x14ac:dyDescent="0.25">
      <c r="A10" s="85" t="s">
        <v>123</v>
      </c>
      <c r="B10" s="77" t="s">
        <v>112</v>
      </c>
      <c r="C10" s="86" t="s">
        <v>144</v>
      </c>
      <c r="D10" s="114">
        <f>IFERROR(IF(ISBLANK(Current_DTE_minutes!D10),INDEX(Minutes_by_use_case!$C$4:$C$11,MATCH($B10,Minutes_by_use_case!$B$4:$B$11,0)),Current_DTE_minutes!D10),"-")</f>
        <v>1178.5658305555555</v>
      </c>
      <c r="E10" s="114">
        <f>IFERROR(IF(ISBLANK(Current_DTE_minutes!E10),INDEX(Minutes_by_use_case!$C$4:$C$11,MATCH($B10,Minutes_by_use_case!$B$4:$B$11,0)),Current_DTE_minutes!E10),"-")</f>
        <v>779.39891388888896</v>
      </c>
      <c r="F10" s="114">
        <f>IFERROR(IF(ISBLANK(Current_DTE_minutes!F10),INDEX(Minutes_by_use_case!$C$4:$C$11,MATCH($B10,Minutes_by_use_case!$B$4:$B$11,0)),Current_DTE_minutes!F10),"-")</f>
        <v>4.2386111111111111</v>
      </c>
      <c r="G10" s="114">
        <f>IFERROR(IF(ISBLANK(Current_DTE_minutes!G10),INDEX(Minutes_by_use_case!$C$4:$C$11,MATCH($B10,Minutes_by_use_case!$B$4:$B$11,0)),Current_DTE_minutes!G10),"-")</f>
        <v>871.54136999999992</v>
      </c>
      <c r="H10" s="114">
        <f>IFERROR(IF(ISBLANK(Current_DTE_minutes!H10),INDEX(Minutes_by_use_case!$C$4:$C$11,MATCH($B10,Minutes_by_use_case!$B$4:$B$11,0)),Current_DTE_minutes!H10),"-")</f>
        <v>871.54136999999992</v>
      </c>
      <c r="I10" s="114">
        <f>IFERROR(IF(ISBLANK(Current_DTE_minutes!I10),INDEX(Minutes_by_use_case!$C$4:$C$11,MATCH($B10,Minutes_by_use_case!$B$4:$B$11,0)),Current_DTE_minutes!I10),"-")</f>
        <v>871.54136999999992</v>
      </c>
      <c r="J10" s="114">
        <f>IFERROR(IF(ISBLANK(Current_DTE_minutes!J10),INDEX(Minutes_by_use_case!$C$4:$C$11,MATCH($B10,Minutes_by_use_case!$B$4:$B$11,0)),Current_DTE_minutes!J10),"-")</f>
        <v>871.54136999999992</v>
      </c>
      <c r="K10" s="114">
        <f>IFERROR(IF(ISBLANK(Current_DTE_minutes!K10),INDEX(Minutes_by_use_case!$C$4:$C$11,MATCH($B10,Minutes_by_use_case!$B$4:$B$11,0)),Current_DTE_minutes!K10),"-")</f>
        <v>871.54136999999992</v>
      </c>
      <c r="L10" s="114">
        <f>IFERROR(IF(ISBLANK(Current_DTE_minutes!L10),INDEX(Minutes_by_use_case!$C$4:$C$11,MATCH($B10,Minutes_by_use_case!$B$4:$B$11,0)),Current_DTE_minutes!L10),"-")</f>
        <v>871.54136999999992</v>
      </c>
      <c r="M10" s="114">
        <f>IFERROR(IF(ISBLANK(Current_DTE_minutes!M10),INDEX(Minutes_by_use_case!$C$4:$C$11,MATCH($B10,Minutes_by_use_case!$B$4:$B$11,0)),Current_DTE_minutes!M10),"-")</f>
        <v>871.54136999999992</v>
      </c>
      <c r="N10" s="114">
        <f>IFERROR(IF(ISBLANK(Current_DTE_minutes!N10),INDEX(Minutes_by_use_case!$C$4:$C$11,MATCH($B10,Minutes_by_use_case!$B$4:$B$11,0)),Current_DTE_minutes!N10),"-")</f>
        <v>871.54136999999992</v>
      </c>
      <c r="O10" s="114">
        <f>IFERROR(IF(ISBLANK(Current_DTE_minutes!O10),INDEX(Minutes_by_use_case!$C$4:$C$11,MATCH($B10,Minutes_by_use_case!$B$4:$B$11,0)),Current_DTE_minutes!O10),"-")</f>
        <v>871.54136999999992</v>
      </c>
      <c r="P10" s="114">
        <f>IFERROR(IF(ISBLANK(Current_DTE_minutes!P10),INDEX(Minutes_by_use_case!$C$4:$C$11,MATCH($B10,Minutes_by_use_case!$B$4:$B$11,0)),Current_DTE_minutes!P10),"-")</f>
        <v>871.54136999999992</v>
      </c>
      <c r="Q10" s="114">
        <f>IFERROR(IF(ISBLANK(Current_DTE_minutes!Q10),INDEX(Minutes_by_use_case!$C$4:$C$11,MATCH($B10,Minutes_by_use_case!$B$4:$B$11,0)),Current_DTE_minutes!Q10),"-")</f>
        <v>871.54136999999992</v>
      </c>
      <c r="R10" s="114">
        <f>IFERROR(IF(ISBLANK(Current_DTE_minutes!R10),INDEX(Minutes_by_use_case!$C$4:$C$11,MATCH($B10,Minutes_by_use_case!$B$4:$B$11,0)),Current_DTE_minutes!R10),"-")</f>
        <v>871.54136999999992</v>
      </c>
      <c r="S10" s="114">
        <f>IFERROR(IF(ISBLANK(Current_DTE_minutes!S10),INDEX(Minutes_by_use_case!$C$4:$C$11,MATCH($B10,Minutes_by_use_case!$B$4:$B$11,0)),Current_DTE_minutes!S10),"-")</f>
        <v>871.54136999999992</v>
      </c>
      <c r="T10" s="114">
        <f>IFERROR(IF(ISBLANK(Current_DTE_minutes!T10),INDEX(Minutes_by_use_case!$C$4:$C$11,MATCH($B10,Minutes_by_use_case!$B$4:$B$11,0)),Current_DTE_minutes!T10),"-")</f>
        <v>871.54136999999992</v>
      </c>
      <c r="U10" s="114">
        <f>IFERROR(IF(ISBLANK(Current_DTE_minutes!U10),INDEX(Minutes_by_use_case!$C$4:$C$11,MATCH($B10,Minutes_by_use_case!$B$4:$B$11,0)),Current_DTE_minutes!U10),"-")</f>
        <v>871.54136999999992</v>
      </c>
      <c r="V10" s="114">
        <f>IFERROR(IF(ISBLANK(Current_DTE_minutes!V10),INDEX(Minutes_by_use_case!$C$4:$C$11,MATCH($B10,Minutes_by_use_case!$B$4:$B$11,0)),Current_DTE_minutes!V10),"-")</f>
        <v>871.54136999999992</v>
      </c>
      <c r="W10" s="114">
        <f>IFERROR(IF(ISBLANK(Current_DTE_minutes!W10),INDEX(Minutes_by_use_case!$C$4:$C$11,MATCH($B10,Minutes_by_use_case!$B$4:$B$11,0)),Current_DTE_minutes!W10),"-")</f>
        <v>871.54136999999992</v>
      </c>
    </row>
    <row r="11" spans="1:25" ht="12" x14ac:dyDescent="0.25">
      <c r="A11" s="85" t="s">
        <v>124</v>
      </c>
      <c r="B11" s="77" t="s">
        <v>111</v>
      </c>
      <c r="C11" s="86"/>
      <c r="D11" s="114">
        <f>IFERROR(IF(ISBLANK(Current_DTE_minutes!D11),INDEX(Minutes_by_use_case!$C$4:$C$11,MATCH($B11,Minutes_by_use_case!$B$4:$B$11,0)),Current_DTE_minutes!D11),"-")</f>
        <v>1430.9131237870372</v>
      </c>
      <c r="E11" s="114">
        <f>IFERROR(IF(ISBLANK(Current_DTE_minutes!E11),INDEX(Minutes_by_use_case!$C$4:$C$11,MATCH($B11,Minutes_by_use_case!$B$4:$B$11,0)),Current_DTE_minutes!E11),"-")</f>
        <v>1430.9131237870372</v>
      </c>
      <c r="F11" s="114">
        <f>IFERROR(IF(ISBLANK(Current_DTE_minutes!F11),INDEX(Minutes_by_use_case!$C$4:$C$11,MATCH($B11,Minutes_by_use_case!$B$4:$B$11,0)),Current_DTE_minutes!F11),"-")</f>
        <v>1430.9131237870372</v>
      </c>
      <c r="G11" s="114">
        <f>IFERROR(IF(ISBLANK(Current_DTE_minutes!G11),INDEX(Minutes_by_use_case!$C$4:$C$11,MATCH($B11,Minutes_by_use_case!$B$4:$B$11,0)),Current_DTE_minutes!G11),"-")</f>
        <v>1430.9131237870372</v>
      </c>
      <c r="H11" s="114">
        <f>IFERROR(IF(ISBLANK(Current_DTE_minutes!H11),INDEX(Minutes_by_use_case!$C$4:$C$11,MATCH($B11,Minutes_by_use_case!$B$4:$B$11,0)),Current_DTE_minutes!H11),"-")</f>
        <v>1430.9131237870372</v>
      </c>
      <c r="I11" s="114">
        <f>IFERROR(IF(ISBLANK(Current_DTE_minutes!I11),INDEX(Minutes_by_use_case!$C$4:$C$11,MATCH($B11,Minutes_by_use_case!$B$4:$B$11,0)),Current_DTE_minutes!I11),"-")</f>
        <v>1430.9131237870372</v>
      </c>
      <c r="J11" s="114">
        <f>IFERROR(IF(ISBLANK(Current_DTE_minutes!J11),INDEX(Minutes_by_use_case!$C$4:$C$11,MATCH($B11,Minutes_by_use_case!$B$4:$B$11,0)),Current_DTE_minutes!J11),"-")</f>
        <v>1430.9131237870372</v>
      </c>
      <c r="K11" s="114">
        <f>IFERROR(IF(ISBLANK(Current_DTE_minutes!K11),INDEX(Minutes_by_use_case!$C$4:$C$11,MATCH($B11,Minutes_by_use_case!$B$4:$B$11,0)),Current_DTE_minutes!K11),"-")</f>
        <v>1430.9131237870372</v>
      </c>
      <c r="L11" s="114">
        <f>IFERROR(IF(ISBLANK(Current_DTE_minutes!L11),INDEX(Minutes_by_use_case!$C$4:$C$11,MATCH($B11,Minutes_by_use_case!$B$4:$B$11,0)),Current_DTE_minutes!L11),"-")</f>
        <v>1430.9131237870372</v>
      </c>
      <c r="M11" s="114">
        <f>IFERROR(IF(ISBLANK(Current_DTE_minutes!M11),INDEX(Minutes_by_use_case!$C$4:$C$11,MATCH($B11,Minutes_by_use_case!$B$4:$B$11,0)),Current_DTE_minutes!M11),"-")</f>
        <v>1430.9131237870372</v>
      </c>
      <c r="N11" s="114">
        <f>IFERROR(IF(ISBLANK(Current_DTE_minutes!N11),INDEX(Minutes_by_use_case!$C$4:$C$11,MATCH($B11,Minutes_by_use_case!$B$4:$B$11,0)),Current_DTE_minutes!N11),"-")</f>
        <v>1430.9131237870372</v>
      </c>
      <c r="O11" s="114">
        <f>IFERROR(IF(ISBLANK(Current_DTE_minutes!O11),INDEX(Minutes_by_use_case!$C$4:$C$11,MATCH($B11,Minutes_by_use_case!$B$4:$B$11,0)),Current_DTE_minutes!O11),"-")</f>
        <v>1430.9131237870372</v>
      </c>
      <c r="P11" s="114">
        <f>IFERROR(IF(ISBLANK(Current_DTE_minutes!P11),INDEX(Minutes_by_use_case!$C$4:$C$11,MATCH($B11,Minutes_by_use_case!$B$4:$B$11,0)),Current_DTE_minutes!P11),"-")</f>
        <v>1430.9131237870372</v>
      </c>
      <c r="Q11" s="114">
        <f>IFERROR(IF(ISBLANK(Current_DTE_minutes!Q11),INDEX(Minutes_by_use_case!$C$4:$C$11,MATCH($B11,Minutes_by_use_case!$B$4:$B$11,0)),Current_DTE_minutes!Q11),"-")</f>
        <v>1430.9131237870372</v>
      </c>
      <c r="R11" s="114">
        <f>IFERROR(IF(ISBLANK(Current_DTE_minutes!R11),INDEX(Minutes_by_use_case!$C$4:$C$11,MATCH($B11,Minutes_by_use_case!$B$4:$B$11,0)),Current_DTE_minutes!R11),"-")</f>
        <v>1430.9131237870372</v>
      </c>
      <c r="S11" s="114">
        <f>IFERROR(IF(ISBLANK(Current_DTE_minutes!S11),INDEX(Minutes_by_use_case!$C$4:$C$11,MATCH($B11,Minutes_by_use_case!$B$4:$B$11,0)),Current_DTE_minutes!S11),"-")</f>
        <v>1430.9131237870372</v>
      </c>
      <c r="T11" s="114">
        <f>IFERROR(IF(ISBLANK(Current_DTE_minutes!T11),INDEX(Minutes_by_use_case!$C$4:$C$11,MATCH($B11,Minutes_by_use_case!$B$4:$B$11,0)),Current_DTE_minutes!T11),"-")</f>
        <v>1430.9131237870372</v>
      </c>
      <c r="U11" s="114">
        <f>IFERROR(IF(ISBLANK(Current_DTE_minutes!U11),INDEX(Minutes_by_use_case!$C$4:$C$11,MATCH($B11,Minutes_by_use_case!$B$4:$B$11,0)),Current_DTE_minutes!U11),"-")</f>
        <v>1430.9131237870372</v>
      </c>
      <c r="V11" s="114">
        <f>IFERROR(IF(ISBLANK(Current_DTE_minutes!V11),INDEX(Minutes_by_use_case!$C$4:$C$11,MATCH($B11,Minutes_by_use_case!$B$4:$B$11,0)),Current_DTE_minutes!V11),"-")</f>
        <v>1430.9131237870372</v>
      </c>
      <c r="W11" s="114">
        <f>IFERROR(IF(ISBLANK(Current_DTE_minutes!W11),INDEX(Minutes_by_use_case!$C$4:$C$11,MATCH($B11,Minutes_by_use_case!$B$4:$B$11,0)),Current_DTE_minutes!W11),"-")</f>
        <v>1430.9131237870372</v>
      </c>
    </row>
    <row r="12" spans="1:25" ht="12" x14ac:dyDescent="0.25">
      <c r="A12" s="85" t="s">
        <v>125</v>
      </c>
      <c r="B12" s="76" t="s">
        <v>112</v>
      </c>
      <c r="C12" s="86"/>
      <c r="D12" s="114">
        <f>IFERROR(IF(ISBLANK(Current_DTE_minutes!D12),INDEX(Minutes_by_use_case!$C$4:$C$11,MATCH($B12,Minutes_by_use_case!$B$4:$B$11,0)),Current_DTE_minutes!D12),"-")</f>
        <v>471.24058738888903</v>
      </c>
      <c r="E12" s="114">
        <f>IFERROR(IF(ISBLANK(Current_DTE_minutes!E12),INDEX(Minutes_by_use_case!$C$4:$C$11,MATCH($B12,Minutes_by_use_case!$B$4:$B$11,0)),Current_DTE_minutes!E12),"-")</f>
        <v>471.24058738888903</v>
      </c>
      <c r="F12" s="114">
        <f>IFERROR(IF(ISBLANK(Current_DTE_minutes!F12),INDEX(Minutes_by_use_case!$C$4:$C$11,MATCH($B12,Minutes_by_use_case!$B$4:$B$11,0)),Current_DTE_minutes!F12),"-")</f>
        <v>471.24058738888903</v>
      </c>
      <c r="G12" s="114">
        <f>IFERROR(IF(ISBLANK(Current_DTE_minutes!G12),INDEX(Minutes_by_use_case!$C$4:$C$11,MATCH($B12,Minutes_by_use_case!$B$4:$B$11,0)),Current_DTE_minutes!G12),"-")</f>
        <v>471.24058738888903</v>
      </c>
      <c r="H12" s="114">
        <f>IFERROR(IF(ISBLANK(Current_DTE_minutes!H12),INDEX(Minutes_by_use_case!$C$4:$C$11,MATCH($B12,Minutes_by_use_case!$B$4:$B$11,0)),Current_DTE_minutes!H12),"-")</f>
        <v>471.24058738888903</v>
      </c>
      <c r="I12" s="114">
        <f>IFERROR(IF(ISBLANK(Current_DTE_minutes!I12),INDEX(Minutes_by_use_case!$C$4:$C$11,MATCH($B12,Minutes_by_use_case!$B$4:$B$11,0)),Current_DTE_minutes!I12),"-")</f>
        <v>471.24058738888903</v>
      </c>
      <c r="J12" s="114">
        <f>IFERROR(IF(ISBLANK(Current_DTE_minutes!J12),INDEX(Minutes_by_use_case!$C$4:$C$11,MATCH($B12,Minutes_by_use_case!$B$4:$B$11,0)),Current_DTE_minutes!J12),"-")</f>
        <v>471.24058738888903</v>
      </c>
      <c r="K12" s="114">
        <f>IFERROR(IF(ISBLANK(Current_DTE_minutes!K12),INDEX(Minutes_by_use_case!$C$4:$C$11,MATCH($B12,Minutes_by_use_case!$B$4:$B$11,0)),Current_DTE_minutes!K12),"-")</f>
        <v>471.24058738888903</v>
      </c>
      <c r="L12" s="114">
        <f>IFERROR(IF(ISBLANK(Current_DTE_minutes!L12),INDEX(Minutes_by_use_case!$C$4:$C$11,MATCH($B12,Minutes_by_use_case!$B$4:$B$11,0)),Current_DTE_minutes!L12),"-")</f>
        <v>471.24058738888903</v>
      </c>
      <c r="M12" s="114">
        <f>IFERROR(IF(ISBLANK(Current_DTE_minutes!M12),INDEX(Minutes_by_use_case!$C$4:$C$11,MATCH($B12,Minutes_by_use_case!$B$4:$B$11,0)),Current_DTE_minutes!M12),"-")</f>
        <v>471.24058738888903</v>
      </c>
      <c r="N12" s="114">
        <f>IFERROR(IF(ISBLANK(Current_DTE_minutes!N12),INDEX(Minutes_by_use_case!$C$4:$C$11,MATCH($B12,Minutes_by_use_case!$B$4:$B$11,0)),Current_DTE_minutes!N12),"-")</f>
        <v>471.24058738888903</v>
      </c>
      <c r="O12" s="114">
        <f>IFERROR(IF(ISBLANK(Current_DTE_minutes!O12),INDEX(Minutes_by_use_case!$C$4:$C$11,MATCH($B12,Minutes_by_use_case!$B$4:$B$11,0)),Current_DTE_minutes!O12),"-")</f>
        <v>471.24058738888903</v>
      </c>
      <c r="P12" s="114">
        <f>IFERROR(IF(ISBLANK(Current_DTE_minutes!P12),INDEX(Minutes_by_use_case!$C$4:$C$11,MATCH($B12,Minutes_by_use_case!$B$4:$B$11,0)),Current_DTE_minutes!P12),"-")</f>
        <v>471.24058738888903</v>
      </c>
      <c r="Q12" s="114">
        <f>IFERROR(IF(ISBLANK(Current_DTE_minutes!Q12),INDEX(Minutes_by_use_case!$C$4:$C$11,MATCH($B12,Minutes_by_use_case!$B$4:$B$11,0)),Current_DTE_minutes!Q12),"-")</f>
        <v>471.24058738888903</v>
      </c>
      <c r="R12" s="114">
        <f>IFERROR(IF(ISBLANK(Current_DTE_minutes!R12),INDEX(Minutes_by_use_case!$C$4:$C$11,MATCH($B12,Minutes_by_use_case!$B$4:$B$11,0)),Current_DTE_minutes!R12),"-")</f>
        <v>471.24058738888903</v>
      </c>
      <c r="S12" s="114">
        <f>IFERROR(IF(ISBLANK(Current_DTE_minutes!S12),INDEX(Minutes_by_use_case!$C$4:$C$11,MATCH($B12,Minutes_by_use_case!$B$4:$B$11,0)),Current_DTE_minutes!S12),"-")</f>
        <v>471.24058738888903</v>
      </c>
      <c r="T12" s="114">
        <f>IFERROR(IF(ISBLANK(Current_DTE_minutes!T12),INDEX(Minutes_by_use_case!$C$4:$C$11,MATCH($B12,Minutes_by_use_case!$B$4:$B$11,0)),Current_DTE_minutes!T12),"-")</f>
        <v>471.24058738888903</v>
      </c>
      <c r="U12" s="114">
        <f>IFERROR(IF(ISBLANK(Current_DTE_minutes!U12),INDEX(Minutes_by_use_case!$C$4:$C$11,MATCH($B12,Minutes_by_use_case!$B$4:$B$11,0)),Current_DTE_minutes!U12),"-")</f>
        <v>471.24058738888903</v>
      </c>
      <c r="V12" s="114">
        <f>IFERROR(IF(ISBLANK(Current_DTE_minutes!V12),INDEX(Minutes_by_use_case!$C$4:$C$11,MATCH($B12,Minutes_by_use_case!$B$4:$B$11,0)),Current_DTE_minutes!V12),"-")</f>
        <v>471.24058738888903</v>
      </c>
      <c r="W12" s="114">
        <f>IFERROR(IF(ISBLANK(Current_DTE_minutes!W12),INDEX(Minutes_by_use_case!$C$4:$C$11,MATCH($B12,Minutes_by_use_case!$B$4:$B$11,0)),Current_DTE_minutes!W12),"-")</f>
        <v>471.24058738888903</v>
      </c>
    </row>
    <row r="13" spans="1:25" ht="12" x14ac:dyDescent="0.25">
      <c r="A13" s="85" t="s">
        <v>135</v>
      </c>
      <c r="B13" s="87" t="s">
        <v>117</v>
      </c>
      <c r="C13" s="86"/>
      <c r="D13" s="114" t="str">
        <f>IFERROR(IF(ISBLANK(Current_DTE_minutes!D13),INDEX(Minutes_by_use_case!$C$4:$C$11,MATCH($B13,Minutes_by_use_case!$B$4:$B$11,0)),Current_DTE_minutes!D13),"-")</f>
        <v>-</v>
      </c>
      <c r="E13" s="114" t="str">
        <f>IFERROR(IF(ISBLANK(Current_DTE_minutes!E13),INDEX(Minutes_by_use_case!$C$4:$C$11,MATCH($B13,Minutes_by_use_case!$B$4:$B$11,0)),Current_DTE_minutes!E13),"-")</f>
        <v>-</v>
      </c>
      <c r="F13" s="114" t="str">
        <f>IFERROR(IF(ISBLANK(Current_DTE_minutes!F13),INDEX(Minutes_by_use_case!$C$4:$C$11,MATCH($B13,Minutes_by_use_case!$B$4:$B$11,0)),Current_DTE_minutes!F13),"-")</f>
        <v>-</v>
      </c>
      <c r="G13" s="114" t="str">
        <f>IFERROR(IF(ISBLANK(Current_DTE_minutes!G13),INDEX(Minutes_by_use_case!$C$4:$C$11,MATCH($B13,Minutes_by_use_case!$B$4:$B$11,0)),Current_DTE_minutes!G13),"-")</f>
        <v>-</v>
      </c>
      <c r="H13" s="114" t="str">
        <f>IFERROR(IF(ISBLANK(Current_DTE_minutes!H13),INDEX(Minutes_by_use_case!$C$4:$C$11,MATCH($B13,Minutes_by_use_case!$B$4:$B$11,0)),Current_DTE_minutes!H13),"-")</f>
        <v>-</v>
      </c>
      <c r="I13" s="114" t="str">
        <f>IFERROR(IF(ISBLANK(Current_DTE_minutes!I13),INDEX(Minutes_by_use_case!$C$4:$C$11,MATCH($B13,Minutes_by_use_case!$B$4:$B$11,0)),Current_DTE_minutes!I13),"-")</f>
        <v>-</v>
      </c>
      <c r="J13" s="114" t="str">
        <f>IFERROR(IF(ISBLANK(Current_DTE_minutes!J13),INDEX(Minutes_by_use_case!$C$4:$C$11,MATCH($B13,Minutes_by_use_case!$B$4:$B$11,0)),Current_DTE_minutes!J13),"-")</f>
        <v>-</v>
      </c>
      <c r="K13" s="114" t="str">
        <f>IFERROR(IF(ISBLANK(Current_DTE_minutes!K13),INDEX(Minutes_by_use_case!$C$4:$C$11,MATCH($B13,Minutes_by_use_case!$B$4:$B$11,0)),Current_DTE_minutes!K13),"-")</f>
        <v>-</v>
      </c>
      <c r="L13" s="114" t="str">
        <f>IFERROR(IF(ISBLANK(Current_DTE_minutes!L13),INDEX(Minutes_by_use_case!$C$4:$C$11,MATCH($B13,Minutes_by_use_case!$B$4:$B$11,0)),Current_DTE_minutes!L13),"-")</f>
        <v>-</v>
      </c>
      <c r="M13" s="114" t="str">
        <f>IFERROR(IF(ISBLANK(Current_DTE_minutes!M13),INDEX(Minutes_by_use_case!$C$4:$C$11,MATCH($B13,Minutes_by_use_case!$B$4:$B$11,0)),Current_DTE_minutes!M13),"-")</f>
        <v>-</v>
      </c>
      <c r="N13" s="114" t="str">
        <f>IFERROR(IF(ISBLANK(Current_DTE_minutes!N13),INDEX(Minutes_by_use_case!$C$4:$C$11,MATCH($B13,Minutes_by_use_case!$B$4:$B$11,0)),Current_DTE_minutes!N13),"-")</f>
        <v>-</v>
      </c>
      <c r="O13" s="114" t="str">
        <f>IFERROR(IF(ISBLANK(Current_DTE_minutes!O13),INDEX(Minutes_by_use_case!$C$4:$C$11,MATCH($B13,Minutes_by_use_case!$B$4:$B$11,0)),Current_DTE_minutes!O13),"-")</f>
        <v>-</v>
      </c>
      <c r="P13" s="114" t="str">
        <f>IFERROR(IF(ISBLANK(Current_DTE_minutes!P13),INDEX(Minutes_by_use_case!$C$4:$C$11,MATCH($B13,Minutes_by_use_case!$B$4:$B$11,0)),Current_DTE_minutes!P13),"-")</f>
        <v>-</v>
      </c>
      <c r="Q13" s="114" t="str">
        <f>IFERROR(IF(ISBLANK(Current_DTE_minutes!Q13),INDEX(Minutes_by_use_case!$C$4:$C$11,MATCH($B13,Minutes_by_use_case!$B$4:$B$11,0)),Current_DTE_minutes!Q13),"-")</f>
        <v>-</v>
      </c>
      <c r="R13" s="114" t="str">
        <f>IFERROR(IF(ISBLANK(Current_DTE_minutes!R13),INDEX(Minutes_by_use_case!$C$4:$C$11,MATCH($B13,Minutes_by_use_case!$B$4:$B$11,0)),Current_DTE_minutes!R13),"-")</f>
        <v>-</v>
      </c>
      <c r="S13" s="114" t="str">
        <f>IFERROR(IF(ISBLANK(Current_DTE_minutes!S13),INDEX(Minutes_by_use_case!$C$4:$C$11,MATCH($B13,Minutes_by_use_case!$B$4:$B$11,0)),Current_DTE_minutes!S13),"-")</f>
        <v>-</v>
      </c>
      <c r="T13" s="114" t="str">
        <f>IFERROR(IF(ISBLANK(Current_DTE_minutes!T13),INDEX(Minutes_by_use_case!$C$4:$C$11,MATCH($B13,Minutes_by_use_case!$B$4:$B$11,0)),Current_DTE_minutes!T13),"-")</f>
        <v>-</v>
      </c>
      <c r="U13" s="114" t="str">
        <f>IFERROR(IF(ISBLANK(Current_DTE_minutes!U13),INDEX(Minutes_by_use_case!$C$4:$C$11,MATCH($B13,Minutes_by_use_case!$B$4:$B$11,0)),Current_DTE_minutes!U13),"-")</f>
        <v>-</v>
      </c>
      <c r="V13" s="114" t="str">
        <f>IFERROR(IF(ISBLANK(Current_DTE_minutes!V13),INDEX(Minutes_by_use_case!$C$4:$C$11,MATCH($B13,Minutes_by_use_case!$B$4:$B$11,0)),Current_DTE_minutes!V13),"-")</f>
        <v>-</v>
      </c>
      <c r="W13" s="114" t="str">
        <f>IFERROR(IF(ISBLANK(Current_DTE_minutes!W13),INDEX(Minutes_by_use_case!$C$4:$C$11,MATCH($B13,Minutes_by_use_case!$B$4:$B$11,0)),Current_DTE_minutes!W13),"-")</f>
        <v>-</v>
      </c>
    </row>
    <row r="14" spans="1:25" ht="12" x14ac:dyDescent="0.25">
      <c r="A14" s="85" t="s">
        <v>88</v>
      </c>
      <c r="B14" s="74" t="s">
        <v>110</v>
      </c>
      <c r="C14" s="86" t="s">
        <v>144</v>
      </c>
      <c r="D14" s="114">
        <f>IFERROR(IF(ISBLANK(Current_DTE_minutes!D14),INDEX(Minutes_by_use_case!$C$4:$C$11,MATCH($B14,Minutes_by_use_case!$B$4:$B$11,0)),Current_DTE_minutes!D14),"-")</f>
        <v>851.36055555555549</v>
      </c>
      <c r="E14" s="114">
        <f>IFERROR(IF(ISBLANK(Current_DTE_minutes!E14),INDEX(Minutes_by_use_case!$C$4:$C$11,MATCH($B14,Minutes_by_use_case!$B$4:$B$11,0)),Current_DTE_minutes!E14),"-")</f>
        <v>921.41561944444436</v>
      </c>
      <c r="F14" s="114">
        <f>IFERROR(IF(ISBLANK(Current_DTE_minutes!F14),INDEX(Minutes_by_use_case!$C$4:$C$11,MATCH($B14,Minutes_by_use_case!$B$4:$B$11,0)),Current_DTE_minutes!F14),"-")</f>
        <v>793.34499999999991</v>
      </c>
      <c r="G14" s="114">
        <f>IFERROR(IF(ISBLANK(Current_DTE_minutes!G14),INDEX(Minutes_by_use_case!$C$4:$C$11,MATCH($B14,Minutes_by_use_case!$B$4:$B$11,0)),Current_DTE_minutes!G14),"-")</f>
        <v>796.60534611111109</v>
      </c>
      <c r="H14" s="114">
        <f>IFERROR(IF(ISBLANK(Current_DTE_minutes!H14),INDEX(Minutes_by_use_case!$C$4:$C$11,MATCH($B14,Minutes_by_use_case!$B$4:$B$11,0)),Current_DTE_minutes!H14),"-")</f>
        <v>796.60534611111109</v>
      </c>
      <c r="I14" s="114">
        <f>IFERROR(IF(ISBLANK(Current_DTE_minutes!I14),INDEX(Minutes_by_use_case!$C$4:$C$11,MATCH($B14,Minutes_by_use_case!$B$4:$B$11,0)),Current_DTE_minutes!I14),"-")</f>
        <v>796.60534611111109</v>
      </c>
      <c r="J14" s="114">
        <f>IFERROR(IF(ISBLANK(Current_DTE_minutes!J14),INDEX(Minutes_by_use_case!$C$4:$C$11,MATCH($B14,Minutes_by_use_case!$B$4:$B$11,0)),Current_DTE_minutes!J14),"-")</f>
        <v>796.60534611111109</v>
      </c>
      <c r="K14" s="114">
        <f>IFERROR(IF(ISBLANK(Current_DTE_minutes!K14),INDEX(Minutes_by_use_case!$C$4:$C$11,MATCH($B14,Minutes_by_use_case!$B$4:$B$11,0)),Current_DTE_minutes!K14),"-")</f>
        <v>796.60534611111109</v>
      </c>
      <c r="L14" s="114">
        <f>IFERROR(IF(ISBLANK(Current_DTE_minutes!L14),INDEX(Minutes_by_use_case!$C$4:$C$11,MATCH($B14,Minutes_by_use_case!$B$4:$B$11,0)),Current_DTE_minutes!L14),"-")</f>
        <v>796.60534611111109</v>
      </c>
      <c r="M14" s="114">
        <f>IFERROR(IF(ISBLANK(Current_DTE_minutes!M14),INDEX(Minutes_by_use_case!$C$4:$C$11,MATCH($B14,Minutes_by_use_case!$B$4:$B$11,0)),Current_DTE_minutes!M14),"-")</f>
        <v>796.60534611111109</v>
      </c>
      <c r="N14" s="114">
        <f>IFERROR(IF(ISBLANK(Current_DTE_minutes!N14),INDEX(Minutes_by_use_case!$C$4:$C$11,MATCH($B14,Minutes_by_use_case!$B$4:$B$11,0)),Current_DTE_minutes!N14),"-")</f>
        <v>796.60534611111109</v>
      </c>
      <c r="O14" s="114">
        <f>IFERROR(IF(ISBLANK(Current_DTE_minutes!O14),INDEX(Minutes_by_use_case!$C$4:$C$11,MATCH($B14,Minutes_by_use_case!$B$4:$B$11,0)),Current_DTE_minutes!O14),"-")</f>
        <v>796.60534611111109</v>
      </c>
      <c r="P14" s="114">
        <f>IFERROR(IF(ISBLANK(Current_DTE_minutes!P14),INDEX(Minutes_by_use_case!$C$4:$C$11,MATCH($B14,Minutes_by_use_case!$B$4:$B$11,0)),Current_DTE_minutes!P14),"-")</f>
        <v>796.60534611111109</v>
      </c>
      <c r="Q14" s="114">
        <f>IFERROR(IF(ISBLANK(Current_DTE_minutes!Q14),INDEX(Minutes_by_use_case!$C$4:$C$11,MATCH($B14,Minutes_by_use_case!$B$4:$B$11,0)),Current_DTE_minutes!Q14),"-")</f>
        <v>796.60534611111109</v>
      </c>
      <c r="R14" s="114">
        <f>IFERROR(IF(ISBLANK(Current_DTE_minutes!R14),INDEX(Minutes_by_use_case!$C$4:$C$11,MATCH($B14,Minutes_by_use_case!$B$4:$B$11,0)),Current_DTE_minutes!R14),"-")</f>
        <v>796.60534611111109</v>
      </c>
      <c r="S14" s="114">
        <f>IFERROR(IF(ISBLANK(Current_DTE_minutes!S14),INDEX(Minutes_by_use_case!$C$4:$C$11,MATCH($B14,Minutes_by_use_case!$B$4:$B$11,0)),Current_DTE_minutes!S14),"-")</f>
        <v>796.60534611111109</v>
      </c>
      <c r="T14" s="114">
        <f>IFERROR(IF(ISBLANK(Current_DTE_minutes!T14),INDEX(Minutes_by_use_case!$C$4:$C$11,MATCH($B14,Minutes_by_use_case!$B$4:$B$11,0)),Current_DTE_minutes!T14),"-")</f>
        <v>796.60534611111109</v>
      </c>
      <c r="U14" s="114">
        <f>IFERROR(IF(ISBLANK(Current_DTE_minutes!U14),INDEX(Minutes_by_use_case!$C$4:$C$11,MATCH($B14,Minutes_by_use_case!$B$4:$B$11,0)),Current_DTE_minutes!U14),"-")</f>
        <v>796.60534611111109</v>
      </c>
      <c r="V14" s="114">
        <f>IFERROR(IF(ISBLANK(Current_DTE_minutes!V14),INDEX(Minutes_by_use_case!$C$4:$C$11,MATCH($B14,Minutes_by_use_case!$B$4:$B$11,0)),Current_DTE_minutes!V14),"-")</f>
        <v>796.60534611111109</v>
      </c>
      <c r="W14" s="114">
        <f>IFERROR(IF(ISBLANK(Current_DTE_minutes!W14),INDEX(Minutes_by_use_case!$C$4:$C$11,MATCH($B14,Minutes_by_use_case!$B$4:$B$11,0)),Current_DTE_minutes!W14),"-")</f>
        <v>796.60534611111109</v>
      </c>
    </row>
    <row r="15" spans="1:25" ht="12" x14ac:dyDescent="0.25">
      <c r="A15" s="78" t="s">
        <v>136</v>
      </c>
      <c r="B15" s="74" t="s">
        <v>109</v>
      </c>
      <c r="C15" s="86"/>
      <c r="D15" s="114">
        <f>IFERROR(IF(ISBLANK(Current_DTE_minutes!D15),INDEX(Minutes_by_use_case!$C$4:$C$11,MATCH($B15,Minutes_by_use_case!$B$4:$B$11,0)),Current_DTE_minutes!D15),"-")</f>
        <v>542.67651651984113</v>
      </c>
      <c r="E15" s="114">
        <f>IFERROR(IF(ISBLANK(Current_DTE_minutes!E15),INDEX(Minutes_by_use_case!$C$4:$C$11,MATCH($B15,Minutes_by_use_case!$B$4:$B$11,0)),Current_DTE_minutes!E15),"-")</f>
        <v>542.67651651984113</v>
      </c>
      <c r="F15" s="114">
        <f>IFERROR(IF(ISBLANK(Current_DTE_minutes!F15),INDEX(Minutes_by_use_case!$C$4:$C$11,MATCH($B15,Minutes_by_use_case!$B$4:$B$11,0)),Current_DTE_minutes!F15),"-")</f>
        <v>542.67651651984113</v>
      </c>
      <c r="G15" s="114">
        <f>IFERROR(IF(ISBLANK(Current_DTE_minutes!G15),INDEX(Minutes_by_use_case!$C$4:$C$11,MATCH($B15,Minutes_by_use_case!$B$4:$B$11,0)),Current_DTE_minutes!G15),"-")</f>
        <v>542.67651651984113</v>
      </c>
      <c r="H15" s="114">
        <f>IFERROR(IF(ISBLANK(Current_DTE_minutes!H15),INDEX(Minutes_by_use_case!$C$4:$C$11,MATCH($B15,Minutes_by_use_case!$B$4:$B$11,0)),Current_DTE_minutes!H15),"-")</f>
        <v>542.67651651984113</v>
      </c>
      <c r="I15" s="114">
        <f>IFERROR(IF(ISBLANK(Current_DTE_minutes!I15),INDEX(Minutes_by_use_case!$C$4:$C$11,MATCH($B15,Minutes_by_use_case!$B$4:$B$11,0)),Current_DTE_minutes!I15),"-")</f>
        <v>542.67651651984113</v>
      </c>
      <c r="J15" s="114">
        <f>IFERROR(IF(ISBLANK(Current_DTE_minutes!J15),INDEX(Minutes_by_use_case!$C$4:$C$11,MATCH($B15,Minutes_by_use_case!$B$4:$B$11,0)),Current_DTE_minutes!J15),"-")</f>
        <v>542.67651651984113</v>
      </c>
      <c r="K15" s="114">
        <f>IFERROR(IF(ISBLANK(Current_DTE_minutes!K15),INDEX(Minutes_by_use_case!$C$4:$C$11,MATCH($B15,Minutes_by_use_case!$B$4:$B$11,0)),Current_DTE_minutes!K15),"-")</f>
        <v>542.67651651984113</v>
      </c>
      <c r="L15" s="114">
        <f>IFERROR(IF(ISBLANK(Current_DTE_minutes!L15),INDEX(Minutes_by_use_case!$C$4:$C$11,MATCH($B15,Minutes_by_use_case!$B$4:$B$11,0)),Current_DTE_minutes!L15),"-")</f>
        <v>542.67651651984113</v>
      </c>
      <c r="M15" s="114">
        <f>IFERROR(IF(ISBLANK(Current_DTE_minutes!M15),INDEX(Minutes_by_use_case!$C$4:$C$11,MATCH($B15,Minutes_by_use_case!$B$4:$B$11,0)),Current_DTE_minutes!M15),"-")</f>
        <v>542.67651651984113</v>
      </c>
      <c r="N15" s="114">
        <f>IFERROR(IF(ISBLANK(Current_DTE_minutes!N15),INDEX(Minutes_by_use_case!$C$4:$C$11,MATCH($B15,Minutes_by_use_case!$B$4:$B$11,0)),Current_DTE_minutes!N15),"-")</f>
        <v>542.67651651984113</v>
      </c>
      <c r="O15" s="114">
        <f>IFERROR(IF(ISBLANK(Current_DTE_minutes!O15),INDEX(Minutes_by_use_case!$C$4:$C$11,MATCH($B15,Minutes_by_use_case!$B$4:$B$11,0)),Current_DTE_minutes!O15),"-")</f>
        <v>542.67651651984113</v>
      </c>
      <c r="P15" s="114">
        <f>IFERROR(IF(ISBLANK(Current_DTE_minutes!P15),INDEX(Minutes_by_use_case!$C$4:$C$11,MATCH($B15,Minutes_by_use_case!$B$4:$B$11,0)),Current_DTE_minutes!P15),"-")</f>
        <v>542.67651651984113</v>
      </c>
      <c r="Q15" s="114">
        <f>IFERROR(IF(ISBLANK(Current_DTE_minutes!Q15),INDEX(Minutes_by_use_case!$C$4:$C$11,MATCH($B15,Minutes_by_use_case!$B$4:$B$11,0)),Current_DTE_minutes!Q15),"-")</f>
        <v>542.67651651984113</v>
      </c>
      <c r="R15" s="114">
        <f>IFERROR(IF(ISBLANK(Current_DTE_minutes!R15),INDEX(Minutes_by_use_case!$C$4:$C$11,MATCH($B15,Minutes_by_use_case!$B$4:$B$11,0)),Current_DTE_minutes!R15),"-")</f>
        <v>542.67651651984113</v>
      </c>
      <c r="S15" s="114">
        <f>IFERROR(IF(ISBLANK(Current_DTE_minutes!S15),INDEX(Minutes_by_use_case!$C$4:$C$11,MATCH($B15,Minutes_by_use_case!$B$4:$B$11,0)),Current_DTE_minutes!S15),"-")</f>
        <v>542.67651651984113</v>
      </c>
      <c r="T15" s="114">
        <f>IFERROR(IF(ISBLANK(Current_DTE_minutes!T15),INDEX(Minutes_by_use_case!$C$4:$C$11,MATCH($B15,Minutes_by_use_case!$B$4:$B$11,0)),Current_DTE_minutes!T15),"-")</f>
        <v>542.67651651984113</v>
      </c>
      <c r="U15" s="114">
        <f>IFERROR(IF(ISBLANK(Current_DTE_minutes!U15),INDEX(Minutes_by_use_case!$C$4:$C$11,MATCH($B15,Minutes_by_use_case!$B$4:$B$11,0)),Current_DTE_minutes!U15),"-")</f>
        <v>542.67651651984113</v>
      </c>
      <c r="V15" s="114">
        <f>IFERROR(IF(ISBLANK(Current_DTE_minutes!V15),INDEX(Minutes_by_use_case!$C$4:$C$11,MATCH($B15,Minutes_by_use_case!$B$4:$B$11,0)),Current_DTE_minutes!V15),"-")</f>
        <v>542.67651651984113</v>
      </c>
      <c r="W15" s="114">
        <f>IFERROR(IF(ISBLANK(Current_DTE_minutes!W15),INDEX(Minutes_by_use_case!$C$4:$C$11,MATCH($B15,Minutes_by_use_case!$B$4:$B$11,0)),Current_DTE_minutes!W15),"-")</f>
        <v>542.67651651984113</v>
      </c>
    </row>
    <row r="16" spans="1:25" ht="12" x14ac:dyDescent="0.25">
      <c r="A16" s="78" t="s">
        <v>137</v>
      </c>
      <c r="B16" s="74" t="s">
        <v>109</v>
      </c>
      <c r="C16" s="86"/>
      <c r="D16" s="114">
        <f>IFERROR(IF(ISBLANK(Current_DTE_minutes!D16),INDEX(Minutes_by_use_case!$C$4:$C$11,MATCH($B16,Minutes_by_use_case!$B$4:$B$11,0)),Current_DTE_minutes!D16),"-")</f>
        <v>542.67651651984113</v>
      </c>
      <c r="E16" s="114">
        <f>IFERROR(IF(ISBLANK(Current_DTE_minutes!E16),INDEX(Minutes_by_use_case!$C$4:$C$11,MATCH($B16,Minutes_by_use_case!$B$4:$B$11,0)),Current_DTE_minutes!E16),"-")</f>
        <v>542.67651651984113</v>
      </c>
      <c r="F16" s="114">
        <f>IFERROR(IF(ISBLANK(Current_DTE_minutes!F16),INDEX(Minutes_by_use_case!$C$4:$C$11,MATCH($B16,Minutes_by_use_case!$B$4:$B$11,0)),Current_DTE_minutes!F16),"-")</f>
        <v>542.67651651984113</v>
      </c>
      <c r="G16" s="114">
        <f>IFERROR(IF(ISBLANK(Current_DTE_minutes!G16),INDEX(Minutes_by_use_case!$C$4:$C$11,MATCH($B16,Minutes_by_use_case!$B$4:$B$11,0)),Current_DTE_minutes!G16),"-")</f>
        <v>542.67651651984113</v>
      </c>
      <c r="H16" s="114">
        <f>IFERROR(IF(ISBLANK(Current_DTE_minutes!H16),INDEX(Minutes_by_use_case!$C$4:$C$11,MATCH($B16,Minutes_by_use_case!$B$4:$B$11,0)),Current_DTE_minutes!H16),"-")</f>
        <v>542.67651651984113</v>
      </c>
      <c r="I16" s="114">
        <f>IFERROR(IF(ISBLANK(Current_DTE_minutes!I16),INDEX(Minutes_by_use_case!$C$4:$C$11,MATCH($B16,Minutes_by_use_case!$B$4:$B$11,0)),Current_DTE_minutes!I16),"-")</f>
        <v>542.67651651984113</v>
      </c>
      <c r="J16" s="114">
        <f>IFERROR(IF(ISBLANK(Current_DTE_minutes!J16),INDEX(Minutes_by_use_case!$C$4:$C$11,MATCH($B16,Minutes_by_use_case!$B$4:$B$11,0)),Current_DTE_minutes!J16),"-")</f>
        <v>542.67651651984113</v>
      </c>
      <c r="K16" s="114">
        <f>IFERROR(IF(ISBLANK(Current_DTE_minutes!K16),INDEX(Minutes_by_use_case!$C$4:$C$11,MATCH($B16,Minutes_by_use_case!$B$4:$B$11,0)),Current_DTE_minutes!K16),"-")</f>
        <v>542.67651651984113</v>
      </c>
      <c r="L16" s="114">
        <f>IFERROR(IF(ISBLANK(Current_DTE_minutes!L16),INDEX(Minutes_by_use_case!$C$4:$C$11,MATCH($B16,Minutes_by_use_case!$B$4:$B$11,0)),Current_DTE_minutes!L16),"-")</f>
        <v>542.67651651984113</v>
      </c>
      <c r="M16" s="114">
        <f>IFERROR(IF(ISBLANK(Current_DTE_minutes!M16),INDEX(Minutes_by_use_case!$C$4:$C$11,MATCH($B16,Minutes_by_use_case!$B$4:$B$11,0)),Current_DTE_minutes!M16),"-")</f>
        <v>542.67651651984113</v>
      </c>
      <c r="N16" s="114">
        <f>IFERROR(IF(ISBLANK(Current_DTE_minutes!N16),INDEX(Minutes_by_use_case!$C$4:$C$11,MATCH($B16,Minutes_by_use_case!$B$4:$B$11,0)),Current_DTE_minutes!N16),"-")</f>
        <v>542.67651651984113</v>
      </c>
      <c r="O16" s="114">
        <f>IFERROR(IF(ISBLANK(Current_DTE_minutes!O16),INDEX(Minutes_by_use_case!$C$4:$C$11,MATCH($B16,Minutes_by_use_case!$B$4:$B$11,0)),Current_DTE_minutes!O16),"-")</f>
        <v>542.67651651984113</v>
      </c>
      <c r="P16" s="114">
        <f>IFERROR(IF(ISBLANK(Current_DTE_minutes!P16),INDEX(Minutes_by_use_case!$C$4:$C$11,MATCH($B16,Minutes_by_use_case!$B$4:$B$11,0)),Current_DTE_minutes!P16),"-")</f>
        <v>542.67651651984113</v>
      </c>
      <c r="Q16" s="114">
        <f>IFERROR(IF(ISBLANK(Current_DTE_minutes!Q16),INDEX(Minutes_by_use_case!$C$4:$C$11,MATCH($B16,Minutes_by_use_case!$B$4:$B$11,0)),Current_DTE_minutes!Q16),"-")</f>
        <v>542.67651651984113</v>
      </c>
      <c r="R16" s="114">
        <f>IFERROR(IF(ISBLANK(Current_DTE_minutes!R16),INDEX(Minutes_by_use_case!$C$4:$C$11,MATCH($B16,Minutes_by_use_case!$B$4:$B$11,0)),Current_DTE_minutes!R16),"-")</f>
        <v>542.67651651984113</v>
      </c>
      <c r="S16" s="114">
        <f>IFERROR(IF(ISBLANK(Current_DTE_minutes!S16),INDEX(Minutes_by_use_case!$C$4:$C$11,MATCH($B16,Minutes_by_use_case!$B$4:$B$11,0)),Current_DTE_minutes!S16),"-")</f>
        <v>542.67651651984113</v>
      </c>
      <c r="T16" s="114">
        <f>IFERROR(IF(ISBLANK(Current_DTE_minutes!T16),INDEX(Minutes_by_use_case!$C$4:$C$11,MATCH($B16,Minutes_by_use_case!$B$4:$B$11,0)),Current_DTE_minutes!T16),"-")</f>
        <v>542.67651651984113</v>
      </c>
      <c r="U16" s="114">
        <f>IFERROR(IF(ISBLANK(Current_DTE_minutes!U16),INDEX(Minutes_by_use_case!$C$4:$C$11,MATCH($B16,Minutes_by_use_case!$B$4:$B$11,0)),Current_DTE_minutes!U16),"-")</f>
        <v>542.67651651984113</v>
      </c>
      <c r="V16" s="114">
        <f>IFERROR(IF(ISBLANK(Current_DTE_minutes!V16),INDEX(Minutes_by_use_case!$C$4:$C$11,MATCH($B16,Minutes_by_use_case!$B$4:$B$11,0)),Current_DTE_minutes!V16),"-")</f>
        <v>542.67651651984113</v>
      </c>
      <c r="W16" s="114">
        <f>IFERROR(IF(ISBLANK(Current_DTE_minutes!W16),INDEX(Minutes_by_use_case!$C$4:$C$11,MATCH($B16,Minutes_by_use_case!$B$4:$B$11,0)),Current_DTE_minutes!W16),"-")</f>
        <v>542.67651651984113</v>
      </c>
    </row>
    <row r="17" spans="1:23" ht="12" x14ac:dyDescent="0.25">
      <c r="A17" s="78" t="s">
        <v>138</v>
      </c>
      <c r="B17" s="74" t="s">
        <v>109</v>
      </c>
      <c r="C17" s="86"/>
      <c r="D17" s="114">
        <f>IFERROR(IF(ISBLANK(Current_DTE_minutes!D17),INDEX(Minutes_by_use_case!$C$4:$C$11,MATCH($B17,Minutes_by_use_case!$B$4:$B$11,0)),Current_DTE_minutes!D17),"-")</f>
        <v>542.67651651984113</v>
      </c>
      <c r="E17" s="114">
        <f>IFERROR(IF(ISBLANK(Current_DTE_minutes!E17),INDEX(Minutes_by_use_case!$C$4:$C$11,MATCH($B17,Minutes_by_use_case!$B$4:$B$11,0)),Current_DTE_minutes!E17),"-")</f>
        <v>542.67651651984113</v>
      </c>
      <c r="F17" s="114">
        <f>IFERROR(IF(ISBLANK(Current_DTE_minutes!F17),INDEX(Minutes_by_use_case!$C$4:$C$11,MATCH($B17,Minutes_by_use_case!$B$4:$B$11,0)),Current_DTE_minutes!F17),"-")</f>
        <v>542.67651651984113</v>
      </c>
      <c r="G17" s="114">
        <f>IFERROR(IF(ISBLANK(Current_DTE_minutes!G17),INDEX(Minutes_by_use_case!$C$4:$C$11,MATCH($B17,Minutes_by_use_case!$B$4:$B$11,0)),Current_DTE_minutes!G17),"-")</f>
        <v>542.67651651984113</v>
      </c>
      <c r="H17" s="114">
        <f>IFERROR(IF(ISBLANK(Current_DTE_minutes!H17),INDEX(Minutes_by_use_case!$C$4:$C$11,MATCH($B17,Minutes_by_use_case!$B$4:$B$11,0)),Current_DTE_minutes!H17),"-")</f>
        <v>542.67651651984113</v>
      </c>
      <c r="I17" s="114">
        <f>IFERROR(IF(ISBLANK(Current_DTE_minutes!I17),INDEX(Minutes_by_use_case!$C$4:$C$11,MATCH($B17,Minutes_by_use_case!$B$4:$B$11,0)),Current_DTE_minutes!I17),"-")</f>
        <v>542.67651651984113</v>
      </c>
      <c r="J17" s="114">
        <f>IFERROR(IF(ISBLANK(Current_DTE_minutes!J17),INDEX(Minutes_by_use_case!$C$4:$C$11,MATCH($B17,Minutes_by_use_case!$B$4:$B$11,0)),Current_DTE_minutes!J17),"-")</f>
        <v>542.67651651984113</v>
      </c>
      <c r="K17" s="114">
        <f>IFERROR(IF(ISBLANK(Current_DTE_minutes!K17),INDEX(Minutes_by_use_case!$C$4:$C$11,MATCH($B17,Minutes_by_use_case!$B$4:$B$11,0)),Current_DTE_minutes!K17),"-")</f>
        <v>542.67651651984113</v>
      </c>
      <c r="L17" s="114">
        <f>IFERROR(IF(ISBLANK(Current_DTE_minutes!L17),INDEX(Minutes_by_use_case!$C$4:$C$11,MATCH($B17,Minutes_by_use_case!$B$4:$B$11,0)),Current_DTE_minutes!L17),"-")</f>
        <v>542.67651651984113</v>
      </c>
      <c r="M17" s="114">
        <f>IFERROR(IF(ISBLANK(Current_DTE_minutes!M17),INDEX(Minutes_by_use_case!$C$4:$C$11,MATCH($B17,Minutes_by_use_case!$B$4:$B$11,0)),Current_DTE_minutes!M17),"-")</f>
        <v>542.67651651984113</v>
      </c>
      <c r="N17" s="114">
        <f>IFERROR(IF(ISBLANK(Current_DTE_minutes!N17),INDEX(Minutes_by_use_case!$C$4:$C$11,MATCH($B17,Minutes_by_use_case!$B$4:$B$11,0)),Current_DTE_minutes!N17),"-")</f>
        <v>542.67651651984113</v>
      </c>
      <c r="O17" s="114">
        <f>IFERROR(IF(ISBLANK(Current_DTE_minutes!O17),INDEX(Minutes_by_use_case!$C$4:$C$11,MATCH($B17,Minutes_by_use_case!$B$4:$B$11,0)),Current_DTE_minutes!O17),"-")</f>
        <v>542.67651651984113</v>
      </c>
      <c r="P17" s="114">
        <f>IFERROR(IF(ISBLANK(Current_DTE_minutes!P17),INDEX(Minutes_by_use_case!$C$4:$C$11,MATCH($B17,Minutes_by_use_case!$B$4:$B$11,0)),Current_DTE_minutes!P17),"-")</f>
        <v>542.67651651984113</v>
      </c>
      <c r="Q17" s="114">
        <f>IFERROR(IF(ISBLANK(Current_DTE_minutes!Q17),INDEX(Minutes_by_use_case!$C$4:$C$11,MATCH($B17,Minutes_by_use_case!$B$4:$B$11,0)),Current_DTE_minutes!Q17),"-")</f>
        <v>542.67651651984113</v>
      </c>
      <c r="R17" s="114">
        <f>IFERROR(IF(ISBLANK(Current_DTE_minutes!R17),INDEX(Minutes_by_use_case!$C$4:$C$11,MATCH($B17,Minutes_by_use_case!$B$4:$B$11,0)),Current_DTE_minutes!R17),"-")</f>
        <v>542.67651651984113</v>
      </c>
      <c r="S17" s="114">
        <f>IFERROR(IF(ISBLANK(Current_DTE_minutes!S17),INDEX(Minutes_by_use_case!$C$4:$C$11,MATCH($B17,Minutes_by_use_case!$B$4:$B$11,0)),Current_DTE_minutes!S17),"-")</f>
        <v>542.67651651984113</v>
      </c>
      <c r="T17" s="114">
        <f>IFERROR(IF(ISBLANK(Current_DTE_minutes!T17),INDEX(Minutes_by_use_case!$C$4:$C$11,MATCH($B17,Minutes_by_use_case!$B$4:$B$11,0)),Current_DTE_minutes!T17),"-")</f>
        <v>542.67651651984113</v>
      </c>
      <c r="U17" s="114">
        <f>IFERROR(IF(ISBLANK(Current_DTE_minutes!U17),INDEX(Minutes_by_use_case!$C$4:$C$11,MATCH($B17,Minutes_by_use_case!$B$4:$B$11,0)),Current_DTE_minutes!U17),"-")</f>
        <v>542.67651651984113</v>
      </c>
      <c r="V17" s="114">
        <f>IFERROR(IF(ISBLANK(Current_DTE_minutes!V17),INDEX(Minutes_by_use_case!$C$4:$C$11,MATCH($B17,Minutes_by_use_case!$B$4:$B$11,0)),Current_DTE_minutes!V17),"-")</f>
        <v>542.67651651984113</v>
      </c>
      <c r="W17" s="114">
        <f>IFERROR(IF(ISBLANK(Current_DTE_minutes!W17),INDEX(Minutes_by_use_case!$C$4:$C$11,MATCH($B17,Minutes_by_use_case!$B$4:$B$11,0)),Current_DTE_minutes!W17),"-")</f>
        <v>542.67651651984113</v>
      </c>
    </row>
    <row r="18" spans="1:23" ht="12" x14ac:dyDescent="0.25">
      <c r="A18" s="78" t="s">
        <v>139</v>
      </c>
      <c r="B18" s="74" t="s">
        <v>109</v>
      </c>
      <c r="C18" s="86"/>
      <c r="D18" s="114">
        <f>IFERROR(IF(ISBLANK(Current_DTE_minutes!D18),INDEX(Minutes_by_use_case!$C$4:$C$11,MATCH($B18,Minutes_by_use_case!$B$4:$B$11,0)),Current_DTE_minutes!D18),"-")</f>
        <v>542.67651651984113</v>
      </c>
      <c r="E18" s="114">
        <f>IFERROR(IF(ISBLANK(Current_DTE_minutes!E18),INDEX(Minutes_by_use_case!$C$4:$C$11,MATCH($B18,Minutes_by_use_case!$B$4:$B$11,0)),Current_DTE_minutes!E18),"-")</f>
        <v>542.67651651984113</v>
      </c>
      <c r="F18" s="114">
        <f>IFERROR(IF(ISBLANK(Current_DTE_minutes!F18),INDEX(Minutes_by_use_case!$C$4:$C$11,MATCH($B18,Minutes_by_use_case!$B$4:$B$11,0)),Current_DTE_minutes!F18),"-")</f>
        <v>542.67651651984113</v>
      </c>
      <c r="G18" s="114">
        <f>IFERROR(IF(ISBLANK(Current_DTE_minutes!G18),INDEX(Minutes_by_use_case!$C$4:$C$11,MATCH($B18,Minutes_by_use_case!$B$4:$B$11,0)),Current_DTE_minutes!G18),"-")</f>
        <v>542.67651651984113</v>
      </c>
      <c r="H18" s="114">
        <f>IFERROR(IF(ISBLANK(Current_DTE_minutes!H18),INDEX(Minutes_by_use_case!$C$4:$C$11,MATCH($B18,Minutes_by_use_case!$B$4:$B$11,0)),Current_DTE_minutes!H18),"-")</f>
        <v>542.67651651984113</v>
      </c>
      <c r="I18" s="114">
        <f>IFERROR(IF(ISBLANK(Current_DTE_minutes!I18),INDEX(Minutes_by_use_case!$C$4:$C$11,MATCH($B18,Minutes_by_use_case!$B$4:$B$11,0)),Current_DTE_minutes!I18),"-")</f>
        <v>542.67651651984113</v>
      </c>
      <c r="J18" s="114">
        <f>IFERROR(IF(ISBLANK(Current_DTE_minutes!J18),INDEX(Minutes_by_use_case!$C$4:$C$11,MATCH($B18,Minutes_by_use_case!$B$4:$B$11,0)),Current_DTE_minutes!J18),"-")</f>
        <v>542.67651651984113</v>
      </c>
      <c r="K18" s="114">
        <f>IFERROR(IF(ISBLANK(Current_DTE_minutes!K18),INDEX(Minutes_by_use_case!$C$4:$C$11,MATCH($B18,Minutes_by_use_case!$B$4:$B$11,0)),Current_DTE_minutes!K18),"-")</f>
        <v>542.67651651984113</v>
      </c>
      <c r="L18" s="114">
        <f>IFERROR(IF(ISBLANK(Current_DTE_minutes!L18),INDEX(Minutes_by_use_case!$C$4:$C$11,MATCH($B18,Minutes_by_use_case!$B$4:$B$11,0)),Current_DTE_minutes!L18),"-")</f>
        <v>542.67651651984113</v>
      </c>
      <c r="M18" s="114">
        <f>IFERROR(IF(ISBLANK(Current_DTE_minutes!M18),INDEX(Minutes_by_use_case!$C$4:$C$11,MATCH($B18,Minutes_by_use_case!$B$4:$B$11,0)),Current_DTE_minutes!M18),"-")</f>
        <v>542.67651651984113</v>
      </c>
      <c r="N18" s="114">
        <f>IFERROR(IF(ISBLANK(Current_DTE_minutes!N18),INDEX(Minutes_by_use_case!$C$4:$C$11,MATCH($B18,Minutes_by_use_case!$B$4:$B$11,0)),Current_DTE_minutes!N18),"-")</f>
        <v>542.67651651984113</v>
      </c>
      <c r="O18" s="114">
        <f>IFERROR(IF(ISBLANK(Current_DTE_minutes!O18),INDEX(Minutes_by_use_case!$C$4:$C$11,MATCH($B18,Minutes_by_use_case!$B$4:$B$11,0)),Current_DTE_minutes!O18),"-")</f>
        <v>542.67651651984113</v>
      </c>
      <c r="P18" s="114">
        <f>IFERROR(IF(ISBLANK(Current_DTE_minutes!P18),INDEX(Minutes_by_use_case!$C$4:$C$11,MATCH($B18,Minutes_by_use_case!$B$4:$B$11,0)),Current_DTE_minutes!P18),"-")</f>
        <v>542.67651651984113</v>
      </c>
      <c r="Q18" s="114">
        <f>IFERROR(IF(ISBLANK(Current_DTE_minutes!Q18),INDEX(Minutes_by_use_case!$C$4:$C$11,MATCH($B18,Minutes_by_use_case!$B$4:$B$11,0)),Current_DTE_minutes!Q18),"-")</f>
        <v>542.67651651984113</v>
      </c>
      <c r="R18" s="114">
        <f>IFERROR(IF(ISBLANK(Current_DTE_minutes!R18),INDEX(Minutes_by_use_case!$C$4:$C$11,MATCH($B18,Minutes_by_use_case!$B$4:$B$11,0)),Current_DTE_minutes!R18),"-")</f>
        <v>542.67651651984113</v>
      </c>
      <c r="S18" s="114">
        <f>IFERROR(IF(ISBLANK(Current_DTE_minutes!S18),INDEX(Minutes_by_use_case!$C$4:$C$11,MATCH($B18,Minutes_by_use_case!$B$4:$B$11,0)),Current_DTE_minutes!S18),"-")</f>
        <v>542.67651651984113</v>
      </c>
      <c r="T18" s="114">
        <f>IFERROR(IF(ISBLANK(Current_DTE_minutes!T18),INDEX(Minutes_by_use_case!$C$4:$C$11,MATCH($B18,Minutes_by_use_case!$B$4:$B$11,0)),Current_DTE_minutes!T18),"-")</f>
        <v>542.67651651984113</v>
      </c>
      <c r="U18" s="114">
        <f>IFERROR(IF(ISBLANK(Current_DTE_minutes!U18),INDEX(Minutes_by_use_case!$C$4:$C$11,MATCH($B18,Minutes_by_use_case!$B$4:$B$11,0)),Current_DTE_minutes!U18),"-")</f>
        <v>542.67651651984113</v>
      </c>
      <c r="V18" s="114">
        <f>IFERROR(IF(ISBLANK(Current_DTE_minutes!V18),INDEX(Minutes_by_use_case!$C$4:$C$11,MATCH($B18,Minutes_by_use_case!$B$4:$B$11,0)),Current_DTE_minutes!V18),"-")</f>
        <v>542.67651651984113</v>
      </c>
      <c r="W18" s="114">
        <f>IFERROR(IF(ISBLANK(Current_DTE_minutes!W18),INDEX(Minutes_by_use_case!$C$4:$C$11,MATCH($B18,Minutes_by_use_case!$B$4:$B$11,0)),Current_DTE_minutes!W18),"-")</f>
        <v>542.67651651984113</v>
      </c>
    </row>
    <row r="19" spans="1:23" ht="12" x14ac:dyDescent="0.25">
      <c r="A19" s="85" t="s">
        <v>89</v>
      </c>
      <c r="B19" s="74" t="s">
        <v>110</v>
      </c>
      <c r="C19" s="86" t="s">
        <v>144</v>
      </c>
      <c r="D19" s="114">
        <f>IFERROR(IF(ISBLANK(Current_DTE_minutes!D19),INDEX(Minutes_by_use_case!$C$4:$C$11,MATCH($B19,Minutes_by_use_case!$B$4:$B$11,0)),Current_DTE_minutes!D19),"-")</f>
        <v>3121.1464916666664</v>
      </c>
      <c r="E19" s="114">
        <f>IFERROR(IF(ISBLANK(Current_DTE_minutes!E19),INDEX(Minutes_by_use_case!$C$4:$C$11,MATCH($B19,Minutes_by_use_case!$B$4:$B$11,0)),Current_DTE_minutes!E19),"-")</f>
        <v>3157.8943527777778</v>
      </c>
      <c r="F19" s="114">
        <f>IFERROR(IF(ISBLANK(Current_DTE_minutes!F19),INDEX(Minutes_by_use_case!$C$4:$C$11,MATCH($B19,Minutes_by_use_case!$B$4:$B$11,0)),Current_DTE_minutes!F19),"-")</f>
        <v>2937.5030555555554</v>
      </c>
      <c r="G19" s="114">
        <f>IFERROR(IF(ISBLANK(Current_DTE_minutes!G19),INDEX(Minutes_by_use_case!$C$4:$C$11,MATCH($B19,Minutes_by_use_case!$B$4:$B$11,0)),Current_DTE_minutes!G19),"-")</f>
        <v>3137.9728877777775</v>
      </c>
      <c r="H19" s="114">
        <f>IFERROR(IF(ISBLANK(Current_DTE_minutes!H19),INDEX(Minutes_by_use_case!$C$4:$C$11,MATCH($B19,Minutes_by_use_case!$B$4:$B$11,0)),Current_DTE_minutes!H19),"-")</f>
        <v>3137.9728877777775</v>
      </c>
      <c r="I19" s="114">
        <f>IFERROR(IF(ISBLANK(Current_DTE_minutes!I19),INDEX(Minutes_by_use_case!$C$4:$C$11,MATCH($B19,Minutes_by_use_case!$B$4:$B$11,0)),Current_DTE_minutes!I19),"-")</f>
        <v>3137.9728877777775</v>
      </c>
      <c r="J19" s="114">
        <f>IFERROR(IF(ISBLANK(Current_DTE_minutes!J19),INDEX(Minutes_by_use_case!$C$4:$C$11,MATCH($B19,Minutes_by_use_case!$B$4:$B$11,0)),Current_DTE_minutes!J19),"-")</f>
        <v>3137.9728877777775</v>
      </c>
      <c r="K19" s="114">
        <f>IFERROR(IF(ISBLANK(Current_DTE_minutes!K19),INDEX(Minutes_by_use_case!$C$4:$C$11,MATCH($B19,Minutes_by_use_case!$B$4:$B$11,0)),Current_DTE_minutes!K19),"-")</f>
        <v>3137.9728877777775</v>
      </c>
      <c r="L19" s="114">
        <f>IFERROR(IF(ISBLANK(Current_DTE_minutes!L19),INDEX(Minutes_by_use_case!$C$4:$C$11,MATCH($B19,Minutes_by_use_case!$B$4:$B$11,0)),Current_DTE_minutes!L19),"-")</f>
        <v>3137.9728877777775</v>
      </c>
      <c r="M19" s="114">
        <f>IFERROR(IF(ISBLANK(Current_DTE_minutes!M19),INDEX(Minutes_by_use_case!$C$4:$C$11,MATCH($B19,Minutes_by_use_case!$B$4:$B$11,0)),Current_DTE_minutes!M19),"-")</f>
        <v>3137.9728877777775</v>
      </c>
      <c r="N19" s="114">
        <f>IFERROR(IF(ISBLANK(Current_DTE_minutes!N19),INDEX(Minutes_by_use_case!$C$4:$C$11,MATCH($B19,Minutes_by_use_case!$B$4:$B$11,0)),Current_DTE_minutes!N19),"-")</f>
        <v>3137.9728877777775</v>
      </c>
      <c r="O19" s="114">
        <f>IFERROR(IF(ISBLANK(Current_DTE_minutes!O19),INDEX(Minutes_by_use_case!$C$4:$C$11,MATCH($B19,Minutes_by_use_case!$B$4:$B$11,0)),Current_DTE_minutes!O19),"-")</f>
        <v>3137.9728877777775</v>
      </c>
      <c r="P19" s="114">
        <f>IFERROR(IF(ISBLANK(Current_DTE_minutes!P19),INDEX(Minutes_by_use_case!$C$4:$C$11,MATCH($B19,Minutes_by_use_case!$B$4:$B$11,0)),Current_DTE_minutes!P19),"-")</f>
        <v>3137.9728877777775</v>
      </c>
      <c r="Q19" s="114">
        <f>IFERROR(IF(ISBLANK(Current_DTE_minutes!Q19),INDEX(Minutes_by_use_case!$C$4:$C$11,MATCH($B19,Minutes_by_use_case!$B$4:$B$11,0)),Current_DTE_minutes!Q19),"-")</f>
        <v>3137.9728877777775</v>
      </c>
      <c r="R19" s="114">
        <f>IFERROR(IF(ISBLANK(Current_DTE_minutes!R19),INDEX(Minutes_by_use_case!$C$4:$C$11,MATCH($B19,Minutes_by_use_case!$B$4:$B$11,0)),Current_DTE_minutes!R19),"-")</f>
        <v>3137.9728877777775</v>
      </c>
      <c r="S19" s="114">
        <f>IFERROR(IF(ISBLANK(Current_DTE_minutes!S19),INDEX(Minutes_by_use_case!$C$4:$C$11,MATCH($B19,Minutes_by_use_case!$B$4:$B$11,0)),Current_DTE_minutes!S19),"-")</f>
        <v>3137.9728877777775</v>
      </c>
      <c r="T19" s="114">
        <f>IFERROR(IF(ISBLANK(Current_DTE_minutes!T19),INDEX(Minutes_by_use_case!$C$4:$C$11,MATCH($B19,Minutes_by_use_case!$B$4:$B$11,0)),Current_DTE_minutes!T19),"-")</f>
        <v>3137.9728877777775</v>
      </c>
      <c r="U19" s="114">
        <f>IFERROR(IF(ISBLANK(Current_DTE_minutes!U19),INDEX(Minutes_by_use_case!$C$4:$C$11,MATCH($B19,Minutes_by_use_case!$B$4:$B$11,0)),Current_DTE_minutes!U19),"-")</f>
        <v>3137.9728877777775</v>
      </c>
      <c r="V19" s="114">
        <f>IFERROR(IF(ISBLANK(Current_DTE_minutes!V19),INDEX(Minutes_by_use_case!$C$4:$C$11,MATCH($B19,Minutes_by_use_case!$B$4:$B$11,0)),Current_DTE_minutes!V19),"-")</f>
        <v>3137.9728877777775</v>
      </c>
      <c r="W19" s="114">
        <f>IFERROR(IF(ISBLANK(Current_DTE_minutes!W19),INDEX(Minutes_by_use_case!$C$4:$C$11,MATCH($B19,Minutes_by_use_case!$B$4:$B$11,0)),Current_DTE_minutes!W19),"-")</f>
        <v>3137.9728877777775</v>
      </c>
    </row>
    <row r="20" spans="1:23" ht="12" x14ac:dyDescent="0.25">
      <c r="A20" s="85" t="s">
        <v>90</v>
      </c>
      <c r="B20" s="74" t="s">
        <v>110</v>
      </c>
      <c r="C20" s="86" t="s">
        <v>144</v>
      </c>
      <c r="D20" s="114">
        <f>IFERROR(IF(ISBLANK(Current_DTE_minutes!D20),INDEX(Minutes_by_use_case!$C$4:$C$11,MATCH($B20,Minutes_by_use_case!$B$4:$B$11,0)),Current_DTE_minutes!D20),"-")</f>
        <v>3653.0924999999997</v>
      </c>
      <c r="E20" s="114">
        <f>IFERROR(IF(ISBLANK(Current_DTE_minutes!E20),INDEX(Minutes_by_use_case!$C$4:$C$11,MATCH($B20,Minutes_by_use_case!$B$4:$B$11,0)),Current_DTE_minutes!E20),"-")</f>
        <v>3468.0533333333337</v>
      </c>
      <c r="F20" s="114">
        <f>IFERROR(IF(ISBLANK(Current_DTE_minutes!F20),INDEX(Minutes_by_use_case!$C$4:$C$11,MATCH($B20,Minutes_by_use_case!$B$4:$B$11,0)),Current_DTE_minutes!F20),"-")</f>
        <v>3224.0014777777778</v>
      </c>
      <c r="G20" s="114">
        <f>IFERROR(IF(ISBLANK(Current_DTE_minutes!G20),INDEX(Minutes_by_use_case!$C$4:$C$11,MATCH($B20,Minutes_by_use_case!$B$4:$B$11,0)),Current_DTE_minutes!G20),"-")</f>
        <v>3454.7784394444448</v>
      </c>
      <c r="H20" s="114">
        <f>IFERROR(IF(ISBLANK(Current_DTE_minutes!H20),INDEX(Minutes_by_use_case!$C$4:$C$11,MATCH($B20,Minutes_by_use_case!$B$4:$B$11,0)),Current_DTE_minutes!H20),"-")</f>
        <v>3454.7784394444448</v>
      </c>
      <c r="I20" s="114">
        <f>IFERROR(IF(ISBLANK(Current_DTE_minutes!I20),INDEX(Minutes_by_use_case!$C$4:$C$11,MATCH($B20,Minutes_by_use_case!$B$4:$B$11,0)),Current_DTE_minutes!I20),"-")</f>
        <v>3454.7784394444448</v>
      </c>
      <c r="J20" s="114">
        <f>IFERROR(IF(ISBLANK(Current_DTE_minutes!J20),INDEX(Minutes_by_use_case!$C$4:$C$11,MATCH($B20,Minutes_by_use_case!$B$4:$B$11,0)),Current_DTE_minutes!J20),"-")</f>
        <v>3454.7784394444448</v>
      </c>
      <c r="K20" s="114">
        <f>IFERROR(IF(ISBLANK(Current_DTE_minutes!K20),INDEX(Minutes_by_use_case!$C$4:$C$11,MATCH($B20,Minutes_by_use_case!$B$4:$B$11,0)),Current_DTE_minutes!K20),"-")</f>
        <v>3454.7784394444448</v>
      </c>
      <c r="L20" s="114">
        <f>IFERROR(IF(ISBLANK(Current_DTE_minutes!L20),INDEX(Minutes_by_use_case!$C$4:$C$11,MATCH($B20,Minutes_by_use_case!$B$4:$B$11,0)),Current_DTE_minutes!L20),"-")</f>
        <v>3454.7784394444448</v>
      </c>
      <c r="M20" s="114">
        <f>IFERROR(IF(ISBLANK(Current_DTE_minutes!M20),INDEX(Minutes_by_use_case!$C$4:$C$11,MATCH($B20,Minutes_by_use_case!$B$4:$B$11,0)),Current_DTE_minutes!M20),"-")</f>
        <v>3454.7784394444448</v>
      </c>
      <c r="N20" s="114">
        <f>IFERROR(IF(ISBLANK(Current_DTE_minutes!N20),INDEX(Minutes_by_use_case!$C$4:$C$11,MATCH($B20,Minutes_by_use_case!$B$4:$B$11,0)),Current_DTE_minutes!N20),"-")</f>
        <v>3454.7784394444448</v>
      </c>
      <c r="O20" s="114">
        <f>IFERROR(IF(ISBLANK(Current_DTE_minutes!O20),INDEX(Minutes_by_use_case!$C$4:$C$11,MATCH($B20,Minutes_by_use_case!$B$4:$B$11,0)),Current_DTE_minutes!O20),"-")</f>
        <v>3454.7784394444448</v>
      </c>
      <c r="P20" s="114">
        <f>IFERROR(IF(ISBLANK(Current_DTE_minutes!P20),INDEX(Minutes_by_use_case!$C$4:$C$11,MATCH($B20,Minutes_by_use_case!$B$4:$B$11,0)),Current_DTE_minutes!P20),"-")</f>
        <v>3454.7784394444448</v>
      </c>
      <c r="Q20" s="114">
        <f>IFERROR(IF(ISBLANK(Current_DTE_minutes!Q20),INDEX(Minutes_by_use_case!$C$4:$C$11,MATCH($B20,Minutes_by_use_case!$B$4:$B$11,0)),Current_DTE_minutes!Q20),"-")</f>
        <v>3454.7784394444448</v>
      </c>
      <c r="R20" s="114">
        <f>IFERROR(IF(ISBLANK(Current_DTE_minutes!R20),INDEX(Minutes_by_use_case!$C$4:$C$11,MATCH($B20,Minutes_by_use_case!$B$4:$B$11,0)),Current_DTE_minutes!R20),"-")</f>
        <v>3454.7784394444448</v>
      </c>
      <c r="S20" s="114">
        <f>IFERROR(IF(ISBLANK(Current_DTE_minutes!S20),INDEX(Minutes_by_use_case!$C$4:$C$11,MATCH($B20,Minutes_by_use_case!$B$4:$B$11,0)),Current_DTE_minutes!S20),"-")</f>
        <v>3454.7784394444448</v>
      </c>
      <c r="T20" s="114">
        <f>IFERROR(IF(ISBLANK(Current_DTE_minutes!T20),INDEX(Minutes_by_use_case!$C$4:$C$11,MATCH($B20,Minutes_by_use_case!$B$4:$B$11,0)),Current_DTE_minutes!T20),"-")</f>
        <v>3454.7784394444448</v>
      </c>
      <c r="U20" s="114">
        <f>IFERROR(IF(ISBLANK(Current_DTE_minutes!U20),INDEX(Minutes_by_use_case!$C$4:$C$11,MATCH($B20,Minutes_by_use_case!$B$4:$B$11,0)),Current_DTE_minutes!U20),"-")</f>
        <v>3454.7784394444448</v>
      </c>
      <c r="V20" s="114">
        <f>IFERROR(IF(ISBLANK(Current_DTE_minutes!V20),INDEX(Minutes_by_use_case!$C$4:$C$11,MATCH($B20,Minutes_by_use_case!$B$4:$B$11,0)),Current_DTE_minutes!V20),"-")</f>
        <v>3454.7784394444448</v>
      </c>
      <c r="W20" s="114">
        <f>IFERROR(IF(ISBLANK(Current_DTE_minutes!W20),INDEX(Minutes_by_use_case!$C$4:$C$11,MATCH($B20,Minutes_by_use_case!$B$4:$B$11,0)),Current_DTE_minutes!W20),"-")</f>
        <v>3454.7784394444448</v>
      </c>
    </row>
    <row r="21" spans="1:23" ht="12" x14ac:dyDescent="0.25">
      <c r="A21" s="85" t="s">
        <v>93</v>
      </c>
      <c r="B21" s="79" t="s">
        <v>111</v>
      </c>
      <c r="C21" s="86"/>
      <c r="D21" s="114">
        <f>IFERROR(IF(ISBLANK(Current_DTE_minutes!D21),INDEX(Minutes_by_use_case!$C$4:$C$11,MATCH($B21,Minutes_by_use_case!$B$4:$B$11,0)),Current_DTE_minutes!D21),"-")</f>
        <v>1430.9131237870372</v>
      </c>
      <c r="E21" s="114">
        <f>IFERROR(IF(ISBLANK(Current_DTE_minutes!E21),INDEX(Minutes_by_use_case!$C$4:$C$11,MATCH($B21,Minutes_by_use_case!$B$4:$B$11,0)),Current_DTE_minutes!E21),"-")</f>
        <v>1430.9131237870372</v>
      </c>
      <c r="F21" s="114">
        <f>IFERROR(IF(ISBLANK(Current_DTE_minutes!F21),INDEX(Minutes_by_use_case!$C$4:$C$11,MATCH($B21,Minutes_by_use_case!$B$4:$B$11,0)),Current_DTE_minutes!F21),"-")</f>
        <v>1430.9131237870372</v>
      </c>
      <c r="G21" s="114">
        <f>IFERROR(IF(ISBLANK(Current_DTE_minutes!G21),INDEX(Minutes_by_use_case!$C$4:$C$11,MATCH($B21,Minutes_by_use_case!$B$4:$B$11,0)),Current_DTE_minutes!G21),"-")</f>
        <v>1430.9131237870372</v>
      </c>
      <c r="H21" s="114">
        <f>IFERROR(IF(ISBLANK(Current_DTE_minutes!H21),INDEX(Minutes_by_use_case!$C$4:$C$11,MATCH($B21,Minutes_by_use_case!$B$4:$B$11,0)),Current_DTE_minutes!H21),"-")</f>
        <v>1430.9131237870372</v>
      </c>
      <c r="I21" s="114">
        <f>IFERROR(IF(ISBLANK(Current_DTE_minutes!I21),INDEX(Minutes_by_use_case!$C$4:$C$11,MATCH($B21,Minutes_by_use_case!$B$4:$B$11,0)),Current_DTE_minutes!I21),"-")</f>
        <v>1430.9131237870372</v>
      </c>
      <c r="J21" s="114">
        <f>IFERROR(IF(ISBLANK(Current_DTE_minutes!J21),INDEX(Minutes_by_use_case!$C$4:$C$11,MATCH($B21,Minutes_by_use_case!$B$4:$B$11,0)),Current_DTE_minutes!J21),"-")</f>
        <v>1430.9131237870372</v>
      </c>
      <c r="K21" s="114">
        <f>IFERROR(IF(ISBLANK(Current_DTE_minutes!K21),INDEX(Minutes_by_use_case!$C$4:$C$11,MATCH($B21,Minutes_by_use_case!$B$4:$B$11,0)),Current_DTE_minutes!K21),"-")</f>
        <v>1430.9131237870372</v>
      </c>
      <c r="L21" s="114">
        <f>IFERROR(IF(ISBLANK(Current_DTE_minutes!L21),INDEX(Minutes_by_use_case!$C$4:$C$11,MATCH($B21,Minutes_by_use_case!$B$4:$B$11,0)),Current_DTE_minutes!L21),"-")</f>
        <v>1430.9131237870372</v>
      </c>
      <c r="M21" s="114">
        <f>IFERROR(IF(ISBLANK(Current_DTE_minutes!M21),INDEX(Minutes_by_use_case!$C$4:$C$11,MATCH($B21,Minutes_by_use_case!$B$4:$B$11,0)),Current_DTE_minutes!M21),"-")</f>
        <v>1430.9131237870372</v>
      </c>
      <c r="N21" s="114">
        <f>IFERROR(IF(ISBLANK(Current_DTE_minutes!N21),INDEX(Minutes_by_use_case!$C$4:$C$11,MATCH($B21,Minutes_by_use_case!$B$4:$B$11,0)),Current_DTE_minutes!N21),"-")</f>
        <v>1430.9131237870372</v>
      </c>
      <c r="O21" s="114">
        <f>IFERROR(IF(ISBLANK(Current_DTE_minutes!O21),INDEX(Minutes_by_use_case!$C$4:$C$11,MATCH($B21,Minutes_by_use_case!$B$4:$B$11,0)),Current_DTE_minutes!O21),"-")</f>
        <v>1430.9131237870372</v>
      </c>
      <c r="P21" s="114">
        <f>IFERROR(IF(ISBLANK(Current_DTE_minutes!P21),INDEX(Minutes_by_use_case!$C$4:$C$11,MATCH($B21,Minutes_by_use_case!$B$4:$B$11,0)),Current_DTE_minutes!P21),"-")</f>
        <v>1430.9131237870372</v>
      </c>
      <c r="Q21" s="114">
        <f>IFERROR(IF(ISBLANK(Current_DTE_minutes!Q21),INDEX(Minutes_by_use_case!$C$4:$C$11,MATCH($B21,Minutes_by_use_case!$B$4:$B$11,0)),Current_DTE_minutes!Q21),"-")</f>
        <v>1430.9131237870372</v>
      </c>
      <c r="R21" s="114">
        <f>IFERROR(IF(ISBLANK(Current_DTE_minutes!R21),INDEX(Minutes_by_use_case!$C$4:$C$11,MATCH($B21,Minutes_by_use_case!$B$4:$B$11,0)),Current_DTE_minutes!R21),"-")</f>
        <v>1430.9131237870372</v>
      </c>
      <c r="S21" s="114">
        <f>IFERROR(IF(ISBLANK(Current_DTE_minutes!S21),INDEX(Minutes_by_use_case!$C$4:$C$11,MATCH($B21,Minutes_by_use_case!$B$4:$B$11,0)),Current_DTE_minutes!S21),"-")</f>
        <v>1430.9131237870372</v>
      </c>
      <c r="T21" s="114">
        <f>IFERROR(IF(ISBLANK(Current_DTE_minutes!T21),INDEX(Minutes_by_use_case!$C$4:$C$11,MATCH($B21,Minutes_by_use_case!$B$4:$B$11,0)),Current_DTE_minutes!T21),"-")</f>
        <v>1430.9131237870372</v>
      </c>
      <c r="U21" s="114">
        <f>IFERROR(IF(ISBLANK(Current_DTE_minutes!U21),INDEX(Minutes_by_use_case!$C$4:$C$11,MATCH($B21,Minutes_by_use_case!$B$4:$B$11,0)),Current_DTE_minutes!U21),"-")</f>
        <v>1430.9131237870372</v>
      </c>
      <c r="V21" s="114">
        <f>IFERROR(IF(ISBLANK(Current_DTE_minutes!V21),INDEX(Minutes_by_use_case!$C$4:$C$11,MATCH($B21,Minutes_by_use_case!$B$4:$B$11,0)),Current_DTE_minutes!V21),"-")</f>
        <v>1430.9131237870372</v>
      </c>
      <c r="W21" s="114">
        <f>IFERROR(IF(ISBLANK(Current_DTE_minutes!W21),INDEX(Minutes_by_use_case!$C$4:$C$11,MATCH($B21,Minutes_by_use_case!$B$4:$B$11,0)),Current_DTE_minutes!W21),"-")</f>
        <v>1430.9131237870372</v>
      </c>
    </row>
    <row r="22" spans="1:23" ht="12" x14ac:dyDescent="0.25">
      <c r="A22" s="85" t="s">
        <v>126</v>
      </c>
      <c r="B22" s="74" t="s">
        <v>110</v>
      </c>
      <c r="C22" s="86"/>
      <c r="D22" s="114">
        <f>IFERROR(IF(ISBLANK(Current_DTE_minutes!D22),INDEX(Minutes_by_use_case!$C$4:$C$11,MATCH($B22,Minutes_by_use_case!$B$4:$B$11,0)),Current_DTE_minutes!D22),"-")</f>
        <v>761.88366485714243</v>
      </c>
      <c r="E22" s="114">
        <f>IFERROR(IF(ISBLANK(Current_DTE_minutes!E22),INDEX(Minutes_by_use_case!$C$4:$C$11,MATCH($B22,Minutes_by_use_case!$B$4:$B$11,0)),Current_DTE_minutes!E22),"-")</f>
        <v>761.88366485714243</v>
      </c>
      <c r="F22" s="114">
        <f>IFERROR(IF(ISBLANK(Current_DTE_minutes!F22),INDEX(Minutes_by_use_case!$C$4:$C$11,MATCH($B22,Minutes_by_use_case!$B$4:$B$11,0)),Current_DTE_minutes!F22),"-")</f>
        <v>761.88366485714243</v>
      </c>
      <c r="G22" s="114">
        <f>IFERROR(IF(ISBLANK(Current_DTE_minutes!G22),INDEX(Minutes_by_use_case!$C$4:$C$11,MATCH($B22,Minutes_by_use_case!$B$4:$B$11,0)),Current_DTE_minutes!G22),"-")</f>
        <v>761.88366485714243</v>
      </c>
      <c r="H22" s="114">
        <f>IFERROR(IF(ISBLANK(Current_DTE_minutes!H22),INDEX(Minutes_by_use_case!$C$4:$C$11,MATCH($B22,Minutes_by_use_case!$B$4:$B$11,0)),Current_DTE_minutes!H22),"-")</f>
        <v>761.88366485714243</v>
      </c>
      <c r="I22" s="114">
        <f>IFERROR(IF(ISBLANK(Current_DTE_minutes!I22),INDEX(Minutes_by_use_case!$C$4:$C$11,MATCH($B22,Minutes_by_use_case!$B$4:$B$11,0)),Current_DTE_minutes!I22),"-")</f>
        <v>761.88366485714243</v>
      </c>
      <c r="J22" s="114">
        <f>IFERROR(IF(ISBLANK(Current_DTE_minutes!J22),INDEX(Minutes_by_use_case!$C$4:$C$11,MATCH($B22,Minutes_by_use_case!$B$4:$B$11,0)),Current_DTE_minutes!J22),"-")</f>
        <v>761.88366485714243</v>
      </c>
      <c r="K22" s="114">
        <f>IFERROR(IF(ISBLANK(Current_DTE_minutes!K22),INDEX(Minutes_by_use_case!$C$4:$C$11,MATCH($B22,Minutes_by_use_case!$B$4:$B$11,0)),Current_DTE_minutes!K22),"-")</f>
        <v>761.88366485714243</v>
      </c>
      <c r="L22" s="114">
        <f>IFERROR(IF(ISBLANK(Current_DTE_minutes!L22),INDEX(Minutes_by_use_case!$C$4:$C$11,MATCH($B22,Minutes_by_use_case!$B$4:$B$11,0)),Current_DTE_minutes!L22),"-")</f>
        <v>761.88366485714243</v>
      </c>
      <c r="M22" s="114">
        <f>IFERROR(IF(ISBLANK(Current_DTE_minutes!M22),INDEX(Minutes_by_use_case!$C$4:$C$11,MATCH($B22,Minutes_by_use_case!$B$4:$B$11,0)),Current_DTE_minutes!M22),"-")</f>
        <v>761.88366485714243</v>
      </c>
      <c r="N22" s="114">
        <f>IFERROR(IF(ISBLANK(Current_DTE_minutes!N22),INDEX(Minutes_by_use_case!$C$4:$C$11,MATCH($B22,Minutes_by_use_case!$B$4:$B$11,0)),Current_DTE_minutes!N22),"-")</f>
        <v>761.88366485714243</v>
      </c>
      <c r="O22" s="114">
        <f>IFERROR(IF(ISBLANK(Current_DTE_minutes!O22),INDEX(Minutes_by_use_case!$C$4:$C$11,MATCH($B22,Minutes_by_use_case!$B$4:$B$11,0)),Current_DTE_minutes!O22),"-")</f>
        <v>761.88366485714243</v>
      </c>
      <c r="P22" s="114">
        <f>IFERROR(IF(ISBLANK(Current_DTE_minutes!P22),INDEX(Minutes_by_use_case!$C$4:$C$11,MATCH($B22,Minutes_by_use_case!$B$4:$B$11,0)),Current_DTE_minutes!P22),"-")</f>
        <v>761.88366485714243</v>
      </c>
      <c r="Q22" s="114">
        <f>IFERROR(IF(ISBLANK(Current_DTE_minutes!Q22),INDEX(Minutes_by_use_case!$C$4:$C$11,MATCH($B22,Minutes_by_use_case!$B$4:$B$11,0)),Current_DTE_minutes!Q22),"-")</f>
        <v>761.88366485714243</v>
      </c>
      <c r="R22" s="114">
        <f>IFERROR(IF(ISBLANK(Current_DTE_minutes!R22),INDEX(Minutes_by_use_case!$C$4:$C$11,MATCH($B22,Minutes_by_use_case!$B$4:$B$11,0)),Current_DTE_minutes!R22),"-")</f>
        <v>761.88366485714243</v>
      </c>
      <c r="S22" s="114">
        <f>IFERROR(IF(ISBLANK(Current_DTE_minutes!S22),INDEX(Minutes_by_use_case!$C$4:$C$11,MATCH($B22,Minutes_by_use_case!$B$4:$B$11,0)),Current_DTE_minutes!S22),"-")</f>
        <v>761.88366485714243</v>
      </c>
      <c r="T22" s="114">
        <f>IFERROR(IF(ISBLANK(Current_DTE_minutes!T22),INDEX(Minutes_by_use_case!$C$4:$C$11,MATCH($B22,Minutes_by_use_case!$B$4:$B$11,0)),Current_DTE_minutes!T22),"-")</f>
        <v>761.88366485714243</v>
      </c>
      <c r="U22" s="114">
        <f>IFERROR(IF(ISBLANK(Current_DTE_minutes!U22),INDEX(Minutes_by_use_case!$C$4:$C$11,MATCH($B22,Minutes_by_use_case!$B$4:$B$11,0)),Current_DTE_minutes!U22),"-")</f>
        <v>761.88366485714243</v>
      </c>
      <c r="V22" s="114">
        <f>IFERROR(IF(ISBLANK(Current_DTE_minutes!V22),INDEX(Minutes_by_use_case!$C$4:$C$11,MATCH($B22,Minutes_by_use_case!$B$4:$B$11,0)),Current_DTE_minutes!V22),"-")</f>
        <v>761.88366485714243</v>
      </c>
      <c r="W22" s="114">
        <f>IFERROR(IF(ISBLANK(Current_DTE_minutes!W22),INDEX(Minutes_by_use_case!$C$4:$C$11,MATCH($B22,Minutes_by_use_case!$B$4:$B$11,0)),Current_DTE_minutes!W22),"-")</f>
        <v>761.88366485714243</v>
      </c>
    </row>
    <row r="23" spans="1:23" ht="12" x14ac:dyDescent="0.25">
      <c r="A23" s="85" t="s">
        <v>91</v>
      </c>
      <c r="B23" s="74" t="s">
        <v>110</v>
      </c>
      <c r="C23" s="86" t="s">
        <v>144</v>
      </c>
      <c r="D23" s="114">
        <f>IFERROR(IF(ISBLANK(Current_DTE_minutes!D23),INDEX(Minutes_by_use_case!$C$4:$C$11,MATCH($B23,Minutes_by_use_case!$B$4:$B$11,0)),Current_DTE_minutes!D23),"-")</f>
        <v>21.986611111111113</v>
      </c>
      <c r="E23" s="114">
        <f>IFERROR(IF(ISBLANK(Current_DTE_minutes!E23),INDEX(Minutes_by_use_case!$C$4:$C$11,MATCH($B23,Minutes_by_use_case!$B$4:$B$11,0)),Current_DTE_minutes!E23),"-")</f>
        <v>1.1333333333333333</v>
      </c>
      <c r="F23" s="114">
        <f>IFERROR(IF(ISBLANK(Current_DTE_minutes!F23),INDEX(Minutes_by_use_case!$C$4:$C$11,MATCH($B23,Minutes_by_use_case!$B$4:$B$11,0)),Current_DTE_minutes!F23),"-")</f>
        <v>3.7333333333333334</v>
      </c>
      <c r="G23" s="114">
        <f>IFERROR(IF(ISBLANK(Current_DTE_minutes!G23),INDEX(Minutes_by_use_case!$C$4:$C$11,MATCH($B23,Minutes_by_use_case!$B$4:$B$11,0)),Current_DTE_minutes!G23),"-")</f>
        <v>23.303841111111115</v>
      </c>
      <c r="H23" s="114">
        <f>IFERROR(IF(ISBLANK(Current_DTE_minutes!H23),INDEX(Minutes_by_use_case!$C$4:$C$11,MATCH($B23,Minutes_by_use_case!$B$4:$B$11,0)),Current_DTE_minutes!H23),"-")</f>
        <v>23.303841111111115</v>
      </c>
      <c r="I23" s="114">
        <f>IFERROR(IF(ISBLANK(Current_DTE_minutes!I23),INDEX(Minutes_by_use_case!$C$4:$C$11,MATCH($B23,Minutes_by_use_case!$B$4:$B$11,0)),Current_DTE_minutes!I23),"-")</f>
        <v>23.303841111111115</v>
      </c>
      <c r="J23" s="114">
        <f>IFERROR(IF(ISBLANK(Current_DTE_minutes!J23),INDEX(Minutes_by_use_case!$C$4:$C$11,MATCH($B23,Minutes_by_use_case!$B$4:$B$11,0)),Current_DTE_minutes!J23),"-")</f>
        <v>23.303841111111115</v>
      </c>
      <c r="K23" s="114">
        <f>IFERROR(IF(ISBLANK(Current_DTE_minutes!K23),INDEX(Minutes_by_use_case!$C$4:$C$11,MATCH($B23,Minutes_by_use_case!$B$4:$B$11,0)),Current_DTE_minutes!K23),"-")</f>
        <v>23.303841111111115</v>
      </c>
      <c r="L23" s="114">
        <f>IFERROR(IF(ISBLANK(Current_DTE_minutes!L23),INDEX(Minutes_by_use_case!$C$4:$C$11,MATCH($B23,Minutes_by_use_case!$B$4:$B$11,0)),Current_DTE_minutes!L23),"-")</f>
        <v>23.303841111111115</v>
      </c>
      <c r="M23" s="114">
        <f>IFERROR(IF(ISBLANK(Current_DTE_minutes!M23),INDEX(Minutes_by_use_case!$C$4:$C$11,MATCH($B23,Minutes_by_use_case!$B$4:$B$11,0)),Current_DTE_minutes!M23),"-")</f>
        <v>23.303841111111115</v>
      </c>
      <c r="N23" s="114">
        <f>IFERROR(IF(ISBLANK(Current_DTE_minutes!N23),INDEX(Minutes_by_use_case!$C$4:$C$11,MATCH($B23,Minutes_by_use_case!$B$4:$B$11,0)),Current_DTE_minutes!N23),"-")</f>
        <v>23.303841111111115</v>
      </c>
      <c r="O23" s="114">
        <f>IFERROR(IF(ISBLANK(Current_DTE_minutes!O23),INDEX(Minutes_by_use_case!$C$4:$C$11,MATCH($B23,Minutes_by_use_case!$B$4:$B$11,0)),Current_DTE_minutes!O23),"-")</f>
        <v>23.303841111111115</v>
      </c>
      <c r="P23" s="114">
        <f>IFERROR(IF(ISBLANK(Current_DTE_minutes!P23),INDEX(Minutes_by_use_case!$C$4:$C$11,MATCH($B23,Minutes_by_use_case!$B$4:$B$11,0)),Current_DTE_minutes!P23),"-")</f>
        <v>23.303841111111115</v>
      </c>
      <c r="Q23" s="114">
        <f>IFERROR(IF(ISBLANK(Current_DTE_minutes!Q23),INDEX(Minutes_by_use_case!$C$4:$C$11,MATCH($B23,Minutes_by_use_case!$B$4:$B$11,0)),Current_DTE_minutes!Q23),"-")</f>
        <v>23.303841111111115</v>
      </c>
      <c r="R23" s="114">
        <f>IFERROR(IF(ISBLANK(Current_DTE_minutes!R23),INDEX(Minutes_by_use_case!$C$4:$C$11,MATCH($B23,Minutes_by_use_case!$B$4:$B$11,0)),Current_DTE_minutes!R23),"-")</f>
        <v>23.303841111111115</v>
      </c>
      <c r="S23" s="114">
        <f>IFERROR(IF(ISBLANK(Current_DTE_minutes!S23),INDEX(Minutes_by_use_case!$C$4:$C$11,MATCH($B23,Minutes_by_use_case!$B$4:$B$11,0)),Current_DTE_minutes!S23),"-")</f>
        <v>23.303841111111115</v>
      </c>
      <c r="T23" s="114">
        <f>IFERROR(IF(ISBLANK(Current_DTE_minutes!T23),INDEX(Minutes_by_use_case!$C$4:$C$11,MATCH($B23,Minutes_by_use_case!$B$4:$B$11,0)),Current_DTE_minutes!T23),"-")</f>
        <v>23.303841111111115</v>
      </c>
      <c r="U23" s="114">
        <f>IFERROR(IF(ISBLANK(Current_DTE_minutes!U23),INDEX(Minutes_by_use_case!$C$4:$C$11,MATCH($B23,Minutes_by_use_case!$B$4:$B$11,0)),Current_DTE_minutes!U23),"-")</f>
        <v>23.303841111111115</v>
      </c>
      <c r="V23" s="114">
        <f>IFERROR(IF(ISBLANK(Current_DTE_minutes!V23),INDEX(Minutes_by_use_case!$C$4:$C$11,MATCH($B23,Minutes_by_use_case!$B$4:$B$11,0)),Current_DTE_minutes!V23),"-")</f>
        <v>23.303841111111115</v>
      </c>
      <c r="W23" s="114">
        <f>IFERROR(IF(ISBLANK(Current_DTE_minutes!W23),INDEX(Minutes_by_use_case!$C$4:$C$11,MATCH($B23,Minutes_by_use_case!$B$4:$B$11,0)),Current_DTE_minutes!W23),"-")</f>
        <v>23.303841111111115</v>
      </c>
    </row>
    <row r="24" spans="1:23" s="81" customFormat="1" ht="12" x14ac:dyDescent="0.25">
      <c r="A24" s="89" t="s">
        <v>92</v>
      </c>
      <c r="B24" s="80" t="s">
        <v>112</v>
      </c>
      <c r="C24" s="86" t="s">
        <v>144</v>
      </c>
      <c r="D24" s="114">
        <f>IFERROR(IF(ISBLANK(Current_DTE_minutes!D24),INDEX(Minutes_by_use_case!$C$4:$C$11,MATCH($B24,Minutes_by_use_case!$B$4:$B$11,0)),Current_DTE_minutes!D24),"-")</f>
        <v>7757.52</v>
      </c>
      <c r="E24" s="114">
        <f>IFERROR(IF(ISBLANK(Current_DTE_minutes!E24),INDEX(Minutes_by_use_case!$C$4:$C$11,MATCH($B24,Minutes_by_use_case!$B$4:$B$11,0)),Current_DTE_minutes!E24),"-")</f>
        <v>7884.0724999999993</v>
      </c>
      <c r="F24" s="114">
        <f>IFERROR(IF(ISBLANK(Current_DTE_minutes!F24),INDEX(Minutes_by_use_case!$C$4:$C$11,MATCH($B24,Minutes_by_use_case!$B$4:$B$11,0)),Current_DTE_minutes!F24),"-")</f>
        <v>7411.0455555555554</v>
      </c>
      <c r="G24" s="114">
        <f>IFERROR(IF(ISBLANK(Current_DTE_minutes!G24),INDEX(Minutes_by_use_case!$C$4:$C$11,MATCH($B24,Minutes_by_use_case!$B$4:$B$11,0)),Current_DTE_minutes!G24),"-")</f>
        <v>7749.4853583333334</v>
      </c>
      <c r="H24" s="114">
        <f>IFERROR(IF(ISBLANK(Current_DTE_minutes!H24),INDEX(Minutes_by_use_case!$C$4:$C$11,MATCH($B24,Minutes_by_use_case!$B$4:$B$11,0)),Current_DTE_minutes!H24),"-")</f>
        <v>7749.4853583333334</v>
      </c>
      <c r="I24" s="114">
        <f>IFERROR(IF(ISBLANK(Current_DTE_minutes!I24),INDEX(Minutes_by_use_case!$C$4:$C$11,MATCH($B24,Minutes_by_use_case!$B$4:$B$11,0)),Current_DTE_minutes!I24),"-")</f>
        <v>7749.4853583333334</v>
      </c>
      <c r="J24" s="114">
        <f>IFERROR(IF(ISBLANK(Current_DTE_minutes!J24),INDEX(Minutes_by_use_case!$C$4:$C$11,MATCH($B24,Minutes_by_use_case!$B$4:$B$11,0)),Current_DTE_minutes!J24),"-")</f>
        <v>7749.4853583333334</v>
      </c>
      <c r="K24" s="114">
        <f>IFERROR(IF(ISBLANK(Current_DTE_minutes!K24),INDEX(Minutes_by_use_case!$C$4:$C$11,MATCH($B24,Minutes_by_use_case!$B$4:$B$11,0)),Current_DTE_minutes!K24),"-")</f>
        <v>7749.4853583333334</v>
      </c>
      <c r="L24" s="114">
        <f>IFERROR(IF(ISBLANK(Current_DTE_minutes!L24),INDEX(Minutes_by_use_case!$C$4:$C$11,MATCH($B24,Minutes_by_use_case!$B$4:$B$11,0)),Current_DTE_minutes!L24),"-")</f>
        <v>7749.4853583333334</v>
      </c>
      <c r="M24" s="114">
        <f>IFERROR(IF(ISBLANK(Current_DTE_minutes!M24),INDEX(Minutes_by_use_case!$C$4:$C$11,MATCH($B24,Minutes_by_use_case!$B$4:$B$11,0)),Current_DTE_minutes!M24),"-")</f>
        <v>7749.4853583333334</v>
      </c>
      <c r="N24" s="114">
        <f>IFERROR(IF(ISBLANK(Current_DTE_minutes!N24),INDEX(Minutes_by_use_case!$C$4:$C$11,MATCH($B24,Minutes_by_use_case!$B$4:$B$11,0)),Current_DTE_minutes!N24),"-")</f>
        <v>7749.4853583333334</v>
      </c>
      <c r="O24" s="114">
        <f>IFERROR(IF(ISBLANK(Current_DTE_minutes!O24),INDEX(Minutes_by_use_case!$C$4:$C$11,MATCH($B24,Minutes_by_use_case!$B$4:$B$11,0)),Current_DTE_minutes!O24),"-")</f>
        <v>7749.4853583333334</v>
      </c>
      <c r="P24" s="114">
        <f>IFERROR(IF(ISBLANK(Current_DTE_minutes!P24),INDEX(Minutes_by_use_case!$C$4:$C$11,MATCH($B24,Minutes_by_use_case!$B$4:$B$11,0)),Current_DTE_minutes!P24),"-")</f>
        <v>7749.4853583333334</v>
      </c>
      <c r="Q24" s="114">
        <f>IFERROR(IF(ISBLANK(Current_DTE_minutes!Q24),INDEX(Minutes_by_use_case!$C$4:$C$11,MATCH($B24,Minutes_by_use_case!$B$4:$B$11,0)),Current_DTE_minutes!Q24),"-")</f>
        <v>7749.4853583333334</v>
      </c>
      <c r="R24" s="114">
        <f>IFERROR(IF(ISBLANK(Current_DTE_minutes!R24),INDEX(Minutes_by_use_case!$C$4:$C$11,MATCH($B24,Minutes_by_use_case!$B$4:$B$11,0)),Current_DTE_minutes!R24),"-")</f>
        <v>7749.4853583333334</v>
      </c>
      <c r="S24" s="114">
        <f>IFERROR(IF(ISBLANK(Current_DTE_minutes!S24),INDEX(Minutes_by_use_case!$C$4:$C$11,MATCH($B24,Minutes_by_use_case!$B$4:$B$11,0)),Current_DTE_minutes!S24),"-")</f>
        <v>7749.4853583333334</v>
      </c>
      <c r="T24" s="114">
        <f>IFERROR(IF(ISBLANK(Current_DTE_minutes!T24),INDEX(Minutes_by_use_case!$C$4:$C$11,MATCH($B24,Minutes_by_use_case!$B$4:$B$11,0)),Current_DTE_minutes!T24),"-")</f>
        <v>7749.4853583333334</v>
      </c>
      <c r="U24" s="114">
        <f>IFERROR(IF(ISBLANK(Current_DTE_minutes!U24),INDEX(Minutes_by_use_case!$C$4:$C$11,MATCH($B24,Minutes_by_use_case!$B$4:$B$11,0)),Current_DTE_minutes!U24),"-")</f>
        <v>7749.4853583333334</v>
      </c>
      <c r="V24" s="114">
        <f>IFERROR(IF(ISBLANK(Current_DTE_minutes!V24),INDEX(Minutes_by_use_case!$C$4:$C$11,MATCH($B24,Minutes_by_use_case!$B$4:$B$11,0)),Current_DTE_minutes!V24),"-")</f>
        <v>7749.4853583333334</v>
      </c>
      <c r="W24" s="114">
        <f>IFERROR(IF(ISBLANK(Current_DTE_minutes!W24),INDEX(Minutes_by_use_case!$C$4:$C$11,MATCH($B24,Minutes_by_use_case!$B$4:$B$11,0)),Current_DTE_minutes!W24),"-")</f>
        <v>7749.4853583333334</v>
      </c>
    </row>
    <row r="25" spans="1:23" ht="12" x14ac:dyDescent="0.25">
      <c r="A25" s="85" t="s">
        <v>94</v>
      </c>
      <c r="B25" s="74" t="s">
        <v>113</v>
      </c>
      <c r="C25" s="86"/>
      <c r="D25" s="114">
        <f>IFERROR(IF(ISBLANK(Current_DTE_minutes!D25),INDEX(Minutes_by_use_case!$C$4:$C$11,MATCH($B25,Minutes_by_use_case!$B$4:$B$11,0)),Current_DTE_minutes!D25),"-")</f>
        <v>7739.6944573611108</v>
      </c>
      <c r="E25" s="114">
        <f>IFERROR(IF(ISBLANK(Current_DTE_minutes!E25),INDEX(Minutes_by_use_case!$C$4:$C$11,MATCH($B25,Minutes_by_use_case!$B$4:$B$11,0)),Current_DTE_minutes!E25),"-")</f>
        <v>7739.6944573611108</v>
      </c>
      <c r="F25" s="114">
        <f>IFERROR(IF(ISBLANK(Current_DTE_minutes!F25),INDEX(Minutes_by_use_case!$C$4:$C$11,MATCH($B25,Minutes_by_use_case!$B$4:$B$11,0)),Current_DTE_minutes!F25),"-")</f>
        <v>7739.6944573611108</v>
      </c>
      <c r="G25" s="114">
        <f>IFERROR(IF(ISBLANK(Current_DTE_minutes!G25),INDEX(Minutes_by_use_case!$C$4:$C$11,MATCH($B25,Minutes_by_use_case!$B$4:$B$11,0)),Current_DTE_minutes!G25),"-")</f>
        <v>7739.6944573611108</v>
      </c>
      <c r="H25" s="114">
        <f>IFERROR(IF(ISBLANK(Current_DTE_minutes!H25),INDEX(Minutes_by_use_case!$C$4:$C$11,MATCH($B25,Minutes_by_use_case!$B$4:$B$11,0)),Current_DTE_minutes!H25),"-")</f>
        <v>7739.6944573611108</v>
      </c>
      <c r="I25" s="114">
        <f>IFERROR(IF(ISBLANK(Current_DTE_minutes!I25),INDEX(Minutes_by_use_case!$C$4:$C$11,MATCH($B25,Minutes_by_use_case!$B$4:$B$11,0)),Current_DTE_minutes!I25),"-")</f>
        <v>7739.6944573611108</v>
      </c>
      <c r="J25" s="114">
        <f>IFERROR(IF(ISBLANK(Current_DTE_minutes!J25),INDEX(Minutes_by_use_case!$C$4:$C$11,MATCH($B25,Minutes_by_use_case!$B$4:$B$11,0)),Current_DTE_minutes!J25),"-")</f>
        <v>7739.6944573611108</v>
      </c>
      <c r="K25" s="114">
        <f>IFERROR(IF(ISBLANK(Current_DTE_minutes!K25),INDEX(Minutes_by_use_case!$C$4:$C$11,MATCH($B25,Minutes_by_use_case!$B$4:$B$11,0)),Current_DTE_minutes!K25),"-")</f>
        <v>7739.6944573611108</v>
      </c>
      <c r="L25" s="114">
        <f>IFERROR(IF(ISBLANK(Current_DTE_minutes!L25),INDEX(Minutes_by_use_case!$C$4:$C$11,MATCH($B25,Minutes_by_use_case!$B$4:$B$11,0)),Current_DTE_minutes!L25),"-")</f>
        <v>7739.6944573611108</v>
      </c>
      <c r="M25" s="114">
        <f>IFERROR(IF(ISBLANK(Current_DTE_minutes!M25),INDEX(Minutes_by_use_case!$C$4:$C$11,MATCH($B25,Minutes_by_use_case!$B$4:$B$11,0)),Current_DTE_minutes!M25),"-")</f>
        <v>7739.6944573611108</v>
      </c>
      <c r="N25" s="114">
        <f>IFERROR(IF(ISBLANK(Current_DTE_minutes!N25),INDEX(Minutes_by_use_case!$C$4:$C$11,MATCH($B25,Minutes_by_use_case!$B$4:$B$11,0)),Current_DTE_minutes!N25),"-")</f>
        <v>7739.6944573611108</v>
      </c>
      <c r="O25" s="114">
        <f>IFERROR(IF(ISBLANK(Current_DTE_minutes!O25),INDEX(Minutes_by_use_case!$C$4:$C$11,MATCH($B25,Minutes_by_use_case!$B$4:$B$11,0)),Current_DTE_minutes!O25),"-")</f>
        <v>7739.6944573611108</v>
      </c>
      <c r="P25" s="114">
        <f>IFERROR(IF(ISBLANK(Current_DTE_minutes!P25),INDEX(Minutes_by_use_case!$C$4:$C$11,MATCH($B25,Minutes_by_use_case!$B$4:$B$11,0)),Current_DTE_minutes!P25),"-")</f>
        <v>7739.6944573611108</v>
      </c>
      <c r="Q25" s="114">
        <f>IFERROR(IF(ISBLANK(Current_DTE_minutes!Q25),INDEX(Minutes_by_use_case!$C$4:$C$11,MATCH($B25,Minutes_by_use_case!$B$4:$B$11,0)),Current_DTE_minutes!Q25),"-")</f>
        <v>7739.6944573611108</v>
      </c>
      <c r="R25" s="114">
        <f>IFERROR(IF(ISBLANK(Current_DTE_minutes!R25),INDEX(Minutes_by_use_case!$C$4:$C$11,MATCH($B25,Minutes_by_use_case!$B$4:$B$11,0)),Current_DTE_minutes!R25),"-")</f>
        <v>7739.6944573611108</v>
      </c>
      <c r="S25" s="114">
        <f>IFERROR(IF(ISBLANK(Current_DTE_minutes!S25),INDEX(Minutes_by_use_case!$C$4:$C$11,MATCH($B25,Minutes_by_use_case!$B$4:$B$11,0)),Current_DTE_minutes!S25),"-")</f>
        <v>7739.6944573611108</v>
      </c>
      <c r="T25" s="114">
        <f>IFERROR(IF(ISBLANK(Current_DTE_minutes!T25),INDEX(Minutes_by_use_case!$C$4:$C$11,MATCH($B25,Minutes_by_use_case!$B$4:$B$11,0)),Current_DTE_minutes!T25),"-")</f>
        <v>7739.6944573611108</v>
      </c>
      <c r="U25" s="114">
        <f>IFERROR(IF(ISBLANK(Current_DTE_minutes!U25),INDEX(Minutes_by_use_case!$C$4:$C$11,MATCH($B25,Minutes_by_use_case!$B$4:$B$11,0)),Current_DTE_minutes!U25),"-")</f>
        <v>7739.6944573611108</v>
      </c>
      <c r="V25" s="114">
        <f>IFERROR(IF(ISBLANK(Current_DTE_minutes!V25),INDEX(Minutes_by_use_case!$C$4:$C$11,MATCH($B25,Minutes_by_use_case!$B$4:$B$11,0)),Current_DTE_minutes!V25),"-")</f>
        <v>7739.6944573611108</v>
      </c>
      <c r="W25" s="114">
        <f>IFERROR(IF(ISBLANK(Current_DTE_minutes!W25),INDEX(Minutes_by_use_case!$C$4:$C$11,MATCH($B25,Minutes_by_use_case!$B$4:$B$11,0)),Current_DTE_minutes!W25),"-")</f>
        <v>7739.6944573611108</v>
      </c>
    </row>
    <row r="26" spans="1:23" ht="12" x14ac:dyDescent="0.25">
      <c r="A26" s="85" t="s">
        <v>127</v>
      </c>
      <c r="B26" s="74" t="s">
        <v>110</v>
      </c>
      <c r="C26" s="86"/>
      <c r="D26" s="114">
        <f>IFERROR(IF(ISBLANK(Current_DTE_minutes!D26),INDEX(Minutes_by_use_case!$C$4:$C$11,MATCH($B26,Minutes_by_use_case!$B$4:$B$11,0)),Current_DTE_minutes!D26),"-")</f>
        <v>761.88366485714243</v>
      </c>
      <c r="E26" s="114">
        <f>IFERROR(IF(ISBLANK(Current_DTE_minutes!E26),INDEX(Minutes_by_use_case!$C$4:$C$11,MATCH($B26,Minutes_by_use_case!$B$4:$B$11,0)),Current_DTE_minutes!E26),"-")</f>
        <v>761.88366485714243</v>
      </c>
      <c r="F26" s="114">
        <f>IFERROR(IF(ISBLANK(Current_DTE_minutes!F26),INDEX(Minutes_by_use_case!$C$4:$C$11,MATCH($B26,Minutes_by_use_case!$B$4:$B$11,0)),Current_DTE_minutes!F26),"-")</f>
        <v>761.88366485714243</v>
      </c>
      <c r="G26" s="114">
        <f>IFERROR(IF(ISBLANK(Current_DTE_minutes!G26),INDEX(Minutes_by_use_case!$C$4:$C$11,MATCH($B26,Minutes_by_use_case!$B$4:$B$11,0)),Current_DTE_minutes!G26),"-")</f>
        <v>761.88366485714243</v>
      </c>
      <c r="H26" s="114">
        <f>IFERROR(IF(ISBLANK(Current_DTE_minutes!H26),INDEX(Minutes_by_use_case!$C$4:$C$11,MATCH($B26,Minutes_by_use_case!$B$4:$B$11,0)),Current_DTE_minutes!H26),"-")</f>
        <v>761.88366485714243</v>
      </c>
      <c r="I26" s="114">
        <f>IFERROR(IF(ISBLANK(Current_DTE_minutes!I26),INDEX(Minutes_by_use_case!$C$4:$C$11,MATCH($B26,Minutes_by_use_case!$B$4:$B$11,0)),Current_DTE_minutes!I26),"-")</f>
        <v>761.88366485714243</v>
      </c>
      <c r="J26" s="114">
        <f>IFERROR(IF(ISBLANK(Current_DTE_minutes!J26),INDEX(Minutes_by_use_case!$C$4:$C$11,MATCH($B26,Minutes_by_use_case!$B$4:$B$11,0)),Current_DTE_minutes!J26),"-")</f>
        <v>761.88366485714243</v>
      </c>
      <c r="K26" s="114">
        <f>IFERROR(IF(ISBLANK(Current_DTE_minutes!K26),INDEX(Minutes_by_use_case!$C$4:$C$11,MATCH($B26,Minutes_by_use_case!$B$4:$B$11,0)),Current_DTE_minutes!K26),"-")</f>
        <v>761.88366485714243</v>
      </c>
      <c r="L26" s="114">
        <f>IFERROR(IF(ISBLANK(Current_DTE_minutes!L26),INDEX(Minutes_by_use_case!$C$4:$C$11,MATCH($B26,Minutes_by_use_case!$B$4:$B$11,0)),Current_DTE_minutes!L26),"-")</f>
        <v>761.88366485714243</v>
      </c>
      <c r="M26" s="114">
        <f>IFERROR(IF(ISBLANK(Current_DTE_minutes!M26),INDEX(Minutes_by_use_case!$C$4:$C$11,MATCH($B26,Minutes_by_use_case!$B$4:$B$11,0)),Current_DTE_minutes!M26),"-")</f>
        <v>761.88366485714243</v>
      </c>
      <c r="N26" s="114">
        <f>IFERROR(IF(ISBLANK(Current_DTE_minutes!N26),INDEX(Minutes_by_use_case!$C$4:$C$11,MATCH($B26,Minutes_by_use_case!$B$4:$B$11,0)),Current_DTE_minutes!N26),"-")</f>
        <v>761.88366485714243</v>
      </c>
      <c r="O26" s="114">
        <f>IFERROR(IF(ISBLANK(Current_DTE_minutes!O26),INDEX(Minutes_by_use_case!$C$4:$C$11,MATCH($B26,Minutes_by_use_case!$B$4:$B$11,0)),Current_DTE_minutes!O26),"-")</f>
        <v>761.88366485714243</v>
      </c>
      <c r="P26" s="114">
        <f>IFERROR(IF(ISBLANK(Current_DTE_minutes!P26),INDEX(Minutes_by_use_case!$C$4:$C$11,MATCH($B26,Minutes_by_use_case!$B$4:$B$11,0)),Current_DTE_minutes!P26),"-")</f>
        <v>761.88366485714243</v>
      </c>
      <c r="Q26" s="114">
        <f>IFERROR(IF(ISBLANK(Current_DTE_minutes!Q26),INDEX(Minutes_by_use_case!$C$4:$C$11,MATCH($B26,Minutes_by_use_case!$B$4:$B$11,0)),Current_DTE_minutes!Q26),"-")</f>
        <v>761.88366485714243</v>
      </c>
      <c r="R26" s="114">
        <f>IFERROR(IF(ISBLANK(Current_DTE_minutes!R26),INDEX(Minutes_by_use_case!$C$4:$C$11,MATCH($B26,Minutes_by_use_case!$B$4:$B$11,0)),Current_DTE_minutes!R26),"-")</f>
        <v>761.88366485714243</v>
      </c>
      <c r="S26" s="114">
        <f>IFERROR(IF(ISBLANK(Current_DTE_minutes!S26),INDEX(Minutes_by_use_case!$C$4:$C$11,MATCH($B26,Minutes_by_use_case!$B$4:$B$11,0)),Current_DTE_minutes!S26),"-")</f>
        <v>761.88366485714243</v>
      </c>
      <c r="T26" s="114">
        <f>IFERROR(IF(ISBLANK(Current_DTE_minutes!T26),INDEX(Minutes_by_use_case!$C$4:$C$11,MATCH($B26,Minutes_by_use_case!$B$4:$B$11,0)),Current_DTE_minutes!T26),"-")</f>
        <v>761.88366485714243</v>
      </c>
      <c r="U26" s="114">
        <f>IFERROR(IF(ISBLANK(Current_DTE_minutes!U26),INDEX(Minutes_by_use_case!$C$4:$C$11,MATCH($B26,Minutes_by_use_case!$B$4:$B$11,0)),Current_DTE_minutes!U26),"-")</f>
        <v>761.88366485714243</v>
      </c>
      <c r="V26" s="114">
        <f>IFERROR(IF(ISBLANK(Current_DTE_minutes!V26),INDEX(Minutes_by_use_case!$C$4:$C$11,MATCH($B26,Minutes_by_use_case!$B$4:$B$11,0)),Current_DTE_minutes!V26),"-")</f>
        <v>761.88366485714243</v>
      </c>
      <c r="W26" s="114">
        <f>IFERROR(IF(ISBLANK(Current_DTE_minutes!W26),INDEX(Minutes_by_use_case!$C$4:$C$11,MATCH($B26,Minutes_by_use_case!$B$4:$B$11,0)),Current_DTE_minutes!W26),"-")</f>
        <v>761.88366485714243</v>
      </c>
    </row>
    <row r="27" spans="1:23" ht="12" x14ac:dyDescent="0.25">
      <c r="A27" s="85" t="s">
        <v>128</v>
      </c>
      <c r="B27" s="74" t="s">
        <v>110</v>
      </c>
      <c r="C27" s="86"/>
      <c r="D27" s="114">
        <f>IFERROR(IF(ISBLANK(Current_DTE_minutes!D27),INDEX(Minutes_by_use_case!$C$4:$C$11,MATCH($B27,Minutes_by_use_case!$B$4:$B$11,0)),Current_DTE_minutes!D27),"-")</f>
        <v>761.88366485714243</v>
      </c>
      <c r="E27" s="114">
        <f>IFERROR(IF(ISBLANK(Current_DTE_minutes!E27),INDEX(Minutes_by_use_case!$C$4:$C$11,MATCH($B27,Minutes_by_use_case!$B$4:$B$11,0)),Current_DTE_minutes!E27),"-")</f>
        <v>761.88366485714243</v>
      </c>
      <c r="F27" s="114">
        <f>IFERROR(IF(ISBLANK(Current_DTE_minutes!F27),INDEX(Minutes_by_use_case!$C$4:$C$11,MATCH($B27,Minutes_by_use_case!$B$4:$B$11,0)),Current_DTE_minutes!F27),"-")</f>
        <v>761.88366485714243</v>
      </c>
      <c r="G27" s="114">
        <f>IFERROR(IF(ISBLANK(Current_DTE_minutes!G27),INDEX(Minutes_by_use_case!$C$4:$C$11,MATCH($B27,Minutes_by_use_case!$B$4:$B$11,0)),Current_DTE_minutes!G27),"-")</f>
        <v>761.88366485714243</v>
      </c>
      <c r="H27" s="114">
        <f>IFERROR(IF(ISBLANK(Current_DTE_minutes!H27),INDEX(Minutes_by_use_case!$C$4:$C$11,MATCH($B27,Minutes_by_use_case!$B$4:$B$11,0)),Current_DTE_minutes!H27),"-")</f>
        <v>761.88366485714243</v>
      </c>
      <c r="I27" s="114">
        <f>IFERROR(IF(ISBLANK(Current_DTE_minutes!I27),INDEX(Minutes_by_use_case!$C$4:$C$11,MATCH($B27,Minutes_by_use_case!$B$4:$B$11,0)),Current_DTE_minutes!I27),"-")</f>
        <v>761.88366485714243</v>
      </c>
      <c r="J27" s="114">
        <f>IFERROR(IF(ISBLANK(Current_DTE_minutes!J27),INDEX(Minutes_by_use_case!$C$4:$C$11,MATCH($B27,Minutes_by_use_case!$B$4:$B$11,0)),Current_DTE_minutes!J27),"-")</f>
        <v>761.88366485714243</v>
      </c>
      <c r="K27" s="114">
        <f>IFERROR(IF(ISBLANK(Current_DTE_minutes!K27),INDEX(Minutes_by_use_case!$C$4:$C$11,MATCH($B27,Minutes_by_use_case!$B$4:$B$11,0)),Current_DTE_minutes!K27),"-")</f>
        <v>761.88366485714243</v>
      </c>
      <c r="L27" s="114">
        <f>IFERROR(IF(ISBLANK(Current_DTE_minutes!L27),INDEX(Minutes_by_use_case!$C$4:$C$11,MATCH($B27,Minutes_by_use_case!$B$4:$B$11,0)),Current_DTE_minutes!L27),"-")</f>
        <v>761.88366485714243</v>
      </c>
      <c r="M27" s="114">
        <f>IFERROR(IF(ISBLANK(Current_DTE_minutes!M27),INDEX(Minutes_by_use_case!$C$4:$C$11,MATCH($B27,Minutes_by_use_case!$B$4:$B$11,0)),Current_DTE_minutes!M27),"-")</f>
        <v>761.88366485714243</v>
      </c>
      <c r="N27" s="114">
        <f>IFERROR(IF(ISBLANK(Current_DTE_minutes!N27),INDEX(Minutes_by_use_case!$C$4:$C$11,MATCH($B27,Minutes_by_use_case!$B$4:$B$11,0)),Current_DTE_minutes!N27),"-")</f>
        <v>761.88366485714243</v>
      </c>
      <c r="O27" s="114">
        <f>IFERROR(IF(ISBLANK(Current_DTE_minutes!O27),INDEX(Minutes_by_use_case!$C$4:$C$11,MATCH($B27,Minutes_by_use_case!$B$4:$B$11,0)),Current_DTE_minutes!O27),"-")</f>
        <v>761.88366485714243</v>
      </c>
      <c r="P27" s="114">
        <f>IFERROR(IF(ISBLANK(Current_DTE_minutes!P27),INDEX(Minutes_by_use_case!$C$4:$C$11,MATCH($B27,Minutes_by_use_case!$B$4:$B$11,0)),Current_DTE_minutes!P27),"-")</f>
        <v>761.88366485714243</v>
      </c>
      <c r="Q27" s="114">
        <f>IFERROR(IF(ISBLANK(Current_DTE_minutes!Q27),INDEX(Minutes_by_use_case!$C$4:$C$11,MATCH($B27,Minutes_by_use_case!$B$4:$B$11,0)),Current_DTE_minutes!Q27),"-")</f>
        <v>761.88366485714243</v>
      </c>
      <c r="R27" s="114">
        <f>IFERROR(IF(ISBLANK(Current_DTE_minutes!R27),INDEX(Minutes_by_use_case!$C$4:$C$11,MATCH($B27,Minutes_by_use_case!$B$4:$B$11,0)),Current_DTE_minutes!R27),"-")</f>
        <v>761.88366485714243</v>
      </c>
      <c r="S27" s="114">
        <f>IFERROR(IF(ISBLANK(Current_DTE_minutes!S27),INDEX(Minutes_by_use_case!$C$4:$C$11,MATCH($B27,Minutes_by_use_case!$B$4:$B$11,0)),Current_DTE_minutes!S27),"-")</f>
        <v>761.88366485714243</v>
      </c>
      <c r="T27" s="114">
        <f>IFERROR(IF(ISBLANK(Current_DTE_minutes!T27),INDEX(Minutes_by_use_case!$C$4:$C$11,MATCH($B27,Minutes_by_use_case!$B$4:$B$11,0)),Current_DTE_minutes!T27),"-")</f>
        <v>761.88366485714243</v>
      </c>
      <c r="U27" s="114">
        <f>IFERROR(IF(ISBLANK(Current_DTE_minutes!U27),INDEX(Minutes_by_use_case!$C$4:$C$11,MATCH($B27,Minutes_by_use_case!$B$4:$B$11,0)),Current_DTE_minutes!U27),"-")</f>
        <v>761.88366485714243</v>
      </c>
      <c r="V27" s="114">
        <f>IFERROR(IF(ISBLANK(Current_DTE_minutes!V27),INDEX(Minutes_by_use_case!$C$4:$C$11,MATCH($B27,Minutes_by_use_case!$B$4:$B$11,0)),Current_DTE_minutes!V27),"-")</f>
        <v>761.88366485714243</v>
      </c>
      <c r="W27" s="114">
        <f>IFERROR(IF(ISBLANK(Current_DTE_minutes!W27),INDEX(Minutes_by_use_case!$C$4:$C$11,MATCH($B27,Minutes_by_use_case!$B$4:$B$11,0)),Current_DTE_minutes!W27),"-")</f>
        <v>761.88366485714243</v>
      </c>
    </row>
    <row r="28" spans="1:23" ht="12" x14ac:dyDescent="0.25">
      <c r="A28" s="85" t="s">
        <v>129</v>
      </c>
      <c r="B28" s="74" t="s">
        <v>110</v>
      </c>
      <c r="C28" s="86"/>
      <c r="D28" s="114">
        <f>IFERROR(IF(ISBLANK(Current_DTE_minutes!D28),INDEX(Minutes_by_use_case!$C$4:$C$11,MATCH($B28,Minutes_by_use_case!$B$4:$B$11,0)),Current_DTE_minutes!D28),"-")</f>
        <v>761.88366485714243</v>
      </c>
      <c r="E28" s="114">
        <f>IFERROR(IF(ISBLANK(Current_DTE_minutes!E28),INDEX(Minutes_by_use_case!$C$4:$C$11,MATCH($B28,Minutes_by_use_case!$B$4:$B$11,0)),Current_DTE_minutes!E28),"-")</f>
        <v>761.88366485714243</v>
      </c>
      <c r="F28" s="114">
        <f>IFERROR(IF(ISBLANK(Current_DTE_minutes!F28),INDEX(Minutes_by_use_case!$C$4:$C$11,MATCH($B28,Minutes_by_use_case!$B$4:$B$11,0)),Current_DTE_minutes!F28),"-")</f>
        <v>761.88366485714243</v>
      </c>
      <c r="G28" s="114">
        <f>IFERROR(IF(ISBLANK(Current_DTE_minutes!G28),INDEX(Minutes_by_use_case!$C$4:$C$11,MATCH($B28,Minutes_by_use_case!$B$4:$B$11,0)),Current_DTE_minutes!G28),"-")</f>
        <v>761.88366485714243</v>
      </c>
      <c r="H28" s="114">
        <f>IFERROR(IF(ISBLANK(Current_DTE_minutes!H28),INDEX(Minutes_by_use_case!$C$4:$C$11,MATCH($B28,Minutes_by_use_case!$B$4:$B$11,0)),Current_DTE_minutes!H28),"-")</f>
        <v>761.88366485714243</v>
      </c>
      <c r="I28" s="114">
        <f>IFERROR(IF(ISBLANK(Current_DTE_minutes!I28),INDEX(Minutes_by_use_case!$C$4:$C$11,MATCH($B28,Minutes_by_use_case!$B$4:$B$11,0)),Current_DTE_minutes!I28),"-")</f>
        <v>761.88366485714243</v>
      </c>
      <c r="J28" s="114">
        <f>IFERROR(IF(ISBLANK(Current_DTE_minutes!J28),INDEX(Minutes_by_use_case!$C$4:$C$11,MATCH($B28,Minutes_by_use_case!$B$4:$B$11,0)),Current_DTE_minutes!J28),"-")</f>
        <v>761.88366485714243</v>
      </c>
      <c r="K28" s="114">
        <f>IFERROR(IF(ISBLANK(Current_DTE_minutes!K28),INDEX(Minutes_by_use_case!$C$4:$C$11,MATCH($B28,Minutes_by_use_case!$B$4:$B$11,0)),Current_DTE_minutes!K28),"-")</f>
        <v>761.88366485714243</v>
      </c>
      <c r="L28" s="114">
        <f>IFERROR(IF(ISBLANK(Current_DTE_minutes!L28),INDEX(Minutes_by_use_case!$C$4:$C$11,MATCH($B28,Minutes_by_use_case!$B$4:$B$11,0)),Current_DTE_minutes!L28),"-")</f>
        <v>761.88366485714243</v>
      </c>
      <c r="M28" s="114">
        <f>IFERROR(IF(ISBLANK(Current_DTE_minutes!M28),INDEX(Minutes_by_use_case!$C$4:$C$11,MATCH($B28,Minutes_by_use_case!$B$4:$B$11,0)),Current_DTE_minutes!M28),"-")</f>
        <v>761.88366485714243</v>
      </c>
      <c r="N28" s="114">
        <f>IFERROR(IF(ISBLANK(Current_DTE_minutes!N28),INDEX(Minutes_by_use_case!$C$4:$C$11,MATCH($B28,Minutes_by_use_case!$B$4:$B$11,0)),Current_DTE_minutes!N28),"-")</f>
        <v>761.88366485714243</v>
      </c>
      <c r="O28" s="114">
        <f>IFERROR(IF(ISBLANK(Current_DTE_minutes!O28),INDEX(Minutes_by_use_case!$C$4:$C$11,MATCH($B28,Minutes_by_use_case!$B$4:$B$11,0)),Current_DTE_minutes!O28),"-")</f>
        <v>761.88366485714243</v>
      </c>
      <c r="P28" s="114">
        <f>IFERROR(IF(ISBLANK(Current_DTE_minutes!P28),INDEX(Minutes_by_use_case!$C$4:$C$11,MATCH($B28,Minutes_by_use_case!$B$4:$B$11,0)),Current_DTE_minutes!P28),"-")</f>
        <v>761.88366485714243</v>
      </c>
      <c r="Q28" s="114">
        <f>IFERROR(IF(ISBLANK(Current_DTE_minutes!Q28),INDEX(Minutes_by_use_case!$C$4:$C$11,MATCH($B28,Minutes_by_use_case!$B$4:$B$11,0)),Current_DTE_minutes!Q28),"-")</f>
        <v>761.88366485714243</v>
      </c>
      <c r="R28" s="114">
        <f>IFERROR(IF(ISBLANK(Current_DTE_minutes!R28),INDEX(Minutes_by_use_case!$C$4:$C$11,MATCH($B28,Minutes_by_use_case!$B$4:$B$11,0)),Current_DTE_minutes!R28),"-")</f>
        <v>761.88366485714243</v>
      </c>
      <c r="S28" s="114">
        <f>IFERROR(IF(ISBLANK(Current_DTE_minutes!S28),INDEX(Minutes_by_use_case!$C$4:$C$11,MATCH($B28,Minutes_by_use_case!$B$4:$B$11,0)),Current_DTE_minutes!S28),"-")</f>
        <v>761.88366485714243</v>
      </c>
      <c r="T28" s="114">
        <f>IFERROR(IF(ISBLANK(Current_DTE_minutes!T28),INDEX(Minutes_by_use_case!$C$4:$C$11,MATCH($B28,Minutes_by_use_case!$B$4:$B$11,0)),Current_DTE_minutes!T28),"-")</f>
        <v>761.88366485714243</v>
      </c>
      <c r="U28" s="114">
        <f>IFERROR(IF(ISBLANK(Current_DTE_minutes!U28),INDEX(Minutes_by_use_case!$C$4:$C$11,MATCH($B28,Minutes_by_use_case!$B$4:$B$11,0)),Current_DTE_minutes!U28),"-")</f>
        <v>761.88366485714243</v>
      </c>
      <c r="V28" s="114">
        <f>IFERROR(IF(ISBLANK(Current_DTE_minutes!V28),INDEX(Minutes_by_use_case!$C$4:$C$11,MATCH($B28,Minutes_by_use_case!$B$4:$B$11,0)),Current_DTE_minutes!V28),"-")</f>
        <v>761.88366485714243</v>
      </c>
      <c r="W28" s="114">
        <f>IFERROR(IF(ISBLANK(Current_DTE_minutes!W28),INDEX(Minutes_by_use_case!$C$4:$C$11,MATCH($B28,Minutes_by_use_case!$B$4:$B$11,0)),Current_DTE_minutes!W28),"-")</f>
        <v>761.88366485714243</v>
      </c>
    </row>
    <row r="29" spans="1:23" ht="12" x14ac:dyDescent="0.25">
      <c r="A29" s="85" t="s">
        <v>95</v>
      </c>
      <c r="B29" s="77" t="s">
        <v>114</v>
      </c>
      <c r="C29" s="86"/>
      <c r="D29" s="114">
        <f>IFERROR(IF(ISBLANK(Current_DTE_minutes!D29),INDEX(Minutes_by_use_case!$C$4:$C$11,MATCH($B29,Minutes_by_use_case!$B$4:$B$11,0)),Current_DTE_minutes!D29),"-")</f>
        <v>1413.3399950000003</v>
      </c>
      <c r="E29" s="114">
        <f>IFERROR(IF(ISBLANK(Current_DTE_minutes!E29),INDEX(Minutes_by_use_case!$C$4:$C$11,MATCH($B29,Minutes_by_use_case!$B$4:$B$11,0)),Current_DTE_minutes!E29),"-")</f>
        <v>1413.3399950000003</v>
      </c>
      <c r="F29" s="114">
        <f>IFERROR(IF(ISBLANK(Current_DTE_minutes!F29),INDEX(Minutes_by_use_case!$C$4:$C$11,MATCH($B29,Minutes_by_use_case!$B$4:$B$11,0)),Current_DTE_minutes!F29),"-")</f>
        <v>1413.3399950000003</v>
      </c>
      <c r="G29" s="114">
        <f>IFERROR(IF(ISBLANK(Current_DTE_minutes!G29),INDEX(Minutes_by_use_case!$C$4:$C$11,MATCH($B29,Minutes_by_use_case!$B$4:$B$11,0)),Current_DTE_minutes!G29),"-")</f>
        <v>1413.3399950000003</v>
      </c>
      <c r="H29" s="114">
        <f>IFERROR(IF(ISBLANK(Current_DTE_minutes!H29),INDEX(Minutes_by_use_case!$C$4:$C$11,MATCH($B29,Minutes_by_use_case!$B$4:$B$11,0)),Current_DTE_minutes!H29),"-")</f>
        <v>1413.3399950000003</v>
      </c>
      <c r="I29" s="114">
        <f>IFERROR(IF(ISBLANK(Current_DTE_minutes!I29),INDEX(Minutes_by_use_case!$C$4:$C$11,MATCH($B29,Minutes_by_use_case!$B$4:$B$11,0)),Current_DTE_minutes!I29),"-")</f>
        <v>1413.3399950000003</v>
      </c>
      <c r="J29" s="114">
        <f>IFERROR(IF(ISBLANK(Current_DTE_minutes!J29),INDEX(Minutes_by_use_case!$C$4:$C$11,MATCH($B29,Minutes_by_use_case!$B$4:$B$11,0)),Current_DTE_minutes!J29),"-")</f>
        <v>1413.3399950000003</v>
      </c>
      <c r="K29" s="114">
        <f>IFERROR(IF(ISBLANK(Current_DTE_minutes!K29),INDEX(Minutes_by_use_case!$C$4:$C$11,MATCH($B29,Minutes_by_use_case!$B$4:$B$11,0)),Current_DTE_minutes!K29),"-")</f>
        <v>1413.3399950000003</v>
      </c>
      <c r="L29" s="114">
        <f>IFERROR(IF(ISBLANK(Current_DTE_minutes!L29),INDEX(Minutes_by_use_case!$C$4:$C$11,MATCH($B29,Minutes_by_use_case!$B$4:$B$11,0)),Current_DTE_minutes!L29),"-")</f>
        <v>1413.3399950000003</v>
      </c>
      <c r="M29" s="114">
        <f>IFERROR(IF(ISBLANK(Current_DTE_minutes!M29),INDEX(Minutes_by_use_case!$C$4:$C$11,MATCH($B29,Minutes_by_use_case!$B$4:$B$11,0)),Current_DTE_minutes!M29),"-")</f>
        <v>1413.3399950000003</v>
      </c>
      <c r="N29" s="114">
        <f>IFERROR(IF(ISBLANK(Current_DTE_minutes!N29),INDEX(Minutes_by_use_case!$C$4:$C$11,MATCH($B29,Minutes_by_use_case!$B$4:$B$11,0)),Current_DTE_minutes!N29),"-")</f>
        <v>1413.3399950000003</v>
      </c>
      <c r="O29" s="114">
        <f>IFERROR(IF(ISBLANK(Current_DTE_minutes!O29),INDEX(Minutes_by_use_case!$C$4:$C$11,MATCH($B29,Minutes_by_use_case!$B$4:$B$11,0)),Current_DTE_minutes!O29),"-")</f>
        <v>1413.3399950000003</v>
      </c>
      <c r="P29" s="114">
        <f>IFERROR(IF(ISBLANK(Current_DTE_minutes!P29),INDEX(Minutes_by_use_case!$C$4:$C$11,MATCH($B29,Minutes_by_use_case!$B$4:$B$11,0)),Current_DTE_minutes!P29),"-")</f>
        <v>1413.3399950000003</v>
      </c>
      <c r="Q29" s="114">
        <f>IFERROR(IF(ISBLANK(Current_DTE_minutes!Q29),INDEX(Minutes_by_use_case!$C$4:$C$11,MATCH($B29,Minutes_by_use_case!$B$4:$B$11,0)),Current_DTE_minutes!Q29),"-")</f>
        <v>1413.3399950000003</v>
      </c>
      <c r="R29" s="114">
        <f>IFERROR(IF(ISBLANK(Current_DTE_minutes!R29),INDEX(Minutes_by_use_case!$C$4:$C$11,MATCH($B29,Minutes_by_use_case!$B$4:$B$11,0)),Current_DTE_minutes!R29),"-")</f>
        <v>1413.3399950000003</v>
      </c>
      <c r="S29" s="114">
        <f>IFERROR(IF(ISBLANK(Current_DTE_minutes!S29),INDEX(Minutes_by_use_case!$C$4:$C$11,MATCH($B29,Minutes_by_use_case!$B$4:$B$11,0)),Current_DTE_minutes!S29),"-")</f>
        <v>1413.3399950000003</v>
      </c>
      <c r="T29" s="114">
        <f>IFERROR(IF(ISBLANK(Current_DTE_minutes!T29),INDEX(Minutes_by_use_case!$C$4:$C$11,MATCH($B29,Minutes_by_use_case!$B$4:$B$11,0)),Current_DTE_minutes!T29),"-")</f>
        <v>1413.3399950000003</v>
      </c>
      <c r="U29" s="114">
        <f>IFERROR(IF(ISBLANK(Current_DTE_minutes!U29),INDEX(Minutes_by_use_case!$C$4:$C$11,MATCH($B29,Minutes_by_use_case!$B$4:$B$11,0)),Current_DTE_minutes!U29),"-")</f>
        <v>1413.3399950000003</v>
      </c>
      <c r="V29" s="114">
        <f>IFERROR(IF(ISBLANK(Current_DTE_minutes!V29),INDEX(Minutes_by_use_case!$C$4:$C$11,MATCH($B29,Minutes_by_use_case!$B$4:$B$11,0)),Current_DTE_minutes!V29),"-")</f>
        <v>1413.3399950000003</v>
      </c>
      <c r="W29" s="114">
        <f>IFERROR(IF(ISBLANK(Current_DTE_minutes!W29),INDEX(Minutes_by_use_case!$C$4:$C$11,MATCH($B29,Minutes_by_use_case!$B$4:$B$11,0)),Current_DTE_minutes!W29),"-")</f>
        <v>1413.3399950000003</v>
      </c>
    </row>
    <row r="30" spans="1:23" ht="12" x14ac:dyDescent="0.25">
      <c r="A30" s="85" t="s">
        <v>130</v>
      </c>
      <c r="B30" s="77" t="s">
        <v>111</v>
      </c>
      <c r="C30" s="86"/>
      <c r="D30" s="114">
        <f>IFERROR(IF(ISBLANK(Current_DTE_minutes!D30),INDEX(Minutes_by_use_case!$C$4:$C$11,MATCH($B30,Minutes_by_use_case!$B$4:$B$11,0)),Current_DTE_minutes!D30),"-")</f>
        <v>1430.9131237870372</v>
      </c>
      <c r="E30" s="114">
        <f>IFERROR(IF(ISBLANK(Current_DTE_minutes!E30),INDEX(Minutes_by_use_case!$C$4:$C$11,MATCH($B30,Minutes_by_use_case!$B$4:$B$11,0)),Current_DTE_minutes!E30),"-")</f>
        <v>1430.9131237870372</v>
      </c>
      <c r="F30" s="114">
        <f>IFERROR(IF(ISBLANK(Current_DTE_minutes!F30),INDEX(Minutes_by_use_case!$C$4:$C$11,MATCH($B30,Minutes_by_use_case!$B$4:$B$11,0)),Current_DTE_minutes!F30),"-")</f>
        <v>1430.9131237870372</v>
      </c>
      <c r="G30" s="114">
        <f>IFERROR(IF(ISBLANK(Current_DTE_minutes!G30),INDEX(Minutes_by_use_case!$C$4:$C$11,MATCH($B30,Minutes_by_use_case!$B$4:$B$11,0)),Current_DTE_minutes!G30),"-")</f>
        <v>1430.9131237870372</v>
      </c>
      <c r="H30" s="114">
        <f>IFERROR(IF(ISBLANK(Current_DTE_minutes!H30),INDEX(Minutes_by_use_case!$C$4:$C$11,MATCH($B30,Minutes_by_use_case!$B$4:$B$11,0)),Current_DTE_minutes!H30),"-")</f>
        <v>1430.9131237870372</v>
      </c>
      <c r="I30" s="114">
        <f>IFERROR(IF(ISBLANK(Current_DTE_minutes!I30),INDEX(Minutes_by_use_case!$C$4:$C$11,MATCH($B30,Minutes_by_use_case!$B$4:$B$11,0)),Current_DTE_minutes!I30),"-")</f>
        <v>1430.9131237870372</v>
      </c>
      <c r="J30" s="114">
        <f>IFERROR(IF(ISBLANK(Current_DTE_minutes!J30),INDEX(Minutes_by_use_case!$C$4:$C$11,MATCH($B30,Minutes_by_use_case!$B$4:$B$11,0)),Current_DTE_minutes!J30),"-")</f>
        <v>1430.9131237870372</v>
      </c>
      <c r="K30" s="114">
        <f>IFERROR(IF(ISBLANK(Current_DTE_minutes!K30),INDEX(Minutes_by_use_case!$C$4:$C$11,MATCH($B30,Minutes_by_use_case!$B$4:$B$11,0)),Current_DTE_minutes!K30),"-")</f>
        <v>1430.9131237870372</v>
      </c>
      <c r="L30" s="114">
        <f>IFERROR(IF(ISBLANK(Current_DTE_minutes!L30),INDEX(Minutes_by_use_case!$C$4:$C$11,MATCH($B30,Minutes_by_use_case!$B$4:$B$11,0)),Current_DTE_minutes!L30),"-")</f>
        <v>1430.9131237870372</v>
      </c>
      <c r="M30" s="114">
        <f>IFERROR(IF(ISBLANK(Current_DTE_minutes!M30),INDEX(Minutes_by_use_case!$C$4:$C$11,MATCH($B30,Minutes_by_use_case!$B$4:$B$11,0)),Current_DTE_minutes!M30),"-")</f>
        <v>1430.9131237870372</v>
      </c>
      <c r="N30" s="114">
        <f>IFERROR(IF(ISBLANK(Current_DTE_minutes!N30),INDEX(Minutes_by_use_case!$C$4:$C$11,MATCH($B30,Minutes_by_use_case!$B$4:$B$11,0)),Current_DTE_minutes!N30),"-")</f>
        <v>1430.9131237870372</v>
      </c>
      <c r="O30" s="114">
        <f>IFERROR(IF(ISBLANK(Current_DTE_minutes!O30),INDEX(Minutes_by_use_case!$C$4:$C$11,MATCH($B30,Minutes_by_use_case!$B$4:$B$11,0)),Current_DTE_minutes!O30),"-")</f>
        <v>1430.9131237870372</v>
      </c>
      <c r="P30" s="114">
        <f>IFERROR(IF(ISBLANK(Current_DTE_minutes!P30),INDEX(Minutes_by_use_case!$C$4:$C$11,MATCH($B30,Minutes_by_use_case!$B$4:$B$11,0)),Current_DTE_minutes!P30),"-")</f>
        <v>1430.9131237870372</v>
      </c>
      <c r="Q30" s="114">
        <f>IFERROR(IF(ISBLANK(Current_DTE_minutes!Q30),INDEX(Minutes_by_use_case!$C$4:$C$11,MATCH($B30,Minutes_by_use_case!$B$4:$B$11,0)),Current_DTE_minutes!Q30),"-")</f>
        <v>1430.9131237870372</v>
      </c>
      <c r="R30" s="114">
        <f>IFERROR(IF(ISBLANK(Current_DTE_minutes!R30),INDEX(Minutes_by_use_case!$C$4:$C$11,MATCH($B30,Minutes_by_use_case!$B$4:$B$11,0)),Current_DTE_minutes!R30),"-")</f>
        <v>1430.9131237870372</v>
      </c>
      <c r="S30" s="114">
        <f>IFERROR(IF(ISBLANK(Current_DTE_minutes!S30),INDEX(Minutes_by_use_case!$C$4:$C$11,MATCH($B30,Minutes_by_use_case!$B$4:$B$11,0)),Current_DTE_minutes!S30),"-")</f>
        <v>1430.9131237870372</v>
      </c>
      <c r="T30" s="114">
        <f>IFERROR(IF(ISBLANK(Current_DTE_minutes!T30),INDEX(Minutes_by_use_case!$C$4:$C$11,MATCH($B30,Minutes_by_use_case!$B$4:$B$11,0)),Current_DTE_minutes!T30),"-")</f>
        <v>1430.9131237870372</v>
      </c>
      <c r="U30" s="114">
        <f>IFERROR(IF(ISBLANK(Current_DTE_minutes!U30),INDEX(Minutes_by_use_case!$C$4:$C$11,MATCH($B30,Minutes_by_use_case!$B$4:$B$11,0)),Current_DTE_minutes!U30),"-")</f>
        <v>1430.9131237870372</v>
      </c>
      <c r="V30" s="114">
        <f>IFERROR(IF(ISBLANK(Current_DTE_minutes!V30),INDEX(Minutes_by_use_case!$C$4:$C$11,MATCH($B30,Minutes_by_use_case!$B$4:$B$11,0)),Current_DTE_minutes!V30),"-")</f>
        <v>1430.9131237870372</v>
      </c>
      <c r="W30" s="114">
        <f>IFERROR(IF(ISBLANK(Current_DTE_minutes!W30),INDEX(Minutes_by_use_case!$C$4:$C$11,MATCH($B30,Minutes_by_use_case!$B$4:$B$11,0)),Current_DTE_minutes!W30),"-")</f>
        <v>1430.9131237870372</v>
      </c>
    </row>
    <row r="31" spans="1:23" ht="12" x14ac:dyDescent="0.25">
      <c r="A31" s="85" t="s">
        <v>140</v>
      </c>
      <c r="B31" s="74" t="s">
        <v>109</v>
      </c>
      <c r="C31" s="86" t="s">
        <v>144</v>
      </c>
      <c r="D31" s="114">
        <f>IFERROR(IF(ISBLANK(Current_DTE_minutes!D31),INDEX(Minutes_by_use_case!$C$4:$C$11,MATCH($B31,Minutes_by_use_case!$B$4:$B$11,0)),Current_DTE_minutes!D31),"-")</f>
        <v>221.29177222222222</v>
      </c>
      <c r="E31" s="114">
        <f>IFERROR(IF(ISBLANK(Current_DTE_minutes!E31),INDEX(Minutes_by_use_case!$C$4:$C$11,MATCH($B31,Minutes_by_use_case!$B$4:$B$11,0)),Current_DTE_minutes!E31),"-")</f>
        <v>244.03194444444446</v>
      </c>
      <c r="F31" s="114">
        <f>IFERROR(IF(ISBLANK(Current_DTE_minutes!F31),INDEX(Minutes_by_use_case!$C$4:$C$11,MATCH($B31,Minutes_by_use_case!$B$4:$B$11,0)),Current_DTE_minutes!F31),"-")</f>
        <v>248.09916666666669</v>
      </c>
      <c r="G31" s="114">
        <f>IFERROR(IF(ISBLANK(Current_DTE_minutes!G31),INDEX(Minutes_by_use_case!$C$4:$C$11,MATCH($B31,Minutes_by_use_case!$B$4:$B$11,0)),Current_DTE_minutes!G31),"-")</f>
        <v>251.81902111111111</v>
      </c>
      <c r="H31" s="114">
        <f>IFERROR(IF(ISBLANK(Current_DTE_minutes!H31),INDEX(Minutes_by_use_case!$C$4:$C$11,MATCH($B31,Minutes_by_use_case!$B$4:$B$11,0)),Current_DTE_minutes!H31),"-")</f>
        <v>251.81902111111111</v>
      </c>
      <c r="I31" s="114">
        <f>IFERROR(IF(ISBLANK(Current_DTE_minutes!I31),INDEX(Minutes_by_use_case!$C$4:$C$11,MATCH($B31,Minutes_by_use_case!$B$4:$B$11,0)),Current_DTE_minutes!I31),"-")</f>
        <v>251.81902111111111</v>
      </c>
      <c r="J31" s="114">
        <f>IFERROR(IF(ISBLANK(Current_DTE_minutes!J31),INDEX(Minutes_by_use_case!$C$4:$C$11,MATCH($B31,Minutes_by_use_case!$B$4:$B$11,0)),Current_DTE_minutes!J31),"-")</f>
        <v>251.81902111111111</v>
      </c>
      <c r="K31" s="114">
        <f>IFERROR(IF(ISBLANK(Current_DTE_minutes!K31),INDEX(Minutes_by_use_case!$C$4:$C$11,MATCH($B31,Minutes_by_use_case!$B$4:$B$11,0)),Current_DTE_minutes!K31),"-")</f>
        <v>251.81902111111111</v>
      </c>
      <c r="L31" s="114">
        <f>IFERROR(IF(ISBLANK(Current_DTE_minutes!L31),INDEX(Minutes_by_use_case!$C$4:$C$11,MATCH($B31,Minutes_by_use_case!$B$4:$B$11,0)),Current_DTE_minutes!L31),"-")</f>
        <v>251.81902111111111</v>
      </c>
      <c r="M31" s="114">
        <f>IFERROR(IF(ISBLANK(Current_DTE_minutes!M31),INDEX(Minutes_by_use_case!$C$4:$C$11,MATCH($B31,Minutes_by_use_case!$B$4:$B$11,0)),Current_DTE_minutes!M31),"-")</f>
        <v>251.81902111111111</v>
      </c>
      <c r="N31" s="114">
        <f>IFERROR(IF(ISBLANK(Current_DTE_minutes!N31),INDEX(Minutes_by_use_case!$C$4:$C$11,MATCH($B31,Minutes_by_use_case!$B$4:$B$11,0)),Current_DTE_minutes!N31),"-")</f>
        <v>251.81902111111111</v>
      </c>
      <c r="O31" s="114">
        <f>IFERROR(IF(ISBLANK(Current_DTE_minutes!O31),INDEX(Minutes_by_use_case!$C$4:$C$11,MATCH($B31,Minutes_by_use_case!$B$4:$B$11,0)),Current_DTE_minutes!O31),"-")</f>
        <v>251.81902111111111</v>
      </c>
      <c r="P31" s="114">
        <f>IFERROR(IF(ISBLANK(Current_DTE_minutes!P31),INDEX(Minutes_by_use_case!$C$4:$C$11,MATCH($B31,Minutes_by_use_case!$B$4:$B$11,0)),Current_DTE_minutes!P31),"-")</f>
        <v>251.81902111111111</v>
      </c>
      <c r="Q31" s="114">
        <f>IFERROR(IF(ISBLANK(Current_DTE_minutes!Q31),INDEX(Minutes_by_use_case!$C$4:$C$11,MATCH($B31,Minutes_by_use_case!$B$4:$B$11,0)),Current_DTE_minutes!Q31),"-")</f>
        <v>251.81902111111111</v>
      </c>
      <c r="R31" s="114">
        <f>IFERROR(IF(ISBLANK(Current_DTE_minutes!R31),INDEX(Minutes_by_use_case!$C$4:$C$11,MATCH($B31,Minutes_by_use_case!$B$4:$B$11,0)),Current_DTE_minutes!R31),"-")</f>
        <v>251.81902111111111</v>
      </c>
      <c r="S31" s="114">
        <f>IFERROR(IF(ISBLANK(Current_DTE_minutes!S31),INDEX(Minutes_by_use_case!$C$4:$C$11,MATCH($B31,Minutes_by_use_case!$B$4:$B$11,0)),Current_DTE_minutes!S31),"-")</f>
        <v>251.81902111111111</v>
      </c>
      <c r="T31" s="114">
        <f>IFERROR(IF(ISBLANK(Current_DTE_minutes!T31),INDEX(Minutes_by_use_case!$C$4:$C$11,MATCH($B31,Minutes_by_use_case!$B$4:$B$11,0)),Current_DTE_minutes!T31),"-")</f>
        <v>251.81902111111111</v>
      </c>
      <c r="U31" s="114">
        <f>IFERROR(IF(ISBLANK(Current_DTE_minutes!U31),INDEX(Minutes_by_use_case!$C$4:$C$11,MATCH($B31,Minutes_by_use_case!$B$4:$B$11,0)),Current_DTE_minutes!U31),"-")</f>
        <v>251.81902111111111</v>
      </c>
      <c r="V31" s="114">
        <f>IFERROR(IF(ISBLANK(Current_DTE_minutes!V31),INDEX(Minutes_by_use_case!$C$4:$C$11,MATCH($B31,Minutes_by_use_case!$B$4:$B$11,0)),Current_DTE_minutes!V31),"-")</f>
        <v>251.81902111111111</v>
      </c>
      <c r="W31" s="114">
        <f>IFERROR(IF(ISBLANK(Current_DTE_minutes!W31),INDEX(Minutes_by_use_case!$C$4:$C$11,MATCH($B31,Minutes_by_use_case!$B$4:$B$11,0)),Current_DTE_minutes!W31),"-")</f>
        <v>251.81902111111111</v>
      </c>
    </row>
    <row r="32" spans="1:23" ht="12" x14ac:dyDescent="0.25">
      <c r="A32" s="85" t="s">
        <v>96</v>
      </c>
      <c r="B32" s="77" t="s">
        <v>114</v>
      </c>
      <c r="C32" s="86" t="s">
        <v>144</v>
      </c>
      <c r="D32" s="114">
        <f>IFERROR(IF(ISBLANK(Current_DTE_minutes!D32),INDEX(Minutes_by_use_case!$C$4:$C$11,MATCH($B32,Minutes_by_use_case!$B$4:$B$11,0)),Current_DTE_minutes!D32),"-")</f>
        <v>64.996111111111119</v>
      </c>
      <c r="E32" s="114">
        <f>IFERROR(IF(ISBLANK(Current_DTE_minutes!E32),INDEX(Minutes_by_use_case!$C$4:$C$11,MATCH($B32,Minutes_by_use_case!$B$4:$B$11,0)),Current_DTE_minutes!E32),"-")</f>
        <v>0</v>
      </c>
      <c r="F32" s="114">
        <f>IFERROR(IF(ISBLANK(Current_DTE_minutes!F32),INDEX(Minutes_by_use_case!$C$4:$C$11,MATCH($B32,Minutes_by_use_case!$B$4:$B$11,0)),Current_DTE_minutes!F32),"-")</f>
        <v>0</v>
      </c>
      <c r="G32" s="114">
        <f>IFERROR(IF(ISBLANK(Current_DTE_minutes!G32),INDEX(Minutes_by_use_case!$C$4:$C$11,MATCH($B32,Minutes_by_use_case!$B$4:$B$11,0)),Current_DTE_minutes!G32),"-")</f>
        <v>111.85489222222222</v>
      </c>
      <c r="H32" s="114">
        <f>IFERROR(IF(ISBLANK(Current_DTE_minutes!H32),INDEX(Minutes_by_use_case!$C$4:$C$11,MATCH($B32,Minutes_by_use_case!$B$4:$B$11,0)),Current_DTE_minutes!H32),"-")</f>
        <v>111.85489222222222</v>
      </c>
      <c r="I32" s="114">
        <f>IFERROR(IF(ISBLANK(Current_DTE_minutes!I32),INDEX(Minutes_by_use_case!$C$4:$C$11,MATCH($B32,Minutes_by_use_case!$B$4:$B$11,0)),Current_DTE_minutes!I32),"-")</f>
        <v>111.85489222222222</v>
      </c>
      <c r="J32" s="114">
        <f>IFERROR(IF(ISBLANK(Current_DTE_minutes!J32),INDEX(Minutes_by_use_case!$C$4:$C$11,MATCH($B32,Minutes_by_use_case!$B$4:$B$11,0)),Current_DTE_minutes!J32),"-")</f>
        <v>111.85489222222222</v>
      </c>
      <c r="K32" s="114">
        <f>IFERROR(IF(ISBLANK(Current_DTE_minutes!K32),INDEX(Minutes_by_use_case!$C$4:$C$11,MATCH($B32,Minutes_by_use_case!$B$4:$B$11,0)),Current_DTE_minutes!K32),"-")</f>
        <v>111.85489222222222</v>
      </c>
      <c r="L32" s="114">
        <f>IFERROR(IF(ISBLANK(Current_DTE_minutes!L32),INDEX(Minutes_by_use_case!$C$4:$C$11,MATCH($B32,Minutes_by_use_case!$B$4:$B$11,0)),Current_DTE_minutes!L32),"-")</f>
        <v>111.85489222222222</v>
      </c>
      <c r="M32" s="114">
        <f>IFERROR(IF(ISBLANK(Current_DTE_minutes!M32),INDEX(Minutes_by_use_case!$C$4:$C$11,MATCH($B32,Minutes_by_use_case!$B$4:$B$11,0)),Current_DTE_minutes!M32),"-")</f>
        <v>111.85489222222222</v>
      </c>
      <c r="N32" s="114">
        <f>IFERROR(IF(ISBLANK(Current_DTE_minutes!N32),INDEX(Minutes_by_use_case!$C$4:$C$11,MATCH($B32,Minutes_by_use_case!$B$4:$B$11,0)),Current_DTE_minutes!N32),"-")</f>
        <v>111.85489222222222</v>
      </c>
      <c r="O32" s="114">
        <f>IFERROR(IF(ISBLANK(Current_DTE_minutes!O32),INDEX(Minutes_by_use_case!$C$4:$C$11,MATCH($B32,Minutes_by_use_case!$B$4:$B$11,0)),Current_DTE_minutes!O32),"-")</f>
        <v>111.85489222222222</v>
      </c>
      <c r="P32" s="114">
        <f>IFERROR(IF(ISBLANK(Current_DTE_minutes!P32),INDEX(Minutes_by_use_case!$C$4:$C$11,MATCH($B32,Minutes_by_use_case!$B$4:$B$11,0)),Current_DTE_minutes!P32),"-")</f>
        <v>111.85489222222222</v>
      </c>
      <c r="Q32" s="114">
        <f>IFERROR(IF(ISBLANK(Current_DTE_minutes!Q32),INDEX(Minutes_by_use_case!$C$4:$C$11,MATCH($B32,Minutes_by_use_case!$B$4:$B$11,0)),Current_DTE_minutes!Q32),"-")</f>
        <v>111.85489222222222</v>
      </c>
      <c r="R32" s="114">
        <f>IFERROR(IF(ISBLANK(Current_DTE_minutes!R32),INDEX(Minutes_by_use_case!$C$4:$C$11,MATCH($B32,Minutes_by_use_case!$B$4:$B$11,0)),Current_DTE_minutes!R32),"-")</f>
        <v>111.85489222222222</v>
      </c>
      <c r="S32" s="114">
        <f>IFERROR(IF(ISBLANK(Current_DTE_minutes!S32),INDEX(Minutes_by_use_case!$C$4:$C$11,MATCH($B32,Minutes_by_use_case!$B$4:$B$11,0)),Current_DTE_minutes!S32),"-")</f>
        <v>111.85489222222222</v>
      </c>
      <c r="T32" s="114">
        <f>IFERROR(IF(ISBLANK(Current_DTE_minutes!T32),INDEX(Minutes_by_use_case!$C$4:$C$11,MATCH($B32,Minutes_by_use_case!$B$4:$B$11,0)),Current_DTE_minutes!T32),"-")</f>
        <v>111.85489222222222</v>
      </c>
      <c r="U32" s="114">
        <f>IFERROR(IF(ISBLANK(Current_DTE_minutes!U32),INDEX(Minutes_by_use_case!$C$4:$C$11,MATCH($B32,Minutes_by_use_case!$B$4:$B$11,0)),Current_DTE_minutes!U32),"-")</f>
        <v>111.85489222222222</v>
      </c>
      <c r="V32" s="114">
        <f>IFERROR(IF(ISBLANK(Current_DTE_minutes!V32),INDEX(Minutes_by_use_case!$C$4:$C$11,MATCH($B32,Minutes_by_use_case!$B$4:$B$11,0)),Current_DTE_minutes!V32),"-")</f>
        <v>111.85489222222222</v>
      </c>
      <c r="W32" s="114">
        <f>IFERROR(IF(ISBLANK(Current_DTE_minutes!W32),INDEX(Minutes_by_use_case!$C$4:$C$11,MATCH($B32,Minutes_by_use_case!$B$4:$B$11,0)),Current_DTE_minutes!W32),"-")</f>
        <v>111.85489222222222</v>
      </c>
    </row>
    <row r="33" spans="1:23" ht="12" x14ac:dyDescent="0.25">
      <c r="A33" s="85" t="s">
        <v>108</v>
      </c>
      <c r="B33" s="74" t="s">
        <v>110</v>
      </c>
      <c r="C33" s="86" t="s">
        <v>144</v>
      </c>
      <c r="D33" s="114">
        <f>IFERROR(IF(ISBLANK(Current_DTE_minutes!D33),INDEX(Minutes_by_use_case!$C$4:$C$11,MATCH($B33,Minutes_by_use_case!$B$4:$B$11,0)),Current_DTE_minutes!D33),"-")</f>
        <v>575.81194444444441</v>
      </c>
      <c r="E33" s="114">
        <f>IFERROR(IF(ISBLANK(Current_DTE_minutes!E33),INDEX(Minutes_by_use_case!$C$4:$C$11,MATCH($B33,Minutes_by_use_case!$B$4:$B$11,0)),Current_DTE_minutes!E33),"-")</f>
        <v>580.59861111111104</v>
      </c>
      <c r="F33" s="114">
        <f>IFERROR(IF(ISBLANK(Current_DTE_minutes!F33),INDEX(Minutes_by_use_case!$C$4:$C$11,MATCH($B33,Minutes_by_use_case!$B$4:$B$11,0)),Current_DTE_minutes!F33),"-")</f>
        <v>499.24888888888893</v>
      </c>
      <c r="G33" s="114">
        <f>IFERROR(IF(ISBLANK(Current_DTE_minutes!G33),INDEX(Minutes_by_use_case!$C$4:$C$11,MATCH($B33,Minutes_by_use_case!$B$4:$B$11,0)),Current_DTE_minutes!G33),"-")</f>
        <v>565.82727777777768</v>
      </c>
      <c r="H33" s="114">
        <f>IFERROR(IF(ISBLANK(Current_DTE_minutes!H33),INDEX(Minutes_by_use_case!$C$4:$C$11,MATCH($B33,Minutes_by_use_case!$B$4:$B$11,0)),Current_DTE_minutes!H33),"-")</f>
        <v>565.82727777777768</v>
      </c>
      <c r="I33" s="114">
        <f>IFERROR(IF(ISBLANK(Current_DTE_minutes!I33),INDEX(Minutes_by_use_case!$C$4:$C$11,MATCH($B33,Minutes_by_use_case!$B$4:$B$11,0)),Current_DTE_minutes!I33),"-")</f>
        <v>565.82727777777768</v>
      </c>
      <c r="J33" s="114">
        <f>IFERROR(IF(ISBLANK(Current_DTE_minutes!J33),INDEX(Minutes_by_use_case!$C$4:$C$11,MATCH($B33,Minutes_by_use_case!$B$4:$B$11,0)),Current_DTE_minutes!J33),"-")</f>
        <v>565.82727777777768</v>
      </c>
      <c r="K33" s="114">
        <f>IFERROR(IF(ISBLANK(Current_DTE_minutes!K33),INDEX(Minutes_by_use_case!$C$4:$C$11,MATCH($B33,Minutes_by_use_case!$B$4:$B$11,0)),Current_DTE_minutes!K33),"-")</f>
        <v>565.82727777777768</v>
      </c>
      <c r="L33" s="114">
        <f>IFERROR(IF(ISBLANK(Current_DTE_minutes!L33),INDEX(Minutes_by_use_case!$C$4:$C$11,MATCH($B33,Minutes_by_use_case!$B$4:$B$11,0)),Current_DTE_minutes!L33),"-")</f>
        <v>565.82727777777768</v>
      </c>
      <c r="M33" s="114">
        <f>IFERROR(IF(ISBLANK(Current_DTE_minutes!M33),INDEX(Minutes_by_use_case!$C$4:$C$11,MATCH($B33,Minutes_by_use_case!$B$4:$B$11,0)),Current_DTE_minutes!M33),"-")</f>
        <v>565.82727777777768</v>
      </c>
      <c r="N33" s="114">
        <f>IFERROR(IF(ISBLANK(Current_DTE_minutes!N33),INDEX(Minutes_by_use_case!$C$4:$C$11,MATCH($B33,Minutes_by_use_case!$B$4:$B$11,0)),Current_DTE_minutes!N33),"-")</f>
        <v>565.82727777777768</v>
      </c>
      <c r="O33" s="114">
        <f>IFERROR(IF(ISBLANK(Current_DTE_minutes!O33),INDEX(Minutes_by_use_case!$C$4:$C$11,MATCH($B33,Minutes_by_use_case!$B$4:$B$11,0)),Current_DTE_minutes!O33),"-")</f>
        <v>565.82727777777768</v>
      </c>
      <c r="P33" s="114">
        <f>IFERROR(IF(ISBLANK(Current_DTE_minutes!P33),INDEX(Minutes_by_use_case!$C$4:$C$11,MATCH($B33,Minutes_by_use_case!$B$4:$B$11,0)),Current_DTE_minutes!P33),"-")</f>
        <v>565.82727777777768</v>
      </c>
      <c r="Q33" s="114">
        <f>IFERROR(IF(ISBLANK(Current_DTE_minutes!Q33),INDEX(Minutes_by_use_case!$C$4:$C$11,MATCH($B33,Minutes_by_use_case!$B$4:$B$11,0)),Current_DTE_minutes!Q33),"-")</f>
        <v>565.82727777777768</v>
      </c>
      <c r="R33" s="114">
        <f>IFERROR(IF(ISBLANK(Current_DTE_minutes!R33),INDEX(Minutes_by_use_case!$C$4:$C$11,MATCH($B33,Minutes_by_use_case!$B$4:$B$11,0)),Current_DTE_minutes!R33),"-")</f>
        <v>565.82727777777768</v>
      </c>
      <c r="S33" s="114">
        <f>IFERROR(IF(ISBLANK(Current_DTE_minutes!S33),INDEX(Minutes_by_use_case!$C$4:$C$11,MATCH($B33,Minutes_by_use_case!$B$4:$B$11,0)),Current_DTE_minutes!S33),"-")</f>
        <v>565.82727777777768</v>
      </c>
      <c r="T33" s="114">
        <f>IFERROR(IF(ISBLANK(Current_DTE_minutes!T33),INDEX(Minutes_by_use_case!$C$4:$C$11,MATCH($B33,Minutes_by_use_case!$B$4:$B$11,0)),Current_DTE_minutes!T33),"-")</f>
        <v>565.82727777777768</v>
      </c>
      <c r="U33" s="114">
        <f>IFERROR(IF(ISBLANK(Current_DTE_minutes!U33),INDEX(Minutes_by_use_case!$C$4:$C$11,MATCH($B33,Minutes_by_use_case!$B$4:$B$11,0)),Current_DTE_minutes!U33),"-")</f>
        <v>565.82727777777768</v>
      </c>
      <c r="V33" s="114">
        <f>IFERROR(IF(ISBLANK(Current_DTE_minutes!V33),INDEX(Minutes_by_use_case!$C$4:$C$11,MATCH($B33,Minutes_by_use_case!$B$4:$B$11,0)),Current_DTE_minutes!V33),"-")</f>
        <v>565.82727777777768</v>
      </c>
      <c r="W33" s="114">
        <f>IFERROR(IF(ISBLANK(Current_DTE_minutes!W33),INDEX(Minutes_by_use_case!$C$4:$C$11,MATCH($B33,Minutes_by_use_case!$B$4:$B$11,0)),Current_DTE_minutes!W33),"-")</f>
        <v>565.82727777777768</v>
      </c>
    </row>
    <row r="34" spans="1:23" ht="12" x14ac:dyDescent="0.25">
      <c r="A34" s="85" t="s">
        <v>97</v>
      </c>
      <c r="B34" s="85"/>
      <c r="C34" s="86"/>
      <c r="D34" s="114" t="str">
        <f>IFERROR(IF(ISBLANK(Current_DTE_minutes!D34),INDEX(Minutes_by_use_case!$C$4:$C$11,MATCH($B34,Minutes_by_use_case!$B$4:$B$11,0)),Current_DTE_minutes!D34),"-")</f>
        <v>-</v>
      </c>
      <c r="E34" s="114" t="str">
        <f>IFERROR(IF(ISBLANK(Current_DTE_minutes!E34),INDEX(Minutes_by_use_case!$C$4:$C$11,MATCH($B34,Minutes_by_use_case!$B$4:$B$11,0)),Current_DTE_minutes!E34),"-")</f>
        <v>-</v>
      </c>
      <c r="F34" s="114" t="str">
        <f>IFERROR(IF(ISBLANK(Current_DTE_minutes!F34),INDEX(Minutes_by_use_case!$C$4:$C$11,MATCH($B34,Minutes_by_use_case!$B$4:$B$11,0)),Current_DTE_minutes!F34),"-")</f>
        <v>-</v>
      </c>
      <c r="G34" s="114" t="str">
        <f>IFERROR(IF(ISBLANK(Current_DTE_minutes!G34),INDEX(Minutes_by_use_case!$C$4:$C$11,MATCH($B34,Minutes_by_use_case!$B$4:$B$11,0)),Current_DTE_minutes!G34),"-")</f>
        <v>-</v>
      </c>
      <c r="H34" s="114" t="str">
        <f>IFERROR(IF(ISBLANK(Current_DTE_minutes!H34),INDEX(Minutes_by_use_case!$C$4:$C$11,MATCH($B34,Minutes_by_use_case!$B$4:$B$11,0)),Current_DTE_minutes!H34),"-")</f>
        <v>-</v>
      </c>
      <c r="I34" s="114" t="str">
        <f>IFERROR(IF(ISBLANK(Current_DTE_minutes!I34),INDEX(Minutes_by_use_case!$C$4:$C$11,MATCH($B34,Minutes_by_use_case!$B$4:$B$11,0)),Current_DTE_minutes!I34),"-")</f>
        <v>-</v>
      </c>
      <c r="J34" s="114" t="str">
        <f>IFERROR(IF(ISBLANK(Current_DTE_minutes!J34),INDEX(Minutes_by_use_case!$C$4:$C$11,MATCH($B34,Minutes_by_use_case!$B$4:$B$11,0)),Current_DTE_minutes!J34),"-")</f>
        <v>-</v>
      </c>
      <c r="K34" s="114" t="str">
        <f>IFERROR(IF(ISBLANK(Current_DTE_minutes!K34),INDEX(Minutes_by_use_case!$C$4:$C$11,MATCH($B34,Minutes_by_use_case!$B$4:$B$11,0)),Current_DTE_minutes!K34),"-")</f>
        <v>-</v>
      </c>
      <c r="L34" s="114" t="str">
        <f>IFERROR(IF(ISBLANK(Current_DTE_minutes!L34),INDEX(Minutes_by_use_case!$C$4:$C$11,MATCH($B34,Minutes_by_use_case!$B$4:$B$11,0)),Current_DTE_minutes!L34),"-")</f>
        <v>-</v>
      </c>
      <c r="M34" s="114" t="str">
        <f>IFERROR(IF(ISBLANK(Current_DTE_minutes!M34),INDEX(Minutes_by_use_case!$C$4:$C$11,MATCH($B34,Minutes_by_use_case!$B$4:$B$11,0)),Current_DTE_minutes!M34),"-")</f>
        <v>-</v>
      </c>
      <c r="N34" s="114" t="str">
        <f>IFERROR(IF(ISBLANK(Current_DTE_minutes!N34),INDEX(Minutes_by_use_case!$C$4:$C$11,MATCH($B34,Minutes_by_use_case!$B$4:$B$11,0)),Current_DTE_minutes!N34),"-")</f>
        <v>-</v>
      </c>
      <c r="O34" s="114" t="str">
        <f>IFERROR(IF(ISBLANK(Current_DTE_minutes!O34),INDEX(Minutes_by_use_case!$C$4:$C$11,MATCH($B34,Minutes_by_use_case!$B$4:$B$11,0)),Current_DTE_minutes!O34),"-")</f>
        <v>-</v>
      </c>
      <c r="P34" s="114" t="str">
        <f>IFERROR(IF(ISBLANK(Current_DTE_minutes!P34),INDEX(Minutes_by_use_case!$C$4:$C$11,MATCH($B34,Minutes_by_use_case!$B$4:$B$11,0)),Current_DTE_minutes!P34),"-")</f>
        <v>-</v>
      </c>
      <c r="Q34" s="114" t="str">
        <f>IFERROR(IF(ISBLANK(Current_DTE_minutes!Q34),INDEX(Minutes_by_use_case!$C$4:$C$11,MATCH($B34,Minutes_by_use_case!$B$4:$B$11,0)),Current_DTE_minutes!Q34),"-")</f>
        <v>-</v>
      </c>
      <c r="R34" s="114" t="str">
        <f>IFERROR(IF(ISBLANK(Current_DTE_minutes!R34),INDEX(Minutes_by_use_case!$C$4:$C$11,MATCH($B34,Minutes_by_use_case!$B$4:$B$11,0)),Current_DTE_minutes!R34),"-")</f>
        <v>-</v>
      </c>
      <c r="S34" s="114" t="str">
        <f>IFERROR(IF(ISBLANK(Current_DTE_minutes!S34),INDEX(Minutes_by_use_case!$C$4:$C$11,MATCH($B34,Minutes_by_use_case!$B$4:$B$11,0)),Current_DTE_minutes!S34),"-")</f>
        <v>-</v>
      </c>
      <c r="T34" s="114" t="str">
        <f>IFERROR(IF(ISBLANK(Current_DTE_minutes!T34),INDEX(Minutes_by_use_case!$C$4:$C$11,MATCH($B34,Minutes_by_use_case!$B$4:$B$11,0)),Current_DTE_minutes!T34),"-")</f>
        <v>-</v>
      </c>
      <c r="U34" s="114" t="str">
        <f>IFERROR(IF(ISBLANK(Current_DTE_minutes!U34),INDEX(Minutes_by_use_case!$C$4:$C$11,MATCH($B34,Minutes_by_use_case!$B$4:$B$11,0)),Current_DTE_minutes!U34),"-")</f>
        <v>-</v>
      </c>
      <c r="V34" s="114" t="str">
        <f>IFERROR(IF(ISBLANK(Current_DTE_minutes!V34),INDEX(Minutes_by_use_case!$C$4:$C$11,MATCH($B34,Minutes_by_use_case!$B$4:$B$11,0)),Current_DTE_minutes!V34),"-")</f>
        <v>-</v>
      </c>
      <c r="W34" s="114" t="str">
        <f>IFERROR(IF(ISBLANK(Current_DTE_minutes!W34),INDEX(Minutes_by_use_case!$C$4:$C$11,MATCH($B34,Minutes_by_use_case!$B$4:$B$11,0)),Current_DTE_minutes!W34),"-")</f>
        <v>-</v>
      </c>
    </row>
    <row r="35" spans="1:23" ht="12" x14ac:dyDescent="0.25">
      <c r="A35" s="85" t="s">
        <v>131</v>
      </c>
      <c r="B35" s="74" t="s">
        <v>110</v>
      </c>
      <c r="C35" s="86" t="s">
        <v>144</v>
      </c>
      <c r="D35" s="114">
        <f>IFERROR(IF(ISBLANK(Current_DTE_minutes!D35),INDEX(Minutes_by_use_case!$C$4:$C$11,MATCH($B35,Minutes_by_use_case!$B$4:$B$11,0)),Current_DTE_minutes!D35),"-")</f>
        <v>64.579722222222216</v>
      </c>
      <c r="E35" s="114">
        <f>IFERROR(IF(ISBLANK(Current_DTE_minutes!E35),INDEX(Minutes_by_use_case!$C$4:$C$11,MATCH($B35,Minutes_by_use_case!$B$4:$B$11,0)),Current_DTE_minutes!E35),"-")</f>
        <v>56.487941666666664</v>
      </c>
      <c r="F35" s="114">
        <f>IFERROR(IF(ISBLANK(Current_DTE_minutes!F35),INDEX(Minutes_by_use_case!$C$4:$C$11,MATCH($B35,Minutes_by_use_case!$B$4:$B$11,0)),Current_DTE_minutes!F35),"-")</f>
        <v>49.259444444444441</v>
      </c>
      <c r="G35" s="114">
        <f>IFERROR(IF(ISBLANK(Current_DTE_minutes!G35),INDEX(Minutes_by_use_case!$C$4:$C$11,MATCH($B35,Minutes_by_use_case!$B$4:$B$11,0)),Current_DTE_minutes!G35),"-")</f>
        <v>60.035777777777774</v>
      </c>
      <c r="H35" s="114">
        <f>IFERROR(IF(ISBLANK(Current_DTE_minutes!H35),INDEX(Minutes_by_use_case!$C$4:$C$11,MATCH($B35,Minutes_by_use_case!$B$4:$B$11,0)),Current_DTE_minutes!H35),"-")</f>
        <v>60.035777777777774</v>
      </c>
      <c r="I35" s="114">
        <f>IFERROR(IF(ISBLANK(Current_DTE_minutes!I35),INDEX(Minutes_by_use_case!$C$4:$C$11,MATCH($B35,Minutes_by_use_case!$B$4:$B$11,0)),Current_DTE_minutes!I35),"-")</f>
        <v>60.035777777777774</v>
      </c>
      <c r="J35" s="114">
        <f>IFERROR(IF(ISBLANK(Current_DTE_minutes!J35),INDEX(Minutes_by_use_case!$C$4:$C$11,MATCH($B35,Minutes_by_use_case!$B$4:$B$11,0)),Current_DTE_minutes!J35),"-")</f>
        <v>60.035777777777774</v>
      </c>
      <c r="K35" s="114">
        <f>IFERROR(IF(ISBLANK(Current_DTE_minutes!K35),INDEX(Minutes_by_use_case!$C$4:$C$11,MATCH($B35,Minutes_by_use_case!$B$4:$B$11,0)),Current_DTE_minutes!K35),"-")</f>
        <v>60.035777777777774</v>
      </c>
      <c r="L35" s="114">
        <f>IFERROR(IF(ISBLANK(Current_DTE_minutes!L35),INDEX(Minutes_by_use_case!$C$4:$C$11,MATCH($B35,Minutes_by_use_case!$B$4:$B$11,0)),Current_DTE_minutes!L35),"-")</f>
        <v>60.035777777777774</v>
      </c>
      <c r="M35" s="114">
        <f>IFERROR(IF(ISBLANK(Current_DTE_minutes!M35),INDEX(Minutes_by_use_case!$C$4:$C$11,MATCH($B35,Minutes_by_use_case!$B$4:$B$11,0)),Current_DTE_minutes!M35),"-")</f>
        <v>60.035777777777774</v>
      </c>
      <c r="N35" s="114">
        <f>IFERROR(IF(ISBLANK(Current_DTE_minutes!N35),INDEX(Minutes_by_use_case!$C$4:$C$11,MATCH($B35,Minutes_by_use_case!$B$4:$B$11,0)),Current_DTE_minutes!N35),"-")</f>
        <v>60.035777777777774</v>
      </c>
      <c r="O35" s="114">
        <f>IFERROR(IF(ISBLANK(Current_DTE_minutes!O35),INDEX(Minutes_by_use_case!$C$4:$C$11,MATCH($B35,Minutes_by_use_case!$B$4:$B$11,0)),Current_DTE_minutes!O35),"-")</f>
        <v>60.035777777777774</v>
      </c>
      <c r="P35" s="114">
        <f>IFERROR(IF(ISBLANK(Current_DTE_minutes!P35),INDEX(Minutes_by_use_case!$C$4:$C$11,MATCH($B35,Minutes_by_use_case!$B$4:$B$11,0)),Current_DTE_minutes!P35),"-")</f>
        <v>60.035777777777774</v>
      </c>
      <c r="Q35" s="114">
        <f>IFERROR(IF(ISBLANK(Current_DTE_minutes!Q35),INDEX(Minutes_by_use_case!$C$4:$C$11,MATCH($B35,Minutes_by_use_case!$B$4:$B$11,0)),Current_DTE_minutes!Q35),"-")</f>
        <v>60.035777777777774</v>
      </c>
      <c r="R35" s="114">
        <f>IFERROR(IF(ISBLANK(Current_DTE_minutes!R35),INDEX(Minutes_by_use_case!$C$4:$C$11,MATCH($B35,Minutes_by_use_case!$B$4:$B$11,0)),Current_DTE_minutes!R35),"-")</f>
        <v>60.035777777777774</v>
      </c>
      <c r="S35" s="114">
        <f>IFERROR(IF(ISBLANK(Current_DTE_minutes!S35),INDEX(Minutes_by_use_case!$C$4:$C$11,MATCH($B35,Minutes_by_use_case!$B$4:$B$11,0)),Current_DTE_minutes!S35),"-")</f>
        <v>60.035777777777774</v>
      </c>
      <c r="T35" s="114">
        <f>IFERROR(IF(ISBLANK(Current_DTE_minutes!T35),INDEX(Minutes_by_use_case!$C$4:$C$11,MATCH($B35,Minutes_by_use_case!$B$4:$B$11,0)),Current_DTE_minutes!T35),"-")</f>
        <v>60.035777777777774</v>
      </c>
      <c r="U35" s="114">
        <f>IFERROR(IF(ISBLANK(Current_DTE_minutes!U35),INDEX(Minutes_by_use_case!$C$4:$C$11,MATCH($B35,Minutes_by_use_case!$B$4:$B$11,0)),Current_DTE_minutes!U35),"-")</f>
        <v>60.035777777777774</v>
      </c>
      <c r="V35" s="114">
        <f>IFERROR(IF(ISBLANK(Current_DTE_minutes!V35),INDEX(Minutes_by_use_case!$C$4:$C$11,MATCH($B35,Minutes_by_use_case!$B$4:$B$11,0)),Current_DTE_minutes!V35),"-")</f>
        <v>60.035777777777774</v>
      </c>
      <c r="W35" s="114">
        <f>IFERROR(IF(ISBLANK(Current_DTE_minutes!W35),INDEX(Minutes_by_use_case!$C$4:$C$11,MATCH($B35,Minutes_by_use_case!$B$4:$B$11,0)),Current_DTE_minutes!W35),"-")</f>
        <v>60.035777777777774</v>
      </c>
    </row>
    <row r="36" spans="1:23" ht="12" x14ac:dyDescent="0.25">
      <c r="A36" s="85" t="s">
        <v>98</v>
      </c>
      <c r="B36" s="74" t="s">
        <v>110</v>
      </c>
      <c r="C36" s="86"/>
      <c r="D36" s="114">
        <f>IFERROR(IF(ISBLANK(Current_DTE_minutes!D36),INDEX(Minutes_by_use_case!$C$4:$C$11,MATCH($B36,Minutes_by_use_case!$B$4:$B$11,0)),Current_DTE_minutes!D36),"-")</f>
        <v>761.88366485714243</v>
      </c>
      <c r="E36" s="114">
        <f>IFERROR(IF(ISBLANK(Current_DTE_minutes!E36),INDEX(Minutes_by_use_case!$C$4:$C$11,MATCH($B36,Minutes_by_use_case!$B$4:$B$11,0)),Current_DTE_minutes!E36),"-")</f>
        <v>761.88366485714243</v>
      </c>
      <c r="F36" s="114">
        <f>IFERROR(IF(ISBLANK(Current_DTE_minutes!F36),INDEX(Minutes_by_use_case!$C$4:$C$11,MATCH($B36,Minutes_by_use_case!$B$4:$B$11,0)),Current_DTE_minutes!F36),"-")</f>
        <v>761.88366485714243</v>
      </c>
      <c r="G36" s="114">
        <f>IFERROR(IF(ISBLANK(Current_DTE_minutes!G36),INDEX(Minutes_by_use_case!$C$4:$C$11,MATCH($B36,Minutes_by_use_case!$B$4:$B$11,0)),Current_DTE_minutes!G36),"-")</f>
        <v>761.88366485714243</v>
      </c>
      <c r="H36" s="114">
        <f>IFERROR(IF(ISBLANK(Current_DTE_minutes!H36),INDEX(Minutes_by_use_case!$C$4:$C$11,MATCH($B36,Minutes_by_use_case!$B$4:$B$11,0)),Current_DTE_minutes!H36),"-")</f>
        <v>761.88366485714243</v>
      </c>
      <c r="I36" s="114">
        <f>IFERROR(IF(ISBLANK(Current_DTE_minutes!I36),INDEX(Minutes_by_use_case!$C$4:$C$11,MATCH($B36,Minutes_by_use_case!$B$4:$B$11,0)),Current_DTE_minutes!I36),"-")</f>
        <v>761.88366485714243</v>
      </c>
      <c r="J36" s="114">
        <f>IFERROR(IF(ISBLANK(Current_DTE_minutes!J36),INDEX(Minutes_by_use_case!$C$4:$C$11,MATCH($B36,Minutes_by_use_case!$B$4:$B$11,0)),Current_DTE_minutes!J36),"-")</f>
        <v>761.88366485714243</v>
      </c>
      <c r="K36" s="114">
        <f>IFERROR(IF(ISBLANK(Current_DTE_minutes!K36),INDEX(Minutes_by_use_case!$C$4:$C$11,MATCH($B36,Minutes_by_use_case!$B$4:$B$11,0)),Current_DTE_minutes!K36),"-")</f>
        <v>761.88366485714243</v>
      </c>
      <c r="L36" s="114">
        <f>IFERROR(IF(ISBLANK(Current_DTE_minutes!L36),INDEX(Minutes_by_use_case!$C$4:$C$11,MATCH($B36,Minutes_by_use_case!$B$4:$B$11,0)),Current_DTE_minutes!L36),"-")</f>
        <v>761.88366485714243</v>
      </c>
      <c r="M36" s="114">
        <f>IFERROR(IF(ISBLANK(Current_DTE_minutes!M36),INDEX(Minutes_by_use_case!$C$4:$C$11,MATCH($B36,Minutes_by_use_case!$B$4:$B$11,0)),Current_DTE_minutes!M36),"-")</f>
        <v>761.88366485714243</v>
      </c>
      <c r="N36" s="114">
        <f>IFERROR(IF(ISBLANK(Current_DTE_minutes!N36),INDEX(Minutes_by_use_case!$C$4:$C$11,MATCH($B36,Minutes_by_use_case!$B$4:$B$11,0)),Current_DTE_minutes!N36),"-")</f>
        <v>761.88366485714243</v>
      </c>
      <c r="O36" s="114">
        <f>IFERROR(IF(ISBLANK(Current_DTE_minutes!O36),INDEX(Minutes_by_use_case!$C$4:$C$11,MATCH($B36,Minutes_by_use_case!$B$4:$B$11,0)),Current_DTE_minutes!O36),"-")</f>
        <v>761.88366485714243</v>
      </c>
      <c r="P36" s="114">
        <f>IFERROR(IF(ISBLANK(Current_DTE_minutes!P36),INDEX(Minutes_by_use_case!$C$4:$C$11,MATCH($B36,Minutes_by_use_case!$B$4:$B$11,0)),Current_DTE_minutes!P36),"-")</f>
        <v>761.88366485714243</v>
      </c>
      <c r="Q36" s="114">
        <f>IFERROR(IF(ISBLANK(Current_DTE_minutes!Q36),INDEX(Minutes_by_use_case!$C$4:$C$11,MATCH($B36,Minutes_by_use_case!$B$4:$B$11,0)),Current_DTE_minutes!Q36),"-")</f>
        <v>761.88366485714243</v>
      </c>
      <c r="R36" s="114">
        <f>IFERROR(IF(ISBLANK(Current_DTE_minutes!R36),INDEX(Minutes_by_use_case!$C$4:$C$11,MATCH($B36,Minutes_by_use_case!$B$4:$B$11,0)),Current_DTE_minutes!R36),"-")</f>
        <v>761.88366485714243</v>
      </c>
      <c r="S36" s="114">
        <f>IFERROR(IF(ISBLANK(Current_DTE_minutes!S36),INDEX(Minutes_by_use_case!$C$4:$C$11,MATCH($B36,Minutes_by_use_case!$B$4:$B$11,0)),Current_DTE_minutes!S36),"-")</f>
        <v>761.88366485714243</v>
      </c>
      <c r="T36" s="114">
        <f>IFERROR(IF(ISBLANK(Current_DTE_minutes!T36),INDEX(Minutes_by_use_case!$C$4:$C$11,MATCH($B36,Minutes_by_use_case!$B$4:$B$11,0)),Current_DTE_minutes!T36),"-")</f>
        <v>761.88366485714243</v>
      </c>
      <c r="U36" s="114">
        <f>IFERROR(IF(ISBLANK(Current_DTE_minutes!U36),INDEX(Minutes_by_use_case!$C$4:$C$11,MATCH($B36,Minutes_by_use_case!$B$4:$B$11,0)),Current_DTE_minutes!U36),"-")</f>
        <v>761.88366485714243</v>
      </c>
      <c r="V36" s="114">
        <f>IFERROR(IF(ISBLANK(Current_DTE_minutes!V36),INDEX(Minutes_by_use_case!$C$4:$C$11,MATCH($B36,Minutes_by_use_case!$B$4:$B$11,0)),Current_DTE_minutes!V36),"-")</f>
        <v>761.88366485714243</v>
      </c>
      <c r="W36" s="114">
        <f>IFERROR(IF(ISBLANK(Current_DTE_minutes!W36),INDEX(Minutes_by_use_case!$C$4:$C$11,MATCH($B36,Minutes_by_use_case!$B$4:$B$11,0)),Current_DTE_minutes!W36),"-")</f>
        <v>761.88366485714243</v>
      </c>
    </row>
    <row r="37" spans="1:23" ht="12" x14ac:dyDescent="0.25">
      <c r="A37" s="85" t="s">
        <v>99</v>
      </c>
      <c r="B37" s="77" t="s">
        <v>112</v>
      </c>
      <c r="C37" s="86"/>
      <c r="D37" s="114">
        <f>IFERROR(IF(ISBLANK(Current_DTE_minutes!D37),INDEX(Minutes_by_use_case!$C$4:$C$11,MATCH($B37,Minutes_by_use_case!$B$4:$B$11,0)),Current_DTE_minutes!D37),"-")</f>
        <v>471.24058738888903</v>
      </c>
      <c r="E37" s="114">
        <f>IFERROR(IF(ISBLANK(Current_DTE_minutes!E37),INDEX(Minutes_by_use_case!$C$4:$C$11,MATCH($B37,Minutes_by_use_case!$B$4:$B$11,0)),Current_DTE_minutes!E37),"-")</f>
        <v>471.24058738888903</v>
      </c>
      <c r="F37" s="114">
        <f>IFERROR(IF(ISBLANK(Current_DTE_minutes!F37),INDEX(Minutes_by_use_case!$C$4:$C$11,MATCH($B37,Minutes_by_use_case!$B$4:$B$11,0)),Current_DTE_minutes!F37),"-")</f>
        <v>471.24058738888903</v>
      </c>
      <c r="G37" s="114">
        <f>IFERROR(IF(ISBLANK(Current_DTE_minutes!G37),INDEX(Minutes_by_use_case!$C$4:$C$11,MATCH($B37,Minutes_by_use_case!$B$4:$B$11,0)),Current_DTE_minutes!G37),"-")</f>
        <v>471.24058738888903</v>
      </c>
      <c r="H37" s="114">
        <f>IFERROR(IF(ISBLANK(Current_DTE_minutes!H37),INDEX(Minutes_by_use_case!$C$4:$C$11,MATCH($B37,Minutes_by_use_case!$B$4:$B$11,0)),Current_DTE_minutes!H37),"-")</f>
        <v>471.24058738888903</v>
      </c>
      <c r="I37" s="114">
        <f>IFERROR(IF(ISBLANK(Current_DTE_minutes!I37),INDEX(Minutes_by_use_case!$C$4:$C$11,MATCH($B37,Minutes_by_use_case!$B$4:$B$11,0)),Current_DTE_minutes!I37),"-")</f>
        <v>471.24058738888903</v>
      </c>
      <c r="J37" s="114">
        <f>IFERROR(IF(ISBLANK(Current_DTE_minutes!J37),INDEX(Minutes_by_use_case!$C$4:$C$11,MATCH($B37,Minutes_by_use_case!$B$4:$B$11,0)),Current_DTE_minutes!J37),"-")</f>
        <v>471.24058738888903</v>
      </c>
      <c r="K37" s="114">
        <f>IFERROR(IF(ISBLANK(Current_DTE_minutes!K37),INDEX(Minutes_by_use_case!$C$4:$C$11,MATCH($B37,Minutes_by_use_case!$B$4:$B$11,0)),Current_DTE_minutes!K37),"-")</f>
        <v>471.24058738888903</v>
      </c>
      <c r="L37" s="114">
        <f>IFERROR(IF(ISBLANK(Current_DTE_minutes!L37),INDEX(Minutes_by_use_case!$C$4:$C$11,MATCH($B37,Minutes_by_use_case!$B$4:$B$11,0)),Current_DTE_minutes!L37),"-")</f>
        <v>471.24058738888903</v>
      </c>
      <c r="M37" s="114">
        <f>IFERROR(IF(ISBLANK(Current_DTE_minutes!M37),INDEX(Minutes_by_use_case!$C$4:$C$11,MATCH($B37,Minutes_by_use_case!$B$4:$B$11,0)),Current_DTE_minutes!M37),"-")</f>
        <v>471.24058738888903</v>
      </c>
      <c r="N37" s="114">
        <f>IFERROR(IF(ISBLANK(Current_DTE_minutes!N37),INDEX(Minutes_by_use_case!$C$4:$C$11,MATCH($B37,Minutes_by_use_case!$B$4:$B$11,0)),Current_DTE_minutes!N37),"-")</f>
        <v>471.24058738888903</v>
      </c>
      <c r="O37" s="114">
        <f>IFERROR(IF(ISBLANK(Current_DTE_minutes!O37),INDEX(Minutes_by_use_case!$C$4:$C$11,MATCH($B37,Minutes_by_use_case!$B$4:$B$11,0)),Current_DTE_minutes!O37),"-")</f>
        <v>471.24058738888903</v>
      </c>
      <c r="P37" s="114">
        <f>IFERROR(IF(ISBLANK(Current_DTE_minutes!P37),INDEX(Minutes_by_use_case!$C$4:$C$11,MATCH($B37,Minutes_by_use_case!$B$4:$B$11,0)),Current_DTE_minutes!P37),"-")</f>
        <v>471.24058738888903</v>
      </c>
      <c r="Q37" s="114">
        <f>IFERROR(IF(ISBLANK(Current_DTE_minutes!Q37),INDEX(Minutes_by_use_case!$C$4:$C$11,MATCH($B37,Minutes_by_use_case!$B$4:$B$11,0)),Current_DTE_minutes!Q37),"-")</f>
        <v>471.24058738888903</v>
      </c>
      <c r="R37" s="114">
        <f>IFERROR(IF(ISBLANK(Current_DTE_minutes!R37),INDEX(Minutes_by_use_case!$C$4:$C$11,MATCH($B37,Minutes_by_use_case!$B$4:$B$11,0)),Current_DTE_minutes!R37),"-")</f>
        <v>471.24058738888903</v>
      </c>
      <c r="S37" s="114">
        <f>IFERROR(IF(ISBLANK(Current_DTE_minutes!S37),INDEX(Minutes_by_use_case!$C$4:$C$11,MATCH($B37,Minutes_by_use_case!$B$4:$B$11,0)),Current_DTE_minutes!S37),"-")</f>
        <v>471.24058738888903</v>
      </c>
      <c r="T37" s="114">
        <f>IFERROR(IF(ISBLANK(Current_DTE_minutes!T37),INDEX(Minutes_by_use_case!$C$4:$C$11,MATCH($B37,Minutes_by_use_case!$B$4:$B$11,0)),Current_DTE_minutes!T37),"-")</f>
        <v>471.24058738888903</v>
      </c>
      <c r="U37" s="114">
        <f>IFERROR(IF(ISBLANK(Current_DTE_minutes!U37),INDEX(Minutes_by_use_case!$C$4:$C$11,MATCH($B37,Minutes_by_use_case!$B$4:$B$11,0)),Current_DTE_minutes!U37),"-")</f>
        <v>471.24058738888903</v>
      </c>
      <c r="V37" s="114">
        <f>IFERROR(IF(ISBLANK(Current_DTE_minutes!V37),INDEX(Minutes_by_use_case!$C$4:$C$11,MATCH($B37,Minutes_by_use_case!$B$4:$B$11,0)),Current_DTE_minutes!V37),"-")</f>
        <v>471.24058738888903</v>
      </c>
      <c r="W37" s="114">
        <f>IFERROR(IF(ISBLANK(Current_DTE_minutes!W37),INDEX(Minutes_by_use_case!$C$4:$C$11,MATCH($B37,Minutes_by_use_case!$B$4:$B$11,0)),Current_DTE_minutes!W37),"-")</f>
        <v>471.24058738888903</v>
      </c>
    </row>
    <row r="38" spans="1:23" ht="12" x14ac:dyDescent="0.25">
      <c r="A38" s="85" t="s">
        <v>100</v>
      </c>
      <c r="B38" s="87" t="s">
        <v>117</v>
      </c>
      <c r="C38" s="86"/>
      <c r="D38" s="114" t="str">
        <f>IFERROR(IF(ISBLANK(Current_DTE_minutes!D38),INDEX(Minutes_by_use_case!$C$4:$C$11,MATCH($B38,Minutes_by_use_case!$B$4:$B$11,0)),Current_DTE_minutes!D38),"-")</f>
        <v>-</v>
      </c>
      <c r="E38" s="114" t="str">
        <f>IFERROR(IF(ISBLANK(Current_DTE_minutes!E38),INDEX(Minutes_by_use_case!$C$4:$C$11,MATCH($B38,Minutes_by_use_case!$B$4:$B$11,0)),Current_DTE_minutes!E38),"-")</f>
        <v>-</v>
      </c>
      <c r="F38" s="114" t="str">
        <f>IFERROR(IF(ISBLANK(Current_DTE_minutes!F38),INDEX(Minutes_by_use_case!$C$4:$C$11,MATCH($B38,Minutes_by_use_case!$B$4:$B$11,0)),Current_DTE_minutes!F38),"-")</f>
        <v>-</v>
      </c>
      <c r="G38" s="114" t="str">
        <f>IFERROR(IF(ISBLANK(Current_DTE_minutes!G38),INDEX(Minutes_by_use_case!$C$4:$C$11,MATCH($B38,Minutes_by_use_case!$B$4:$B$11,0)),Current_DTE_minutes!G38),"-")</f>
        <v>-</v>
      </c>
      <c r="H38" s="114" t="str">
        <f>IFERROR(IF(ISBLANK(Current_DTE_minutes!H38),INDEX(Minutes_by_use_case!$C$4:$C$11,MATCH($B38,Minutes_by_use_case!$B$4:$B$11,0)),Current_DTE_minutes!H38),"-")</f>
        <v>-</v>
      </c>
      <c r="I38" s="114" t="str">
        <f>IFERROR(IF(ISBLANK(Current_DTE_minutes!I38),INDEX(Minutes_by_use_case!$C$4:$C$11,MATCH($B38,Minutes_by_use_case!$B$4:$B$11,0)),Current_DTE_minutes!I38),"-")</f>
        <v>-</v>
      </c>
      <c r="J38" s="114" t="str">
        <f>IFERROR(IF(ISBLANK(Current_DTE_minutes!J38),INDEX(Minutes_by_use_case!$C$4:$C$11,MATCH($B38,Minutes_by_use_case!$B$4:$B$11,0)),Current_DTE_minutes!J38),"-")</f>
        <v>-</v>
      </c>
      <c r="K38" s="114" t="str">
        <f>IFERROR(IF(ISBLANK(Current_DTE_minutes!K38),INDEX(Minutes_by_use_case!$C$4:$C$11,MATCH($B38,Minutes_by_use_case!$B$4:$B$11,0)),Current_DTE_minutes!K38),"-")</f>
        <v>-</v>
      </c>
      <c r="L38" s="114" t="str">
        <f>IFERROR(IF(ISBLANK(Current_DTE_minutes!L38),INDEX(Minutes_by_use_case!$C$4:$C$11,MATCH($B38,Minutes_by_use_case!$B$4:$B$11,0)),Current_DTE_minutes!L38),"-")</f>
        <v>-</v>
      </c>
      <c r="M38" s="114" t="str">
        <f>IFERROR(IF(ISBLANK(Current_DTE_minutes!M38),INDEX(Minutes_by_use_case!$C$4:$C$11,MATCH($B38,Minutes_by_use_case!$B$4:$B$11,0)),Current_DTE_minutes!M38),"-")</f>
        <v>-</v>
      </c>
      <c r="N38" s="114" t="str">
        <f>IFERROR(IF(ISBLANK(Current_DTE_minutes!N38),INDEX(Minutes_by_use_case!$C$4:$C$11,MATCH($B38,Minutes_by_use_case!$B$4:$B$11,0)),Current_DTE_minutes!N38),"-")</f>
        <v>-</v>
      </c>
      <c r="O38" s="114" t="str">
        <f>IFERROR(IF(ISBLANK(Current_DTE_minutes!O38),INDEX(Minutes_by_use_case!$C$4:$C$11,MATCH($B38,Minutes_by_use_case!$B$4:$B$11,0)),Current_DTE_minutes!O38),"-")</f>
        <v>-</v>
      </c>
      <c r="P38" s="114" t="str">
        <f>IFERROR(IF(ISBLANK(Current_DTE_minutes!P38),INDEX(Minutes_by_use_case!$C$4:$C$11,MATCH($B38,Minutes_by_use_case!$B$4:$B$11,0)),Current_DTE_minutes!P38),"-")</f>
        <v>-</v>
      </c>
      <c r="Q38" s="114" t="str">
        <f>IFERROR(IF(ISBLANK(Current_DTE_minutes!Q38),INDEX(Minutes_by_use_case!$C$4:$C$11,MATCH($B38,Minutes_by_use_case!$B$4:$B$11,0)),Current_DTE_minutes!Q38),"-")</f>
        <v>-</v>
      </c>
      <c r="R38" s="114" t="str">
        <f>IFERROR(IF(ISBLANK(Current_DTE_minutes!R38),INDEX(Minutes_by_use_case!$C$4:$C$11,MATCH($B38,Minutes_by_use_case!$B$4:$B$11,0)),Current_DTE_minutes!R38),"-")</f>
        <v>-</v>
      </c>
      <c r="S38" s="114" t="str">
        <f>IFERROR(IF(ISBLANK(Current_DTE_minutes!S38),INDEX(Minutes_by_use_case!$C$4:$C$11,MATCH($B38,Minutes_by_use_case!$B$4:$B$11,0)),Current_DTE_minutes!S38),"-")</f>
        <v>-</v>
      </c>
      <c r="T38" s="114" t="str">
        <f>IFERROR(IF(ISBLANK(Current_DTE_minutes!T38),INDEX(Minutes_by_use_case!$C$4:$C$11,MATCH($B38,Minutes_by_use_case!$B$4:$B$11,0)),Current_DTE_minutes!T38),"-")</f>
        <v>-</v>
      </c>
      <c r="U38" s="114" t="str">
        <f>IFERROR(IF(ISBLANK(Current_DTE_minutes!U38),INDEX(Minutes_by_use_case!$C$4:$C$11,MATCH($B38,Minutes_by_use_case!$B$4:$B$11,0)),Current_DTE_minutes!U38),"-")</f>
        <v>-</v>
      </c>
      <c r="V38" s="114" t="str">
        <f>IFERROR(IF(ISBLANK(Current_DTE_minutes!V38),INDEX(Minutes_by_use_case!$C$4:$C$11,MATCH($B38,Minutes_by_use_case!$B$4:$B$11,0)),Current_DTE_minutes!V38),"-")</f>
        <v>-</v>
      </c>
      <c r="W38" s="114" t="str">
        <f>IFERROR(IF(ISBLANK(Current_DTE_minutes!W38),INDEX(Minutes_by_use_case!$C$4:$C$11,MATCH($B38,Minutes_by_use_case!$B$4:$B$11,0)),Current_DTE_minutes!W38),"-")</f>
        <v>-</v>
      </c>
    </row>
    <row r="39" spans="1:23" ht="12" x14ac:dyDescent="0.25">
      <c r="A39" s="85" t="s">
        <v>101</v>
      </c>
      <c r="B39" s="87" t="s">
        <v>117</v>
      </c>
      <c r="C39" s="86"/>
      <c r="D39" s="114" t="str">
        <f>IFERROR(IF(ISBLANK(Current_DTE_minutes!D39),INDEX(Minutes_by_use_case!$C$4:$C$11,MATCH($B39,Minutes_by_use_case!$B$4:$B$11,0)),Current_DTE_minutes!D39),"-")</f>
        <v>-</v>
      </c>
      <c r="E39" s="114" t="str">
        <f>IFERROR(IF(ISBLANK(Current_DTE_minutes!E39),INDEX(Minutes_by_use_case!$C$4:$C$11,MATCH($B39,Minutes_by_use_case!$B$4:$B$11,0)),Current_DTE_minutes!E39),"-")</f>
        <v>-</v>
      </c>
      <c r="F39" s="114" t="str">
        <f>IFERROR(IF(ISBLANK(Current_DTE_minutes!F39),INDEX(Minutes_by_use_case!$C$4:$C$11,MATCH($B39,Minutes_by_use_case!$B$4:$B$11,0)),Current_DTE_minutes!F39),"-")</f>
        <v>-</v>
      </c>
      <c r="G39" s="114" t="str">
        <f>IFERROR(IF(ISBLANK(Current_DTE_minutes!G39),INDEX(Minutes_by_use_case!$C$4:$C$11,MATCH($B39,Minutes_by_use_case!$B$4:$B$11,0)),Current_DTE_minutes!G39),"-")</f>
        <v>-</v>
      </c>
      <c r="H39" s="114" t="str">
        <f>IFERROR(IF(ISBLANK(Current_DTE_minutes!H39),INDEX(Minutes_by_use_case!$C$4:$C$11,MATCH($B39,Minutes_by_use_case!$B$4:$B$11,0)),Current_DTE_minutes!H39),"-")</f>
        <v>-</v>
      </c>
      <c r="I39" s="114" t="str">
        <f>IFERROR(IF(ISBLANK(Current_DTE_minutes!I39),INDEX(Minutes_by_use_case!$C$4:$C$11,MATCH($B39,Minutes_by_use_case!$B$4:$B$11,0)),Current_DTE_minutes!I39),"-")</f>
        <v>-</v>
      </c>
      <c r="J39" s="114" t="str">
        <f>IFERROR(IF(ISBLANK(Current_DTE_minutes!J39),INDEX(Minutes_by_use_case!$C$4:$C$11,MATCH($B39,Minutes_by_use_case!$B$4:$B$11,0)),Current_DTE_minutes!J39),"-")</f>
        <v>-</v>
      </c>
      <c r="K39" s="114" t="str">
        <f>IFERROR(IF(ISBLANK(Current_DTE_minutes!K39),INDEX(Minutes_by_use_case!$C$4:$C$11,MATCH($B39,Minutes_by_use_case!$B$4:$B$11,0)),Current_DTE_minutes!K39),"-")</f>
        <v>-</v>
      </c>
      <c r="L39" s="114" t="str">
        <f>IFERROR(IF(ISBLANK(Current_DTE_minutes!L39),INDEX(Minutes_by_use_case!$C$4:$C$11,MATCH($B39,Minutes_by_use_case!$B$4:$B$11,0)),Current_DTE_minutes!L39),"-")</f>
        <v>-</v>
      </c>
      <c r="M39" s="114" t="str">
        <f>IFERROR(IF(ISBLANK(Current_DTE_minutes!M39),INDEX(Minutes_by_use_case!$C$4:$C$11,MATCH($B39,Minutes_by_use_case!$B$4:$B$11,0)),Current_DTE_minutes!M39),"-")</f>
        <v>-</v>
      </c>
      <c r="N39" s="114" t="str">
        <f>IFERROR(IF(ISBLANK(Current_DTE_minutes!N39),INDEX(Minutes_by_use_case!$C$4:$C$11,MATCH($B39,Minutes_by_use_case!$B$4:$B$11,0)),Current_DTE_minutes!N39),"-")</f>
        <v>-</v>
      </c>
      <c r="O39" s="114" t="str">
        <f>IFERROR(IF(ISBLANK(Current_DTE_minutes!O39),INDEX(Minutes_by_use_case!$C$4:$C$11,MATCH($B39,Minutes_by_use_case!$B$4:$B$11,0)),Current_DTE_minutes!O39),"-")</f>
        <v>-</v>
      </c>
      <c r="P39" s="114" t="str">
        <f>IFERROR(IF(ISBLANK(Current_DTE_minutes!P39),INDEX(Minutes_by_use_case!$C$4:$C$11,MATCH($B39,Minutes_by_use_case!$B$4:$B$11,0)),Current_DTE_minutes!P39),"-")</f>
        <v>-</v>
      </c>
      <c r="Q39" s="114" t="str">
        <f>IFERROR(IF(ISBLANK(Current_DTE_minutes!Q39),INDEX(Minutes_by_use_case!$C$4:$C$11,MATCH($B39,Minutes_by_use_case!$B$4:$B$11,0)),Current_DTE_minutes!Q39),"-")</f>
        <v>-</v>
      </c>
      <c r="R39" s="114" t="str">
        <f>IFERROR(IF(ISBLANK(Current_DTE_minutes!R39),INDEX(Minutes_by_use_case!$C$4:$C$11,MATCH($B39,Minutes_by_use_case!$B$4:$B$11,0)),Current_DTE_minutes!R39),"-")</f>
        <v>-</v>
      </c>
      <c r="S39" s="114" t="str">
        <f>IFERROR(IF(ISBLANK(Current_DTE_minutes!S39),INDEX(Minutes_by_use_case!$C$4:$C$11,MATCH($B39,Minutes_by_use_case!$B$4:$B$11,0)),Current_DTE_minutes!S39),"-")</f>
        <v>-</v>
      </c>
      <c r="T39" s="114" t="str">
        <f>IFERROR(IF(ISBLANK(Current_DTE_minutes!T39),INDEX(Minutes_by_use_case!$C$4:$C$11,MATCH($B39,Minutes_by_use_case!$B$4:$B$11,0)),Current_DTE_minutes!T39),"-")</f>
        <v>-</v>
      </c>
      <c r="U39" s="114" t="str">
        <f>IFERROR(IF(ISBLANK(Current_DTE_minutes!U39),INDEX(Minutes_by_use_case!$C$4:$C$11,MATCH($B39,Minutes_by_use_case!$B$4:$B$11,0)),Current_DTE_minutes!U39),"-")</f>
        <v>-</v>
      </c>
      <c r="V39" s="114" t="str">
        <f>IFERROR(IF(ISBLANK(Current_DTE_minutes!V39),INDEX(Minutes_by_use_case!$C$4:$C$11,MATCH($B39,Minutes_by_use_case!$B$4:$B$11,0)),Current_DTE_minutes!V39),"-")</f>
        <v>-</v>
      </c>
      <c r="W39" s="114" t="str">
        <f>IFERROR(IF(ISBLANK(Current_DTE_minutes!W39),INDEX(Minutes_by_use_case!$C$4:$C$11,MATCH($B39,Minutes_by_use_case!$B$4:$B$11,0)),Current_DTE_minutes!W39),"-")</f>
        <v>-</v>
      </c>
    </row>
    <row r="40" spans="1:23" ht="12" x14ac:dyDescent="0.25">
      <c r="A40" s="85" t="s">
        <v>102</v>
      </c>
      <c r="B40" s="74" t="s">
        <v>110</v>
      </c>
      <c r="C40" s="86" t="s">
        <v>144</v>
      </c>
      <c r="D40" s="114">
        <f>IFERROR(IF(ISBLANK(Current_DTE_minutes!D40),INDEX(Minutes_by_use_case!$C$4:$C$11,MATCH($B40,Minutes_by_use_case!$B$4:$B$11,0)),Current_DTE_minutes!D40),"-")</f>
        <v>0</v>
      </c>
      <c r="E40" s="114">
        <f>IFERROR(IF(ISBLANK(Current_DTE_minutes!E40),INDEX(Minutes_by_use_case!$C$4:$C$11,MATCH($B40,Minutes_by_use_case!$B$4:$B$11,0)),Current_DTE_minutes!E40),"-")</f>
        <v>0</v>
      </c>
      <c r="F40" s="114">
        <f>IFERROR(IF(ISBLANK(Current_DTE_minutes!F40),INDEX(Minutes_by_use_case!$C$4:$C$11,MATCH($B40,Minutes_by_use_case!$B$4:$B$11,0)),Current_DTE_minutes!F40),"-")</f>
        <v>0</v>
      </c>
      <c r="G40" s="114">
        <f>IFERROR(IF(ISBLANK(Current_DTE_minutes!G40),INDEX(Minutes_by_use_case!$C$4:$C$11,MATCH($B40,Minutes_by_use_case!$B$4:$B$11,0)),Current_DTE_minutes!G40),"-")</f>
        <v>1368.9678622222223</v>
      </c>
      <c r="H40" s="114">
        <f>IFERROR(IF(ISBLANK(Current_DTE_minutes!H40),INDEX(Minutes_by_use_case!$C$4:$C$11,MATCH($B40,Minutes_by_use_case!$B$4:$B$11,0)),Current_DTE_minutes!H40),"-")</f>
        <v>1368.9678622222223</v>
      </c>
      <c r="I40" s="114">
        <f>IFERROR(IF(ISBLANK(Current_DTE_minutes!I40),INDEX(Minutes_by_use_case!$C$4:$C$11,MATCH($B40,Minutes_by_use_case!$B$4:$B$11,0)),Current_DTE_minutes!I40),"-")</f>
        <v>1368.9678622222223</v>
      </c>
      <c r="J40" s="114">
        <f>IFERROR(IF(ISBLANK(Current_DTE_minutes!J40),INDEX(Minutes_by_use_case!$C$4:$C$11,MATCH($B40,Minutes_by_use_case!$B$4:$B$11,0)),Current_DTE_minutes!J40),"-")</f>
        <v>1368.9678622222223</v>
      </c>
      <c r="K40" s="114">
        <f>IFERROR(IF(ISBLANK(Current_DTE_minutes!K40),INDEX(Minutes_by_use_case!$C$4:$C$11,MATCH($B40,Minutes_by_use_case!$B$4:$B$11,0)),Current_DTE_minutes!K40),"-")</f>
        <v>1368.9678622222223</v>
      </c>
      <c r="L40" s="114">
        <f>IFERROR(IF(ISBLANK(Current_DTE_minutes!L40),INDEX(Minutes_by_use_case!$C$4:$C$11,MATCH($B40,Minutes_by_use_case!$B$4:$B$11,0)),Current_DTE_minutes!L40),"-")</f>
        <v>1368.9678622222223</v>
      </c>
      <c r="M40" s="114">
        <f>IFERROR(IF(ISBLANK(Current_DTE_minutes!M40),INDEX(Minutes_by_use_case!$C$4:$C$11,MATCH($B40,Minutes_by_use_case!$B$4:$B$11,0)),Current_DTE_minutes!M40),"-")</f>
        <v>1368.9678622222223</v>
      </c>
      <c r="N40" s="114">
        <f>IFERROR(IF(ISBLANK(Current_DTE_minutes!N40),INDEX(Minutes_by_use_case!$C$4:$C$11,MATCH($B40,Minutes_by_use_case!$B$4:$B$11,0)),Current_DTE_minutes!N40),"-")</f>
        <v>1368.9678622222223</v>
      </c>
      <c r="O40" s="114">
        <f>IFERROR(IF(ISBLANK(Current_DTE_minutes!O40),INDEX(Minutes_by_use_case!$C$4:$C$11,MATCH($B40,Minutes_by_use_case!$B$4:$B$11,0)),Current_DTE_minutes!O40),"-")</f>
        <v>1368.9678622222223</v>
      </c>
      <c r="P40" s="114">
        <f>IFERROR(IF(ISBLANK(Current_DTE_minutes!P40),INDEX(Minutes_by_use_case!$C$4:$C$11,MATCH($B40,Minutes_by_use_case!$B$4:$B$11,0)),Current_DTE_minutes!P40),"-")</f>
        <v>1368.9678622222223</v>
      </c>
      <c r="Q40" s="114">
        <f>IFERROR(IF(ISBLANK(Current_DTE_minutes!Q40),INDEX(Minutes_by_use_case!$C$4:$C$11,MATCH($B40,Minutes_by_use_case!$B$4:$B$11,0)),Current_DTE_minutes!Q40),"-")</f>
        <v>1368.9678622222223</v>
      </c>
      <c r="R40" s="114">
        <f>IFERROR(IF(ISBLANK(Current_DTE_minutes!R40),INDEX(Minutes_by_use_case!$C$4:$C$11,MATCH($B40,Minutes_by_use_case!$B$4:$B$11,0)),Current_DTE_minutes!R40),"-")</f>
        <v>1368.9678622222223</v>
      </c>
      <c r="S40" s="114">
        <f>IFERROR(IF(ISBLANK(Current_DTE_minutes!S40),INDEX(Minutes_by_use_case!$C$4:$C$11,MATCH($B40,Minutes_by_use_case!$B$4:$B$11,0)),Current_DTE_minutes!S40),"-")</f>
        <v>1368.9678622222223</v>
      </c>
      <c r="T40" s="114">
        <f>IFERROR(IF(ISBLANK(Current_DTE_minutes!T40),INDEX(Minutes_by_use_case!$C$4:$C$11,MATCH($B40,Minutes_by_use_case!$B$4:$B$11,0)),Current_DTE_minutes!T40),"-")</f>
        <v>1368.9678622222223</v>
      </c>
      <c r="U40" s="114">
        <f>IFERROR(IF(ISBLANK(Current_DTE_minutes!U40),INDEX(Minutes_by_use_case!$C$4:$C$11,MATCH($B40,Minutes_by_use_case!$B$4:$B$11,0)),Current_DTE_minutes!U40),"-")</f>
        <v>1368.9678622222223</v>
      </c>
      <c r="V40" s="114">
        <f>IFERROR(IF(ISBLANK(Current_DTE_minutes!V40),INDEX(Minutes_by_use_case!$C$4:$C$11,MATCH($B40,Minutes_by_use_case!$B$4:$B$11,0)),Current_DTE_minutes!V40),"-")</f>
        <v>1368.9678622222223</v>
      </c>
      <c r="W40" s="114">
        <f>IFERROR(IF(ISBLANK(Current_DTE_minutes!W40),INDEX(Minutes_by_use_case!$C$4:$C$11,MATCH($B40,Minutes_by_use_case!$B$4:$B$11,0)),Current_DTE_minutes!W40),"-")</f>
        <v>1368.9678622222223</v>
      </c>
    </row>
    <row r="41" spans="1:23" ht="12" x14ac:dyDescent="0.25">
      <c r="A41" s="85" t="s">
        <v>103</v>
      </c>
      <c r="B41" s="77" t="s">
        <v>114</v>
      </c>
      <c r="C41" s="86" t="s">
        <v>144</v>
      </c>
      <c r="D41" s="114">
        <f>IFERROR(IF(ISBLANK(Current_DTE_minutes!D41),INDEX(Minutes_by_use_case!$C$4:$C$11,MATCH($B41,Minutes_by_use_case!$B$4:$B$11,0)),Current_DTE_minutes!D41),"-")</f>
        <v>1321.6547222222223</v>
      </c>
      <c r="E41" s="114">
        <f>IFERROR(IF(ISBLANK(Current_DTE_minutes!E41),INDEX(Minutes_by_use_case!$C$4:$C$11,MATCH($B41,Minutes_by_use_case!$B$4:$B$11,0)),Current_DTE_minutes!E41),"-")</f>
        <v>1450.1822222222222</v>
      </c>
      <c r="F41" s="114">
        <f>IFERROR(IF(ISBLANK(Current_DTE_minutes!F41),INDEX(Minutes_by_use_case!$C$4:$C$11,MATCH($B41,Minutes_by_use_case!$B$4:$B$11,0)),Current_DTE_minutes!F41),"-")</f>
        <v>1386.2452777777776</v>
      </c>
      <c r="G41" s="114">
        <f>IFERROR(IF(ISBLANK(Current_DTE_minutes!G41),INDEX(Minutes_by_use_case!$C$4:$C$11,MATCH($B41,Minutes_by_use_case!$B$4:$B$11,0)),Current_DTE_minutes!G41),"-")</f>
        <v>1393.7255555555555</v>
      </c>
      <c r="H41" s="114">
        <f>IFERROR(IF(ISBLANK(Current_DTE_minutes!H41),INDEX(Minutes_by_use_case!$C$4:$C$11,MATCH($B41,Minutes_by_use_case!$B$4:$B$11,0)),Current_DTE_minutes!H41),"-")</f>
        <v>1393.7255555555555</v>
      </c>
      <c r="I41" s="114">
        <f>IFERROR(IF(ISBLANK(Current_DTE_minutes!I41),INDEX(Minutes_by_use_case!$C$4:$C$11,MATCH($B41,Minutes_by_use_case!$B$4:$B$11,0)),Current_DTE_minutes!I41),"-")</f>
        <v>1393.7255555555555</v>
      </c>
      <c r="J41" s="114">
        <f>IFERROR(IF(ISBLANK(Current_DTE_minutes!J41),INDEX(Minutes_by_use_case!$C$4:$C$11,MATCH($B41,Minutes_by_use_case!$B$4:$B$11,0)),Current_DTE_minutes!J41),"-")</f>
        <v>1393.7255555555555</v>
      </c>
      <c r="K41" s="114">
        <f>IFERROR(IF(ISBLANK(Current_DTE_minutes!K41),INDEX(Minutes_by_use_case!$C$4:$C$11,MATCH($B41,Minutes_by_use_case!$B$4:$B$11,0)),Current_DTE_minutes!K41),"-")</f>
        <v>1393.7255555555555</v>
      </c>
      <c r="L41" s="114">
        <f>IFERROR(IF(ISBLANK(Current_DTE_minutes!L41),INDEX(Minutes_by_use_case!$C$4:$C$11,MATCH($B41,Minutes_by_use_case!$B$4:$B$11,0)),Current_DTE_minutes!L41),"-")</f>
        <v>1393.7255555555555</v>
      </c>
      <c r="M41" s="114">
        <f>IFERROR(IF(ISBLANK(Current_DTE_minutes!M41),INDEX(Minutes_by_use_case!$C$4:$C$11,MATCH($B41,Minutes_by_use_case!$B$4:$B$11,0)),Current_DTE_minutes!M41),"-")</f>
        <v>1393.7255555555555</v>
      </c>
      <c r="N41" s="114">
        <f>IFERROR(IF(ISBLANK(Current_DTE_minutes!N41),INDEX(Minutes_by_use_case!$C$4:$C$11,MATCH($B41,Minutes_by_use_case!$B$4:$B$11,0)),Current_DTE_minutes!N41),"-")</f>
        <v>1393.7255555555555</v>
      </c>
      <c r="O41" s="114">
        <f>IFERROR(IF(ISBLANK(Current_DTE_minutes!O41),INDEX(Minutes_by_use_case!$C$4:$C$11,MATCH($B41,Minutes_by_use_case!$B$4:$B$11,0)),Current_DTE_minutes!O41),"-")</f>
        <v>1393.7255555555555</v>
      </c>
      <c r="P41" s="114">
        <f>IFERROR(IF(ISBLANK(Current_DTE_minutes!P41),INDEX(Minutes_by_use_case!$C$4:$C$11,MATCH($B41,Minutes_by_use_case!$B$4:$B$11,0)),Current_DTE_minutes!P41),"-")</f>
        <v>1393.7255555555555</v>
      </c>
      <c r="Q41" s="114">
        <f>IFERROR(IF(ISBLANK(Current_DTE_minutes!Q41),INDEX(Minutes_by_use_case!$C$4:$C$11,MATCH($B41,Minutes_by_use_case!$B$4:$B$11,0)),Current_DTE_minutes!Q41),"-")</f>
        <v>1393.7255555555555</v>
      </c>
      <c r="R41" s="114">
        <f>IFERROR(IF(ISBLANK(Current_DTE_minutes!R41),INDEX(Minutes_by_use_case!$C$4:$C$11,MATCH($B41,Minutes_by_use_case!$B$4:$B$11,0)),Current_DTE_minutes!R41),"-")</f>
        <v>1393.7255555555555</v>
      </c>
      <c r="S41" s="114">
        <f>IFERROR(IF(ISBLANK(Current_DTE_minutes!S41),INDEX(Minutes_by_use_case!$C$4:$C$11,MATCH($B41,Minutes_by_use_case!$B$4:$B$11,0)),Current_DTE_minutes!S41),"-")</f>
        <v>1393.7255555555555</v>
      </c>
      <c r="T41" s="114">
        <f>IFERROR(IF(ISBLANK(Current_DTE_minutes!T41),INDEX(Minutes_by_use_case!$C$4:$C$11,MATCH($B41,Minutes_by_use_case!$B$4:$B$11,0)),Current_DTE_minutes!T41),"-")</f>
        <v>1393.7255555555555</v>
      </c>
      <c r="U41" s="114">
        <f>IFERROR(IF(ISBLANK(Current_DTE_minutes!U41),INDEX(Minutes_by_use_case!$C$4:$C$11,MATCH($B41,Minutes_by_use_case!$B$4:$B$11,0)),Current_DTE_minutes!U41),"-")</f>
        <v>1393.7255555555555</v>
      </c>
      <c r="V41" s="114">
        <f>IFERROR(IF(ISBLANK(Current_DTE_minutes!V41),INDEX(Minutes_by_use_case!$C$4:$C$11,MATCH($B41,Minutes_by_use_case!$B$4:$B$11,0)),Current_DTE_minutes!V41),"-")</f>
        <v>1393.7255555555555</v>
      </c>
      <c r="W41" s="114">
        <f>IFERROR(IF(ISBLANK(Current_DTE_minutes!W41),INDEX(Minutes_by_use_case!$C$4:$C$11,MATCH($B41,Minutes_by_use_case!$B$4:$B$11,0)),Current_DTE_minutes!W41),"-")</f>
        <v>1393.7255555555555</v>
      </c>
    </row>
    <row r="42" spans="1:23" ht="12" x14ac:dyDescent="0.25">
      <c r="A42" s="85" t="s">
        <v>132</v>
      </c>
      <c r="B42" s="77" t="s">
        <v>112</v>
      </c>
      <c r="C42" s="86"/>
      <c r="D42" s="114">
        <f>IFERROR(IF(ISBLANK(Current_DTE_minutes!D42),INDEX(Minutes_by_use_case!$C$4:$C$11,MATCH($B42,Minutes_by_use_case!$B$4:$B$11,0)),Current_DTE_minutes!D42),"-")</f>
        <v>471.24058738888903</v>
      </c>
      <c r="E42" s="114">
        <f>IFERROR(IF(ISBLANK(Current_DTE_minutes!E42),INDEX(Minutes_by_use_case!$C$4:$C$11,MATCH($B42,Minutes_by_use_case!$B$4:$B$11,0)),Current_DTE_minutes!E42),"-")</f>
        <v>471.24058738888903</v>
      </c>
      <c r="F42" s="114">
        <f>IFERROR(IF(ISBLANK(Current_DTE_minutes!F42),INDEX(Minutes_by_use_case!$C$4:$C$11,MATCH($B42,Minutes_by_use_case!$B$4:$B$11,0)),Current_DTE_minutes!F42),"-")</f>
        <v>471.24058738888903</v>
      </c>
      <c r="G42" s="114">
        <f>IFERROR(IF(ISBLANK(Current_DTE_minutes!G42),INDEX(Minutes_by_use_case!$C$4:$C$11,MATCH($B42,Minutes_by_use_case!$B$4:$B$11,0)),Current_DTE_minutes!G42),"-")</f>
        <v>471.24058738888903</v>
      </c>
      <c r="H42" s="114">
        <f>IFERROR(IF(ISBLANK(Current_DTE_minutes!H42),INDEX(Minutes_by_use_case!$C$4:$C$11,MATCH($B42,Minutes_by_use_case!$B$4:$B$11,0)),Current_DTE_minutes!H42),"-")</f>
        <v>471.24058738888903</v>
      </c>
      <c r="I42" s="114">
        <f>IFERROR(IF(ISBLANK(Current_DTE_minutes!I42),INDEX(Minutes_by_use_case!$C$4:$C$11,MATCH($B42,Minutes_by_use_case!$B$4:$B$11,0)),Current_DTE_minutes!I42),"-")</f>
        <v>471.24058738888903</v>
      </c>
      <c r="J42" s="114">
        <f>IFERROR(IF(ISBLANK(Current_DTE_minutes!J42),INDEX(Minutes_by_use_case!$C$4:$C$11,MATCH($B42,Minutes_by_use_case!$B$4:$B$11,0)),Current_DTE_minutes!J42),"-")</f>
        <v>471.24058738888903</v>
      </c>
      <c r="K42" s="114">
        <f>IFERROR(IF(ISBLANK(Current_DTE_minutes!K42),INDEX(Minutes_by_use_case!$C$4:$C$11,MATCH($B42,Minutes_by_use_case!$B$4:$B$11,0)),Current_DTE_minutes!K42),"-")</f>
        <v>471.24058738888903</v>
      </c>
      <c r="L42" s="114">
        <f>IFERROR(IF(ISBLANK(Current_DTE_minutes!L42),INDEX(Minutes_by_use_case!$C$4:$C$11,MATCH($B42,Minutes_by_use_case!$B$4:$B$11,0)),Current_DTE_minutes!L42),"-")</f>
        <v>471.24058738888903</v>
      </c>
      <c r="M42" s="114">
        <f>IFERROR(IF(ISBLANK(Current_DTE_minutes!M42),INDEX(Minutes_by_use_case!$C$4:$C$11,MATCH($B42,Minutes_by_use_case!$B$4:$B$11,0)),Current_DTE_minutes!M42),"-")</f>
        <v>471.24058738888903</v>
      </c>
      <c r="N42" s="114">
        <f>IFERROR(IF(ISBLANK(Current_DTE_minutes!N42),INDEX(Minutes_by_use_case!$C$4:$C$11,MATCH($B42,Minutes_by_use_case!$B$4:$B$11,0)),Current_DTE_minutes!N42),"-")</f>
        <v>471.24058738888903</v>
      </c>
      <c r="O42" s="114">
        <f>IFERROR(IF(ISBLANK(Current_DTE_minutes!O42),INDEX(Minutes_by_use_case!$C$4:$C$11,MATCH($B42,Minutes_by_use_case!$B$4:$B$11,0)),Current_DTE_minutes!O42),"-")</f>
        <v>471.24058738888903</v>
      </c>
      <c r="P42" s="114">
        <f>IFERROR(IF(ISBLANK(Current_DTE_minutes!P42),INDEX(Minutes_by_use_case!$C$4:$C$11,MATCH($B42,Minutes_by_use_case!$B$4:$B$11,0)),Current_DTE_minutes!P42),"-")</f>
        <v>471.24058738888903</v>
      </c>
      <c r="Q42" s="114">
        <f>IFERROR(IF(ISBLANK(Current_DTE_minutes!Q42),INDEX(Minutes_by_use_case!$C$4:$C$11,MATCH($B42,Minutes_by_use_case!$B$4:$B$11,0)),Current_DTE_minutes!Q42),"-")</f>
        <v>471.24058738888903</v>
      </c>
      <c r="R42" s="114">
        <f>IFERROR(IF(ISBLANK(Current_DTE_minutes!R42),INDEX(Minutes_by_use_case!$C$4:$C$11,MATCH($B42,Minutes_by_use_case!$B$4:$B$11,0)),Current_DTE_minutes!R42),"-")</f>
        <v>471.24058738888903</v>
      </c>
      <c r="S42" s="114">
        <f>IFERROR(IF(ISBLANK(Current_DTE_minutes!S42),INDEX(Minutes_by_use_case!$C$4:$C$11,MATCH($B42,Minutes_by_use_case!$B$4:$B$11,0)),Current_DTE_minutes!S42),"-")</f>
        <v>471.24058738888903</v>
      </c>
      <c r="T42" s="114">
        <f>IFERROR(IF(ISBLANK(Current_DTE_minutes!T42),INDEX(Minutes_by_use_case!$C$4:$C$11,MATCH($B42,Minutes_by_use_case!$B$4:$B$11,0)),Current_DTE_minutes!T42),"-")</f>
        <v>471.24058738888903</v>
      </c>
      <c r="U42" s="114">
        <f>IFERROR(IF(ISBLANK(Current_DTE_minutes!U42),INDEX(Minutes_by_use_case!$C$4:$C$11,MATCH($B42,Minutes_by_use_case!$B$4:$B$11,0)),Current_DTE_minutes!U42),"-")</f>
        <v>471.24058738888903</v>
      </c>
      <c r="V42" s="114">
        <f>IFERROR(IF(ISBLANK(Current_DTE_minutes!V42),INDEX(Minutes_by_use_case!$C$4:$C$11,MATCH($B42,Minutes_by_use_case!$B$4:$B$11,0)),Current_DTE_minutes!V42),"-")</f>
        <v>471.24058738888903</v>
      </c>
      <c r="W42" s="114">
        <f>IFERROR(IF(ISBLANK(Current_DTE_minutes!W42),INDEX(Minutes_by_use_case!$C$4:$C$11,MATCH($B42,Minutes_by_use_case!$B$4:$B$11,0)),Current_DTE_minutes!W42),"-")</f>
        <v>471.24058738888903</v>
      </c>
    </row>
    <row r="43" spans="1:23" ht="12" x14ac:dyDescent="0.25">
      <c r="A43" s="85" t="s">
        <v>133</v>
      </c>
      <c r="B43" s="74" t="s">
        <v>115</v>
      </c>
      <c r="C43" s="86"/>
      <c r="D43" s="114" t="str">
        <f>IFERROR(IF(ISBLANK(Current_DTE_minutes!D43),INDEX(Minutes_by_use_case!$C$4:$C$11,MATCH($B43,Minutes_by_use_case!$B$4:$B$11,0)),Current_DTE_minutes!D43),"-")</f>
        <v>-</v>
      </c>
      <c r="E43" s="114" t="str">
        <f>IFERROR(IF(ISBLANK(Current_DTE_minutes!E43),INDEX(Minutes_by_use_case!$C$4:$C$11,MATCH($B43,Minutes_by_use_case!$B$4:$B$11,0)),Current_DTE_minutes!E43),"-")</f>
        <v>-</v>
      </c>
      <c r="F43" s="114" t="str">
        <f>IFERROR(IF(ISBLANK(Current_DTE_minutes!F43),INDEX(Minutes_by_use_case!$C$4:$C$11,MATCH($B43,Minutes_by_use_case!$B$4:$B$11,0)),Current_DTE_minutes!F43),"-")</f>
        <v>-</v>
      </c>
      <c r="G43" s="114" t="str">
        <f>IFERROR(IF(ISBLANK(Current_DTE_minutes!G43),INDEX(Minutes_by_use_case!$C$4:$C$11,MATCH($B43,Minutes_by_use_case!$B$4:$B$11,0)),Current_DTE_minutes!G43),"-")</f>
        <v>-</v>
      </c>
      <c r="H43" s="114" t="str">
        <f>IFERROR(IF(ISBLANK(Current_DTE_minutes!H43),INDEX(Minutes_by_use_case!$C$4:$C$11,MATCH($B43,Minutes_by_use_case!$B$4:$B$11,0)),Current_DTE_minutes!H43),"-")</f>
        <v>-</v>
      </c>
      <c r="I43" s="114" t="str">
        <f>IFERROR(IF(ISBLANK(Current_DTE_minutes!I43),INDEX(Minutes_by_use_case!$C$4:$C$11,MATCH($B43,Minutes_by_use_case!$B$4:$B$11,0)),Current_DTE_minutes!I43),"-")</f>
        <v>-</v>
      </c>
      <c r="J43" s="114" t="str">
        <f>IFERROR(IF(ISBLANK(Current_DTE_minutes!J43),INDEX(Minutes_by_use_case!$C$4:$C$11,MATCH($B43,Minutes_by_use_case!$B$4:$B$11,0)),Current_DTE_minutes!J43),"-")</f>
        <v>-</v>
      </c>
      <c r="K43" s="114" t="str">
        <f>IFERROR(IF(ISBLANK(Current_DTE_minutes!K43),INDEX(Minutes_by_use_case!$C$4:$C$11,MATCH($B43,Minutes_by_use_case!$B$4:$B$11,0)),Current_DTE_minutes!K43),"-")</f>
        <v>-</v>
      </c>
      <c r="L43" s="114" t="str">
        <f>IFERROR(IF(ISBLANK(Current_DTE_minutes!L43),INDEX(Minutes_by_use_case!$C$4:$C$11,MATCH($B43,Minutes_by_use_case!$B$4:$B$11,0)),Current_DTE_minutes!L43),"-")</f>
        <v>-</v>
      </c>
      <c r="M43" s="114" t="str">
        <f>IFERROR(IF(ISBLANK(Current_DTE_minutes!M43),INDEX(Minutes_by_use_case!$C$4:$C$11,MATCH($B43,Minutes_by_use_case!$B$4:$B$11,0)),Current_DTE_minutes!M43),"-")</f>
        <v>-</v>
      </c>
      <c r="N43" s="114" t="str">
        <f>IFERROR(IF(ISBLANK(Current_DTE_minutes!N43),INDEX(Minutes_by_use_case!$C$4:$C$11,MATCH($B43,Minutes_by_use_case!$B$4:$B$11,0)),Current_DTE_minutes!N43),"-")</f>
        <v>-</v>
      </c>
      <c r="O43" s="114" t="str">
        <f>IFERROR(IF(ISBLANK(Current_DTE_minutes!O43),INDEX(Minutes_by_use_case!$C$4:$C$11,MATCH($B43,Minutes_by_use_case!$B$4:$B$11,0)),Current_DTE_minutes!O43),"-")</f>
        <v>-</v>
      </c>
      <c r="P43" s="114" t="str">
        <f>IFERROR(IF(ISBLANK(Current_DTE_minutes!P43),INDEX(Minutes_by_use_case!$C$4:$C$11,MATCH($B43,Minutes_by_use_case!$B$4:$B$11,0)),Current_DTE_minutes!P43),"-")</f>
        <v>-</v>
      </c>
      <c r="Q43" s="114" t="str">
        <f>IFERROR(IF(ISBLANK(Current_DTE_minutes!Q43),INDEX(Minutes_by_use_case!$C$4:$C$11,MATCH($B43,Minutes_by_use_case!$B$4:$B$11,0)),Current_DTE_minutes!Q43),"-")</f>
        <v>-</v>
      </c>
      <c r="R43" s="114" t="str">
        <f>IFERROR(IF(ISBLANK(Current_DTE_minutes!R43),INDEX(Minutes_by_use_case!$C$4:$C$11,MATCH($B43,Minutes_by_use_case!$B$4:$B$11,0)),Current_DTE_minutes!R43),"-")</f>
        <v>-</v>
      </c>
      <c r="S43" s="114" t="str">
        <f>IFERROR(IF(ISBLANK(Current_DTE_minutes!S43),INDEX(Minutes_by_use_case!$C$4:$C$11,MATCH($B43,Minutes_by_use_case!$B$4:$B$11,0)),Current_DTE_minutes!S43),"-")</f>
        <v>-</v>
      </c>
      <c r="T43" s="114" t="str">
        <f>IFERROR(IF(ISBLANK(Current_DTE_minutes!T43),INDEX(Minutes_by_use_case!$C$4:$C$11,MATCH($B43,Minutes_by_use_case!$B$4:$B$11,0)),Current_DTE_minutes!T43),"-")</f>
        <v>-</v>
      </c>
      <c r="U43" s="114" t="str">
        <f>IFERROR(IF(ISBLANK(Current_DTE_minutes!U43),INDEX(Minutes_by_use_case!$C$4:$C$11,MATCH($B43,Minutes_by_use_case!$B$4:$B$11,0)),Current_DTE_minutes!U43),"-")</f>
        <v>-</v>
      </c>
      <c r="V43" s="114" t="str">
        <f>IFERROR(IF(ISBLANK(Current_DTE_minutes!V43),INDEX(Minutes_by_use_case!$C$4:$C$11,MATCH($B43,Minutes_by_use_case!$B$4:$B$11,0)),Current_DTE_minutes!V43),"-")</f>
        <v>-</v>
      </c>
      <c r="W43" s="114" t="str">
        <f>IFERROR(IF(ISBLANK(Current_DTE_minutes!W43),INDEX(Minutes_by_use_case!$C$4:$C$11,MATCH($B43,Minutes_by_use_case!$B$4:$B$11,0)),Current_DTE_minutes!W43),"-")</f>
        <v>-</v>
      </c>
    </row>
    <row r="44" spans="1:23" ht="12" x14ac:dyDescent="0.25">
      <c r="A44" s="85" t="s">
        <v>134</v>
      </c>
      <c r="B44" s="74" t="s">
        <v>110</v>
      </c>
      <c r="C44" s="86" t="s">
        <v>144</v>
      </c>
      <c r="D44" s="114">
        <f>IFERROR(IF(ISBLANK(Current_DTE_minutes!D44),INDEX(Minutes_by_use_case!$C$4:$C$11,MATCH($B44,Minutes_by_use_case!$B$4:$B$11,0)),Current_DTE_minutes!D44),"-")</f>
        <v>3017.8666666666668</v>
      </c>
      <c r="E44" s="114">
        <f>IFERROR(IF(ISBLANK(Current_DTE_minutes!E44),INDEX(Minutes_by_use_case!$C$4:$C$11,MATCH($B44,Minutes_by_use_case!$B$4:$B$11,0)),Current_DTE_minutes!E44),"-")</f>
        <v>3078.4611111111108</v>
      </c>
      <c r="F44" s="114">
        <f>IFERROR(IF(ISBLANK(Current_DTE_minutes!F44),INDEX(Minutes_by_use_case!$C$4:$C$11,MATCH($B44,Minutes_by_use_case!$B$4:$B$11,0)),Current_DTE_minutes!F44),"-")</f>
        <v>2765.7895222222219</v>
      </c>
      <c r="G44" s="114">
        <f>IFERROR(IF(ISBLANK(Current_DTE_minutes!G44),INDEX(Minutes_by_use_case!$C$4:$C$11,MATCH($B44,Minutes_by_use_case!$B$4:$B$11,0)),Current_DTE_minutes!G44),"-")</f>
        <v>3000.2460561111111</v>
      </c>
      <c r="H44" s="114">
        <f>IFERROR(IF(ISBLANK(Current_DTE_minutes!H44),INDEX(Minutes_by_use_case!$C$4:$C$11,MATCH($B44,Minutes_by_use_case!$B$4:$B$11,0)),Current_DTE_minutes!H44),"-")</f>
        <v>3000.2460561111111</v>
      </c>
      <c r="I44" s="114">
        <f>IFERROR(IF(ISBLANK(Current_DTE_minutes!I44),INDEX(Minutes_by_use_case!$C$4:$C$11,MATCH($B44,Minutes_by_use_case!$B$4:$B$11,0)),Current_DTE_minutes!I44),"-")</f>
        <v>3000.2460561111111</v>
      </c>
      <c r="J44" s="114">
        <f>IFERROR(IF(ISBLANK(Current_DTE_minutes!J44),INDEX(Minutes_by_use_case!$C$4:$C$11,MATCH($B44,Minutes_by_use_case!$B$4:$B$11,0)),Current_DTE_minutes!J44),"-")</f>
        <v>3000.2460561111111</v>
      </c>
      <c r="K44" s="114">
        <f>IFERROR(IF(ISBLANK(Current_DTE_minutes!K44),INDEX(Minutes_by_use_case!$C$4:$C$11,MATCH($B44,Minutes_by_use_case!$B$4:$B$11,0)),Current_DTE_minutes!K44),"-")</f>
        <v>3000.2460561111111</v>
      </c>
      <c r="L44" s="114">
        <f>IFERROR(IF(ISBLANK(Current_DTE_minutes!L44),INDEX(Minutes_by_use_case!$C$4:$C$11,MATCH($B44,Minutes_by_use_case!$B$4:$B$11,0)),Current_DTE_minutes!L44),"-")</f>
        <v>3000.2460561111111</v>
      </c>
      <c r="M44" s="114">
        <f>IFERROR(IF(ISBLANK(Current_DTE_minutes!M44),INDEX(Minutes_by_use_case!$C$4:$C$11,MATCH($B44,Minutes_by_use_case!$B$4:$B$11,0)),Current_DTE_minutes!M44),"-")</f>
        <v>3000.2460561111111</v>
      </c>
      <c r="N44" s="114">
        <f>IFERROR(IF(ISBLANK(Current_DTE_minutes!N44),INDEX(Minutes_by_use_case!$C$4:$C$11,MATCH($B44,Minutes_by_use_case!$B$4:$B$11,0)),Current_DTE_minutes!N44),"-")</f>
        <v>3000.2460561111111</v>
      </c>
      <c r="O44" s="114">
        <f>IFERROR(IF(ISBLANK(Current_DTE_minutes!O44),INDEX(Minutes_by_use_case!$C$4:$C$11,MATCH($B44,Minutes_by_use_case!$B$4:$B$11,0)),Current_DTE_minutes!O44),"-")</f>
        <v>3000.2460561111111</v>
      </c>
      <c r="P44" s="114">
        <f>IFERROR(IF(ISBLANK(Current_DTE_minutes!P44),INDEX(Minutes_by_use_case!$C$4:$C$11,MATCH($B44,Minutes_by_use_case!$B$4:$B$11,0)),Current_DTE_minutes!P44),"-")</f>
        <v>3000.2460561111111</v>
      </c>
      <c r="Q44" s="114">
        <f>IFERROR(IF(ISBLANK(Current_DTE_minutes!Q44),INDEX(Minutes_by_use_case!$C$4:$C$11,MATCH($B44,Minutes_by_use_case!$B$4:$B$11,0)),Current_DTE_minutes!Q44),"-")</f>
        <v>3000.2460561111111</v>
      </c>
      <c r="R44" s="114">
        <f>IFERROR(IF(ISBLANK(Current_DTE_minutes!R44),INDEX(Minutes_by_use_case!$C$4:$C$11,MATCH($B44,Minutes_by_use_case!$B$4:$B$11,0)),Current_DTE_minutes!R44),"-")</f>
        <v>3000.2460561111111</v>
      </c>
      <c r="S44" s="114">
        <f>IFERROR(IF(ISBLANK(Current_DTE_minutes!S44),INDEX(Minutes_by_use_case!$C$4:$C$11,MATCH($B44,Minutes_by_use_case!$B$4:$B$11,0)),Current_DTE_minutes!S44),"-")</f>
        <v>3000.2460561111111</v>
      </c>
      <c r="T44" s="114">
        <f>IFERROR(IF(ISBLANK(Current_DTE_minutes!T44),INDEX(Minutes_by_use_case!$C$4:$C$11,MATCH($B44,Minutes_by_use_case!$B$4:$B$11,0)),Current_DTE_minutes!T44),"-")</f>
        <v>3000.2460561111111</v>
      </c>
      <c r="U44" s="114">
        <f>IFERROR(IF(ISBLANK(Current_DTE_minutes!U44),INDEX(Minutes_by_use_case!$C$4:$C$11,MATCH($B44,Minutes_by_use_case!$B$4:$B$11,0)),Current_DTE_minutes!U44),"-")</f>
        <v>3000.2460561111111</v>
      </c>
      <c r="V44" s="114">
        <f>IFERROR(IF(ISBLANK(Current_DTE_minutes!V44),INDEX(Minutes_by_use_case!$C$4:$C$11,MATCH($B44,Minutes_by_use_case!$B$4:$B$11,0)),Current_DTE_minutes!V44),"-")</f>
        <v>3000.2460561111111</v>
      </c>
      <c r="W44" s="114">
        <f>IFERROR(IF(ISBLANK(Current_DTE_minutes!W44),INDEX(Minutes_by_use_case!$C$4:$C$11,MATCH($B44,Minutes_by_use_case!$B$4:$B$11,0)),Current_DTE_minutes!W44),"-")</f>
        <v>3000.2460561111111</v>
      </c>
    </row>
    <row r="45" spans="1:23" ht="12" x14ac:dyDescent="0.25">
      <c r="A45" s="85" t="s">
        <v>104</v>
      </c>
      <c r="B45" s="74" t="s">
        <v>109</v>
      </c>
      <c r="C45" s="86"/>
      <c r="D45" s="114">
        <f>IFERROR(IF(ISBLANK(Current_DTE_minutes!D45),INDEX(Minutes_by_use_case!$C$4:$C$11,MATCH($B45,Minutes_by_use_case!$B$4:$B$11,0)),Current_DTE_minutes!D45),"-")</f>
        <v>542.67651651984113</v>
      </c>
      <c r="E45" s="114">
        <f>IFERROR(IF(ISBLANK(Current_DTE_minutes!E45),INDEX(Minutes_by_use_case!$C$4:$C$11,MATCH($B45,Minutes_by_use_case!$B$4:$B$11,0)),Current_DTE_minutes!E45),"-")</f>
        <v>542.67651651984113</v>
      </c>
      <c r="F45" s="114">
        <f>IFERROR(IF(ISBLANK(Current_DTE_minutes!F45),INDEX(Minutes_by_use_case!$C$4:$C$11,MATCH($B45,Minutes_by_use_case!$B$4:$B$11,0)),Current_DTE_minutes!F45),"-")</f>
        <v>542.67651651984113</v>
      </c>
      <c r="G45" s="114">
        <f>IFERROR(IF(ISBLANK(Current_DTE_minutes!G45),INDEX(Minutes_by_use_case!$C$4:$C$11,MATCH($B45,Minutes_by_use_case!$B$4:$B$11,0)),Current_DTE_minutes!G45),"-")</f>
        <v>542.67651651984113</v>
      </c>
      <c r="H45" s="114">
        <f>IFERROR(IF(ISBLANK(Current_DTE_minutes!H45),INDEX(Minutes_by_use_case!$C$4:$C$11,MATCH($B45,Minutes_by_use_case!$B$4:$B$11,0)),Current_DTE_minutes!H45),"-")</f>
        <v>542.67651651984113</v>
      </c>
      <c r="I45" s="114">
        <f>IFERROR(IF(ISBLANK(Current_DTE_minutes!I45),INDEX(Minutes_by_use_case!$C$4:$C$11,MATCH($B45,Minutes_by_use_case!$B$4:$B$11,0)),Current_DTE_minutes!I45),"-")</f>
        <v>542.67651651984113</v>
      </c>
      <c r="J45" s="114">
        <f>IFERROR(IF(ISBLANK(Current_DTE_minutes!J45),INDEX(Minutes_by_use_case!$C$4:$C$11,MATCH($B45,Minutes_by_use_case!$B$4:$B$11,0)),Current_DTE_minutes!J45),"-")</f>
        <v>542.67651651984113</v>
      </c>
      <c r="K45" s="114">
        <f>IFERROR(IF(ISBLANK(Current_DTE_minutes!K45),INDEX(Minutes_by_use_case!$C$4:$C$11,MATCH($B45,Minutes_by_use_case!$B$4:$B$11,0)),Current_DTE_minutes!K45),"-")</f>
        <v>542.67651651984113</v>
      </c>
      <c r="L45" s="114">
        <f>IFERROR(IF(ISBLANK(Current_DTE_minutes!L45),INDEX(Minutes_by_use_case!$C$4:$C$11,MATCH($B45,Minutes_by_use_case!$B$4:$B$11,0)),Current_DTE_minutes!L45),"-")</f>
        <v>542.67651651984113</v>
      </c>
      <c r="M45" s="114">
        <f>IFERROR(IF(ISBLANK(Current_DTE_minutes!M45),INDEX(Minutes_by_use_case!$C$4:$C$11,MATCH($B45,Minutes_by_use_case!$B$4:$B$11,0)),Current_DTE_minutes!M45),"-")</f>
        <v>542.67651651984113</v>
      </c>
      <c r="N45" s="114">
        <f>IFERROR(IF(ISBLANK(Current_DTE_minutes!N45),INDEX(Minutes_by_use_case!$C$4:$C$11,MATCH($B45,Minutes_by_use_case!$B$4:$B$11,0)),Current_DTE_minutes!N45),"-")</f>
        <v>542.67651651984113</v>
      </c>
      <c r="O45" s="114">
        <f>IFERROR(IF(ISBLANK(Current_DTE_minutes!O45),INDEX(Minutes_by_use_case!$C$4:$C$11,MATCH($B45,Minutes_by_use_case!$B$4:$B$11,0)),Current_DTE_minutes!O45),"-")</f>
        <v>542.67651651984113</v>
      </c>
      <c r="P45" s="114">
        <f>IFERROR(IF(ISBLANK(Current_DTE_minutes!P45),INDEX(Minutes_by_use_case!$C$4:$C$11,MATCH($B45,Minutes_by_use_case!$B$4:$B$11,0)),Current_DTE_minutes!P45),"-")</f>
        <v>542.67651651984113</v>
      </c>
      <c r="Q45" s="114">
        <f>IFERROR(IF(ISBLANK(Current_DTE_minutes!Q45),INDEX(Minutes_by_use_case!$C$4:$C$11,MATCH($B45,Minutes_by_use_case!$B$4:$B$11,0)),Current_DTE_minutes!Q45),"-")</f>
        <v>542.67651651984113</v>
      </c>
      <c r="R45" s="114">
        <f>IFERROR(IF(ISBLANK(Current_DTE_minutes!R45),INDEX(Minutes_by_use_case!$C$4:$C$11,MATCH($B45,Minutes_by_use_case!$B$4:$B$11,0)),Current_DTE_minutes!R45),"-")</f>
        <v>542.67651651984113</v>
      </c>
      <c r="S45" s="114">
        <f>IFERROR(IF(ISBLANK(Current_DTE_minutes!S45),INDEX(Minutes_by_use_case!$C$4:$C$11,MATCH($B45,Minutes_by_use_case!$B$4:$B$11,0)),Current_DTE_minutes!S45),"-")</f>
        <v>542.67651651984113</v>
      </c>
      <c r="T45" s="114">
        <f>IFERROR(IF(ISBLANK(Current_DTE_minutes!T45),INDEX(Minutes_by_use_case!$C$4:$C$11,MATCH($B45,Minutes_by_use_case!$B$4:$B$11,0)),Current_DTE_minutes!T45),"-")</f>
        <v>542.67651651984113</v>
      </c>
      <c r="U45" s="114">
        <f>IFERROR(IF(ISBLANK(Current_DTE_minutes!U45),INDEX(Minutes_by_use_case!$C$4:$C$11,MATCH($B45,Minutes_by_use_case!$B$4:$B$11,0)),Current_DTE_minutes!U45),"-")</f>
        <v>542.67651651984113</v>
      </c>
      <c r="V45" s="114">
        <f>IFERROR(IF(ISBLANK(Current_DTE_minutes!V45),INDEX(Minutes_by_use_case!$C$4:$C$11,MATCH($B45,Minutes_by_use_case!$B$4:$B$11,0)),Current_DTE_minutes!V45),"-")</f>
        <v>542.67651651984113</v>
      </c>
      <c r="W45" s="114">
        <f>IFERROR(IF(ISBLANK(Current_DTE_minutes!W45),INDEX(Minutes_by_use_case!$C$4:$C$11,MATCH($B45,Minutes_by_use_case!$B$4:$B$11,0)),Current_DTE_minutes!W45),"-")</f>
        <v>542.67651651984113</v>
      </c>
    </row>
    <row r="46" spans="1:23" ht="12" x14ac:dyDescent="0.25">
      <c r="A46" s="85" t="s">
        <v>105</v>
      </c>
      <c r="B46" s="74" t="s">
        <v>109</v>
      </c>
      <c r="C46" s="86"/>
      <c r="D46" s="114">
        <f>IFERROR(IF(ISBLANK(Current_DTE_minutes!D46),INDEX(Minutes_by_use_case!$C$4:$C$11,MATCH($B46,Minutes_by_use_case!$B$4:$B$11,0)),Current_DTE_minutes!D46),"-")</f>
        <v>542.67651651984113</v>
      </c>
      <c r="E46" s="114">
        <f>IFERROR(IF(ISBLANK(Current_DTE_minutes!E46),INDEX(Minutes_by_use_case!$C$4:$C$11,MATCH($B46,Minutes_by_use_case!$B$4:$B$11,0)),Current_DTE_minutes!E46),"-")</f>
        <v>542.67651651984113</v>
      </c>
      <c r="F46" s="114">
        <f>IFERROR(IF(ISBLANK(Current_DTE_minutes!F46),INDEX(Minutes_by_use_case!$C$4:$C$11,MATCH($B46,Minutes_by_use_case!$B$4:$B$11,0)),Current_DTE_minutes!F46),"-")</f>
        <v>542.67651651984113</v>
      </c>
      <c r="G46" s="114">
        <f>IFERROR(IF(ISBLANK(Current_DTE_minutes!G46),INDEX(Minutes_by_use_case!$C$4:$C$11,MATCH($B46,Minutes_by_use_case!$B$4:$B$11,0)),Current_DTE_minutes!G46),"-")</f>
        <v>542.67651651984113</v>
      </c>
      <c r="H46" s="114">
        <f>IFERROR(IF(ISBLANK(Current_DTE_minutes!H46),INDEX(Minutes_by_use_case!$C$4:$C$11,MATCH($B46,Minutes_by_use_case!$B$4:$B$11,0)),Current_DTE_minutes!H46),"-")</f>
        <v>542.67651651984113</v>
      </c>
      <c r="I46" s="114">
        <f>IFERROR(IF(ISBLANK(Current_DTE_minutes!I46),INDEX(Minutes_by_use_case!$C$4:$C$11,MATCH($B46,Minutes_by_use_case!$B$4:$B$11,0)),Current_DTE_minutes!I46),"-")</f>
        <v>542.67651651984113</v>
      </c>
      <c r="J46" s="114">
        <f>IFERROR(IF(ISBLANK(Current_DTE_minutes!J46),INDEX(Minutes_by_use_case!$C$4:$C$11,MATCH($B46,Minutes_by_use_case!$B$4:$B$11,0)),Current_DTE_minutes!J46),"-")</f>
        <v>542.67651651984113</v>
      </c>
      <c r="K46" s="114">
        <f>IFERROR(IF(ISBLANK(Current_DTE_minutes!K46),INDEX(Minutes_by_use_case!$C$4:$C$11,MATCH($B46,Minutes_by_use_case!$B$4:$B$11,0)),Current_DTE_minutes!K46),"-")</f>
        <v>542.67651651984113</v>
      </c>
      <c r="L46" s="114">
        <f>IFERROR(IF(ISBLANK(Current_DTE_minutes!L46),INDEX(Minutes_by_use_case!$C$4:$C$11,MATCH($B46,Minutes_by_use_case!$B$4:$B$11,0)),Current_DTE_minutes!L46),"-")</f>
        <v>542.67651651984113</v>
      </c>
      <c r="M46" s="114">
        <f>IFERROR(IF(ISBLANK(Current_DTE_minutes!M46),INDEX(Minutes_by_use_case!$C$4:$C$11,MATCH($B46,Minutes_by_use_case!$B$4:$B$11,0)),Current_DTE_minutes!M46),"-")</f>
        <v>542.67651651984113</v>
      </c>
      <c r="N46" s="114">
        <f>IFERROR(IF(ISBLANK(Current_DTE_minutes!N46),INDEX(Minutes_by_use_case!$C$4:$C$11,MATCH($B46,Minutes_by_use_case!$B$4:$B$11,0)),Current_DTE_minutes!N46),"-")</f>
        <v>542.67651651984113</v>
      </c>
      <c r="O46" s="114">
        <f>IFERROR(IF(ISBLANK(Current_DTE_minutes!O46),INDEX(Minutes_by_use_case!$C$4:$C$11,MATCH($B46,Minutes_by_use_case!$B$4:$B$11,0)),Current_DTE_minutes!O46),"-")</f>
        <v>542.67651651984113</v>
      </c>
      <c r="P46" s="114">
        <f>IFERROR(IF(ISBLANK(Current_DTE_minutes!P46),INDEX(Minutes_by_use_case!$C$4:$C$11,MATCH($B46,Minutes_by_use_case!$B$4:$B$11,0)),Current_DTE_minutes!P46),"-")</f>
        <v>542.67651651984113</v>
      </c>
      <c r="Q46" s="114">
        <f>IFERROR(IF(ISBLANK(Current_DTE_minutes!Q46),INDEX(Minutes_by_use_case!$C$4:$C$11,MATCH($B46,Minutes_by_use_case!$B$4:$B$11,0)),Current_DTE_minutes!Q46),"-")</f>
        <v>542.67651651984113</v>
      </c>
      <c r="R46" s="114">
        <f>IFERROR(IF(ISBLANK(Current_DTE_minutes!R46),INDEX(Minutes_by_use_case!$C$4:$C$11,MATCH($B46,Minutes_by_use_case!$B$4:$B$11,0)),Current_DTE_minutes!R46),"-")</f>
        <v>542.67651651984113</v>
      </c>
      <c r="S46" s="114">
        <f>IFERROR(IF(ISBLANK(Current_DTE_minutes!S46),INDEX(Minutes_by_use_case!$C$4:$C$11,MATCH($B46,Minutes_by_use_case!$B$4:$B$11,0)),Current_DTE_minutes!S46),"-")</f>
        <v>542.67651651984113</v>
      </c>
      <c r="T46" s="114">
        <f>IFERROR(IF(ISBLANK(Current_DTE_minutes!T46),INDEX(Minutes_by_use_case!$C$4:$C$11,MATCH($B46,Minutes_by_use_case!$B$4:$B$11,0)),Current_DTE_minutes!T46),"-")</f>
        <v>542.67651651984113</v>
      </c>
      <c r="U46" s="114">
        <f>IFERROR(IF(ISBLANK(Current_DTE_minutes!U46),INDEX(Minutes_by_use_case!$C$4:$C$11,MATCH($B46,Minutes_by_use_case!$B$4:$B$11,0)),Current_DTE_minutes!U46),"-")</f>
        <v>542.67651651984113</v>
      </c>
      <c r="V46" s="114">
        <f>IFERROR(IF(ISBLANK(Current_DTE_minutes!V46),INDEX(Minutes_by_use_case!$C$4:$C$11,MATCH($B46,Minutes_by_use_case!$B$4:$B$11,0)),Current_DTE_minutes!V46),"-")</f>
        <v>542.67651651984113</v>
      </c>
      <c r="W46" s="114">
        <f>IFERROR(IF(ISBLANK(Current_DTE_minutes!W46),INDEX(Minutes_by_use_case!$C$4:$C$11,MATCH($B46,Minutes_by_use_case!$B$4:$B$11,0)),Current_DTE_minutes!W46),"-")</f>
        <v>542.67651651984113</v>
      </c>
    </row>
    <row r="47" spans="1:23" ht="12" x14ac:dyDescent="0.25">
      <c r="A47" s="85" t="s">
        <v>106</v>
      </c>
      <c r="B47" s="74" t="s">
        <v>109</v>
      </c>
      <c r="C47" s="86"/>
      <c r="D47" s="114">
        <f>IFERROR(IF(ISBLANK(Current_DTE_minutes!D47),INDEX(Minutes_by_use_case!$C$4:$C$11,MATCH($B47,Minutes_by_use_case!$B$4:$B$11,0)),Current_DTE_minutes!D47),"-")</f>
        <v>542.67651651984113</v>
      </c>
      <c r="E47" s="114">
        <f>IFERROR(IF(ISBLANK(Current_DTE_minutes!E47),INDEX(Minutes_by_use_case!$C$4:$C$11,MATCH($B47,Minutes_by_use_case!$B$4:$B$11,0)),Current_DTE_minutes!E47),"-")</f>
        <v>542.67651651984113</v>
      </c>
      <c r="F47" s="114">
        <f>IFERROR(IF(ISBLANK(Current_DTE_minutes!F47),INDEX(Minutes_by_use_case!$C$4:$C$11,MATCH($B47,Minutes_by_use_case!$B$4:$B$11,0)),Current_DTE_minutes!F47),"-")</f>
        <v>542.67651651984113</v>
      </c>
      <c r="G47" s="114">
        <f>IFERROR(IF(ISBLANK(Current_DTE_minutes!G47),INDEX(Minutes_by_use_case!$C$4:$C$11,MATCH($B47,Minutes_by_use_case!$B$4:$B$11,0)),Current_DTE_minutes!G47),"-")</f>
        <v>542.67651651984113</v>
      </c>
      <c r="H47" s="114">
        <f>IFERROR(IF(ISBLANK(Current_DTE_minutes!H47),INDEX(Minutes_by_use_case!$C$4:$C$11,MATCH($B47,Minutes_by_use_case!$B$4:$B$11,0)),Current_DTE_minutes!H47),"-")</f>
        <v>542.67651651984113</v>
      </c>
      <c r="I47" s="114">
        <f>IFERROR(IF(ISBLANK(Current_DTE_minutes!I47),INDEX(Minutes_by_use_case!$C$4:$C$11,MATCH($B47,Minutes_by_use_case!$B$4:$B$11,0)),Current_DTE_minutes!I47),"-")</f>
        <v>542.67651651984113</v>
      </c>
      <c r="J47" s="114">
        <f>IFERROR(IF(ISBLANK(Current_DTE_minutes!J47),INDEX(Minutes_by_use_case!$C$4:$C$11,MATCH($B47,Minutes_by_use_case!$B$4:$B$11,0)),Current_DTE_minutes!J47),"-")</f>
        <v>542.67651651984113</v>
      </c>
      <c r="K47" s="114">
        <f>IFERROR(IF(ISBLANK(Current_DTE_minutes!K47),INDEX(Minutes_by_use_case!$C$4:$C$11,MATCH($B47,Minutes_by_use_case!$B$4:$B$11,0)),Current_DTE_minutes!K47),"-")</f>
        <v>542.67651651984113</v>
      </c>
      <c r="L47" s="114">
        <f>IFERROR(IF(ISBLANK(Current_DTE_minutes!L47),INDEX(Minutes_by_use_case!$C$4:$C$11,MATCH($B47,Minutes_by_use_case!$B$4:$B$11,0)),Current_DTE_minutes!L47),"-")</f>
        <v>542.67651651984113</v>
      </c>
      <c r="M47" s="114">
        <f>IFERROR(IF(ISBLANK(Current_DTE_minutes!M47),INDEX(Minutes_by_use_case!$C$4:$C$11,MATCH($B47,Minutes_by_use_case!$B$4:$B$11,0)),Current_DTE_minutes!M47),"-")</f>
        <v>542.67651651984113</v>
      </c>
      <c r="N47" s="114">
        <f>IFERROR(IF(ISBLANK(Current_DTE_minutes!N47),INDEX(Minutes_by_use_case!$C$4:$C$11,MATCH($B47,Minutes_by_use_case!$B$4:$B$11,0)),Current_DTE_minutes!N47),"-")</f>
        <v>542.67651651984113</v>
      </c>
      <c r="O47" s="114">
        <f>IFERROR(IF(ISBLANK(Current_DTE_minutes!O47),INDEX(Minutes_by_use_case!$C$4:$C$11,MATCH($B47,Minutes_by_use_case!$B$4:$B$11,0)),Current_DTE_minutes!O47),"-")</f>
        <v>542.67651651984113</v>
      </c>
      <c r="P47" s="114">
        <f>IFERROR(IF(ISBLANK(Current_DTE_minutes!P47),INDEX(Minutes_by_use_case!$C$4:$C$11,MATCH($B47,Minutes_by_use_case!$B$4:$B$11,0)),Current_DTE_minutes!P47),"-")</f>
        <v>542.67651651984113</v>
      </c>
      <c r="Q47" s="114">
        <f>IFERROR(IF(ISBLANK(Current_DTE_minutes!Q47),INDEX(Minutes_by_use_case!$C$4:$C$11,MATCH($B47,Minutes_by_use_case!$B$4:$B$11,0)),Current_DTE_minutes!Q47),"-")</f>
        <v>542.67651651984113</v>
      </c>
      <c r="R47" s="114">
        <f>IFERROR(IF(ISBLANK(Current_DTE_minutes!R47),INDEX(Minutes_by_use_case!$C$4:$C$11,MATCH($B47,Minutes_by_use_case!$B$4:$B$11,0)),Current_DTE_minutes!R47),"-")</f>
        <v>542.67651651984113</v>
      </c>
      <c r="S47" s="114">
        <f>IFERROR(IF(ISBLANK(Current_DTE_minutes!S47),INDEX(Minutes_by_use_case!$C$4:$C$11,MATCH($B47,Minutes_by_use_case!$B$4:$B$11,0)),Current_DTE_minutes!S47),"-")</f>
        <v>542.67651651984113</v>
      </c>
      <c r="T47" s="114">
        <f>IFERROR(IF(ISBLANK(Current_DTE_minutes!T47),INDEX(Minutes_by_use_case!$C$4:$C$11,MATCH($B47,Minutes_by_use_case!$B$4:$B$11,0)),Current_DTE_minutes!T47),"-")</f>
        <v>542.67651651984113</v>
      </c>
      <c r="U47" s="114">
        <f>IFERROR(IF(ISBLANK(Current_DTE_minutes!U47),INDEX(Minutes_by_use_case!$C$4:$C$11,MATCH($B47,Minutes_by_use_case!$B$4:$B$11,0)),Current_DTE_minutes!U47),"-")</f>
        <v>542.67651651984113</v>
      </c>
      <c r="V47" s="114">
        <f>IFERROR(IF(ISBLANK(Current_DTE_minutes!V47),INDEX(Minutes_by_use_case!$C$4:$C$11,MATCH($B47,Minutes_by_use_case!$B$4:$B$11,0)),Current_DTE_minutes!V47),"-")</f>
        <v>542.67651651984113</v>
      </c>
      <c r="W47" s="114">
        <f>IFERROR(IF(ISBLANK(Current_DTE_minutes!W47),INDEX(Minutes_by_use_case!$C$4:$C$11,MATCH($B47,Minutes_by_use_case!$B$4:$B$11,0)),Current_DTE_minutes!W47),"-")</f>
        <v>542.67651651984113</v>
      </c>
    </row>
    <row r="48" spans="1:23" ht="12" x14ac:dyDescent="0.25">
      <c r="A48" s="85" t="s">
        <v>107</v>
      </c>
      <c r="B48" s="74" t="s">
        <v>110</v>
      </c>
      <c r="C48" s="86"/>
      <c r="D48" s="114">
        <f>IFERROR(IF(ISBLANK(Current_DTE_minutes!D48),INDEX(Minutes_by_use_case!$C$4:$C$11,MATCH($B48,Minutes_by_use_case!$B$4:$B$11,0)),Current_DTE_minutes!D48),"-")</f>
        <v>761.88366485714243</v>
      </c>
      <c r="E48" s="114">
        <f>IFERROR(IF(ISBLANK(Current_DTE_minutes!E48),INDEX(Minutes_by_use_case!$C$4:$C$11,MATCH($B48,Minutes_by_use_case!$B$4:$B$11,0)),Current_DTE_minutes!E48),"-")</f>
        <v>761.88366485714243</v>
      </c>
      <c r="F48" s="114">
        <f>IFERROR(IF(ISBLANK(Current_DTE_minutes!F48),INDEX(Minutes_by_use_case!$C$4:$C$11,MATCH($B48,Minutes_by_use_case!$B$4:$B$11,0)),Current_DTE_minutes!F48),"-")</f>
        <v>761.88366485714243</v>
      </c>
      <c r="G48" s="114">
        <f>IFERROR(IF(ISBLANK(Current_DTE_minutes!G48),INDEX(Minutes_by_use_case!$C$4:$C$11,MATCH($B48,Minutes_by_use_case!$B$4:$B$11,0)),Current_DTE_minutes!G48),"-")</f>
        <v>761.88366485714243</v>
      </c>
      <c r="H48" s="114">
        <f>IFERROR(IF(ISBLANK(Current_DTE_minutes!H48),INDEX(Minutes_by_use_case!$C$4:$C$11,MATCH($B48,Minutes_by_use_case!$B$4:$B$11,0)),Current_DTE_minutes!H48),"-")</f>
        <v>761.88366485714243</v>
      </c>
      <c r="I48" s="114">
        <f>IFERROR(IF(ISBLANK(Current_DTE_minutes!I48),INDEX(Minutes_by_use_case!$C$4:$C$11,MATCH($B48,Minutes_by_use_case!$B$4:$B$11,0)),Current_DTE_minutes!I48),"-")</f>
        <v>761.88366485714243</v>
      </c>
      <c r="J48" s="114">
        <f>IFERROR(IF(ISBLANK(Current_DTE_minutes!J48),INDEX(Minutes_by_use_case!$C$4:$C$11,MATCH($B48,Minutes_by_use_case!$B$4:$B$11,0)),Current_DTE_minutes!J48),"-")</f>
        <v>761.88366485714243</v>
      </c>
      <c r="K48" s="114">
        <f>IFERROR(IF(ISBLANK(Current_DTE_minutes!K48),INDEX(Minutes_by_use_case!$C$4:$C$11,MATCH($B48,Minutes_by_use_case!$B$4:$B$11,0)),Current_DTE_minutes!K48),"-")</f>
        <v>761.88366485714243</v>
      </c>
      <c r="L48" s="114">
        <f>IFERROR(IF(ISBLANK(Current_DTE_minutes!L48),INDEX(Minutes_by_use_case!$C$4:$C$11,MATCH($B48,Minutes_by_use_case!$B$4:$B$11,0)),Current_DTE_minutes!L48),"-")</f>
        <v>761.88366485714243</v>
      </c>
      <c r="M48" s="114">
        <f>IFERROR(IF(ISBLANK(Current_DTE_minutes!M48),INDEX(Minutes_by_use_case!$C$4:$C$11,MATCH($B48,Minutes_by_use_case!$B$4:$B$11,0)),Current_DTE_minutes!M48),"-")</f>
        <v>761.88366485714243</v>
      </c>
      <c r="N48" s="114">
        <f>IFERROR(IF(ISBLANK(Current_DTE_minutes!N48),INDEX(Minutes_by_use_case!$C$4:$C$11,MATCH($B48,Minutes_by_use_case!$B$4:$B$11,0)),Current_DTE_minutes!N48),"-")</f>
        <v>761.88366485714243</v>
      </c>
      <c r="O48" s="114">
        <f>IFERROR(IF(ISBLANK(Current_DTE_minutes!O48),INDEX(Minutes_by_use_case!$C$4:$C$11,MATCH($B48,Minutes_by_use_case!$B$4:$B$11,0)),Current_DTE_minutes!O48),"-")</f>
        <v>761.88366485714243</v>
      </c>
      <c r="P48" s="114">
        <f>IFERROR(IF(ISBLANK(Current_DTE_minutes!P48),INDEX(Minutes_by_use_case!$C$4:$C$11,MATCH($B48,Minutes_by_use_case!$B$4:$B$11,0)),Current_DTE_minutes!P48),"-")</f>
        <v>761.88366485714243</v>
      </c>
      <c r="Q48" s="114">
        <f>IFERROR(IF(ISBLANK(Current_DTE_minutes!Q48),INDEX(Minutes_by_use_case!$C$4:$C$11,MATCH($B48,Minutes_by_use_case!$B$4:$B$11,0)),Current_DTE_minutes!Q48),"-")</f>
        <v>761.88366485714243</v>
      </c>
      <c r="R48" s="114">
        <f>IFERROR(IF(ISBLANK(Current_DTE_minutes!R48),INDEX(Minutes_by_use_case!$C$4:$C$11,MATCH($B48,Minutes_by_use_case!$B$4:$B$11,0)),Current_DTE_minutes!R48),"-")</f>
        <v>761.88366485714243</v>
      </c>
      <c r="S48" s="114">
        <f>IFERROR(IF(ISBLANK(Current_DTE_minutes!S48),INDEX(Minutes_by_use_case!$C$4:$C$11,MATCH($B48,Minutes_by_use_case!$B$4:$B$11,0)),Current_DTE_minutes!S48),"-")</f>
        <v>761.88366485714243</v>
      </c>
      <c r="T48" s="114">
        <f>IFERROR(IF(ISBLANK(Current_DTE_minutes!T48),INDEX(Minutes_by_use_case!$C$4:$C$11,MATCH($B48,Minutes_by_use_case!$B$4:$B$11,0)),Current_DTE_minutes!T48),"-")</f>
        <v>761.88366485714243</v>
      </c>
      <c r="U48" s="114">
        <f>IFERROR(IF(ISBLANK(Current_DTE_minutes!U48),INDEX(Minutes_by_use_case!$C$4:$C$11,MATCH($B48,Minutes_by_use_case!$B$4:$B$11,0)),Current_DTE_minutes!U48),"-")</f>
        <v>761.88366485714243</v>
      </c>
      <c r="V48" s="114">
        <f>IFERROR(IF(ISBLANK(Current_DTE_minutes!V48),INDEX(Minutes_by_use_case!$C$4:$C$11,MATCH($B48,Minutes_by_use_case!$B$4:$B$11,0)),Current_DTE_minutes!V48),"-")</f>
        <v>761.88366485714243</v>
      </c>
      <c r="W48" s="114">
        <f>IFERROR(IF(ISBLANK(Current_DTE_minutes!W48),INDEX(Minutes_by_use_case!$C$4:$C$11,MATCH($B48,Minutes_by_use_case!$B$4:$B$11,0)),Current_DTE_minutes!W48),"-")</f>
        <v>761.88366485714243</v>
      </c>
    </row>
    <row r="49" spans="1:23" ht="12" x14ac:dyDescent="0.25">
      <c r="A49" s="85" t="str">
        <f>Lifespans_all!A49</f>
        <v>New</v>
      </c>
      <c r="B49" s="85" t="str">
        <f>Lifespans_all!B49</f>
        <v>Human Space Flight</v>
      </c>
      <c r="C49" s="85" t="str">
        <f>Lifespans_all!C49</f>
        <v>-</v>
      </c>
      <c r="D49" s="114">
        <f>IFERROR(IF(ISBLANK(Current_DTE_minutes!D49),INDEX(Minutes_by_use_case!$C$4:$C$11,MATCH($B49,Minutes_by_use_case!$B$4:$B$11,0)),Current_DTE_minutes!D49),"-")</f>
        <v>471.24058738888903</v>
      </c>
      <c r="E49" s="114">
        <f>IFERROR(IF(ISBLANK(Current_DTE_minutes!E49),INDEX(Minutes_by_use_case!$C$4:$C$11,MATCH($B49,Minutes_by_use_case!$B$4:$B$11,0)),Current_DTE_minutes!E49),"-")</f>
        <v>471.24058738888903</v>
      </c>
      <c r="F49" s="114">
        <f>IFERROR(IF(ISBLANK(Current_DTE_minutes!F49),INDEX(Minutes_by_use_case!$C$4:$C$11,MATCH($B49,Minutes_by_use_case!$B$4:$B$11,0)),Current_DTE_minutes!F49),"-")</f>
        <v>471.24058738888903</v>
      </c>
      <c r="G49" s="114">
        <f>IFERROR(IF(ISBLANK(Current_DTE_minutes!G49),INDEX(Minutes_by_use_case!$C$4:$C$11,MATCH($B49,Minutes_by_use_case!$B$4:$B$11,0)),Current_DTE_minutes!G49),"-")</f>
        <v>471.24058738888903</v>
      </c>
      <c r="H49" s="114">
        <f>IFERROR(IF(ISBLANK(Current_DTE_minutes!H49),INDEX(Minutes_by_use_case!$C$4:$C$11,MATCH($B49,Minutes_by_use_case!$B$4:$B$11,0)),Current_DTE_minutes!H49),"-")</f>
        <v>471.24058738888903</v>
      </c>
      <c r="I49" s="114">
        <f>IFERROR(IF(ISBLANK(Current_DTE_minutes!I49),INDEX(Minutes_by_use_case!$C$4:$C$11,MATCH($B49,Minutes_by_use_case!$B$4:$B$11,0)),Current_DTE_minutes!I49),"-")</f>
        <v>471.24058738888903</v>
      </c>
      <c r="J49" s="114">
        <f>IFERROR(IF(ISBLANK(Current_DTE_minutes!J49),INDEX(Minutes_by_use_case!$C$4:$C$11,MATCH($B49,Minutes_by_use_case!$B$4:$B$11,0)),Current_DTE_minutes!J49),"-")</f>
        <v>471.24058738888903</v>
      </c>
      <c r="K49" s="114">
        <f>IFERROR(IF(ISBLANK(Current_DTE_minutes!K49),INDEX(Minutes_by_use_case!$C$4:$C$11,MATCH($B49,Minutes_by_use_case!$B$4:$B$11,0)),Current_DTE_minutes!K49),"-")</f>
        <v>471.24058738888903</v>
      </c>
      <c r="L49" s="114">
        <f>IFERROR(IF(ISBLANK(Current_DTE_minutes!L49),INDEX(Minutes_by_use_case!$C$4:$C$11,MATCH($B49,Minutes_by_use_case!$B$4:$B$11,0)),Current_DTE_minutes!L49),"-")</f>
        <v>471.24058738888903</v>
      </c>
      <c r="M49" s="114">
        <f>IFERROR(IF(ISBLANK(Current_DTE_minutes!M49),INDEX(Minutes_by_use_case!$C$4:$C$11,MATCH($B49,Minutes_by_use_case!$B$4:$B$11,0)),Current_DTE_minutes!M49),"-")</f>
        <v>471.24058738888903</v>
      </c>
      <c r="N49" s="114">
        <f>IFERROR(IF(ISBLANK(Current_DTE_minutes!N49),INDEX(Minutes_by_use_case!$C$4:$C$11,MATCH($B49,Minutes_by_use_case!$B$4:$B$11,0)),Current_DTE_minutes!N49),"-")</f>
        <v>471.24058738888903</v>
      </c>
      <c r="O49" s="114">
        <f>IFERROR(IF(ISBLANK(Current_DTE_minutes!O49),INDEX(Minutes_by_use_case!$C$4:$C$11,MATCH($B49,Minutes_by_use_case!$B$4:$B$11,0)),Current_DTE_minutes!O49),"-")</f>
        <v>471.24058738888903</v>
      </c>
      <c r="P49" s="114">
        <f>IFERROR(IF(ISBLANK(Current_DTE_minutes!P49),INDEX(Minutes_by_use_case!$C$4:$C$11,MATCH($B49,Minutes_by_use_case!$B$4:$B$11,0)),Current_DTE_minutes!P49),"-")</f>
        <v>471.24058738888903</v>
      </c>
      <c r="Q49" s="114">
        <f>IFERROR(IF(ISBLANK(Current_DTE_minutes!Q49),INDEX(Minutes_by_use_case!$C$4:$C$11,MATCH($B49,Minutes_by_use_case!$B$4:$B$11,0)),Current_DTE_minutes!Q49),"-")</f>
        <v>471.24058738888903</v>
      </c>
      <c r="R49" s="114">
        <f>IFERROR(IF(ISBLANK(Current_DTE_minutes!R49),INDEX(Minutes_by_use_case!$C$4:$C$11,MATCH($B49,Minutes_by_use_case!$B$4:$B$11,0)),Current_DTE_minutes!R49),"-")</f>
        <v>471.24058738888903</v>
      </c>
      <c r="S49" s="114">
        <f>IFERROR(IF(ISBLANK(Current_DTE_minutes!S49),INDEX(Minutes_by_use_case!$C$4:$C$11,MATCH($B49,Minutes_by_use_case!$B$4:$B$11,0)),Current_DTE_minutes!S49),"-")</f>
        <v>471.24058738888903</v>
      </c>
      <c r="T49" s="114">
        <f>IFERROR(IF(ISBLANK(Current_DTE_minutes!T49),INDEX(Minutes_by_use_case!$C$4:$C$11,MATCH($B49,Minutes_by_use_case!$B$4:$B$11,0)),Current_DTE_minutes!T49),"-")</f>
        <v>471.24058738888903</v>
      </c>
      <c r="U49" s="114">
        <f>IFERROR(IF(ISBLANK(Current_DTE_minutes!U49),INDEX(Minutes_by_use_case!$C$4:$C$11,MATCH($B49,Minutes_by_use_case!$B$4:$B$11,0)),Current_DTE_minutes!U49),"-")</f>
        <v>471.24058738888903</v>
      </c>
      <c r="V49" s="114">
        <f>IFERROR(IF(ISBLANK(Current_DTE_minutes!V49),INDEX(Minutes_by_use_case!$C$4:$C$11,MATCH($B49,Minutes_by_use_case!$B$4:$B$11,0)),Current_DTE_minutes!V49),"-")</f>
        <v>471.24058738888903</v>
      </c>
      <c r="W49" s="114">
        <f>IFERROR(IF(ISBLANK(Current_DTE_minutes!W49),INDEX(Minutes_by_use_case!$C$4:$C$11,MATCH($B49,Minutes_by_use_case!$B$4:$B$11,0)),Current_DTE_minutes!W49),"-")</f>
        <v>471.24058738888903</v>
      </c>
    </row>
    <row r="50" spans="1:23" ht="12" x14ac:dyDescent="0.25">
      <c r="A50" s="85" t="str">
        <f>Lifespans_all!A50</f>
        <v>New</v>
      </c>
      <c r="B50" s="85" t="str">
        <f>Lifespans_all!B50</f>
        <v>Near Earth Robotic - LEO Science</v>
      </c>
      <c r="C50" s="85" t="str">
        <f>Lifespans_all!C50</f>
        <v>-</v>
      </c>
      <c r="D50" s="114">
        <f>IFERROR(IF(ISBLANK(Current_DTE_minutes!D50),INDEX(Minutes_by_use_case!$C$4:$C$11,MATCH($B50,Minutes_by_use_case!$B$4:$B$11,0)),Current_DTE_minutes!D50),"-")</f>
        <v>26456.977183333336</v>
      </c>
      <c r="E50" s="114">
        <f>IFERROR(IF(ISBLANK(Current_DTE_minutes!E50),INDEX(Minutes_by_use_case!$C$4:$C$11,MATCH($B50,Minutes_by_use_case!$B$4:$B$11,0)),Current_DTE_minutes!E50),"-")</f>
        <v>25130.862380555554</v>
      </c>
      <c r="F50" s="114">
        <f>IFERROR(IF(ISBLANK(Current_DTE_minutes!F50),INDEX(Minutes_by_use_case!$C$4:$C$11,MATCH($B50,Minutes_by_use_case!$B$4:$B$11,0)),Current_DTE_minutes!F50),"-")</f>
        <v>21768.07003333333</v>
      </c>
      <c r="G50" s="114">
        <f>IFERROR(IF(ISBLANK(Current_DTE_minutes!G50),INDEX(Minutes_by_use_case!$C$4:$C$11,MATCH($B50,Minutes_by_use_case!$B$4:$B$11,0)),Current_DTE_minutes!G50),"-")</f>
        <v>26641.100873333336</v>
      </c>
      <c r="H50" s="114">
        <f>IFERROR(IF(ISBLANK(Current_DTE_minutes!H50),INDEX(Minutes_by_use_case!$C$4:$C$11,MATCH($B50,Minutes_by_use_case!$B$4:$B$11,0)),Current_DTE_minutes!H50),"-")</f>
        <v>26641.100873333336</v>
      </c>
      <c r="I50" s="114">
        <f>IFERROR(IF(ISBLANK(Current_DTE_minutes!I50),INDEX(Minutes_by_use_case!$C$4:$C$11,MATCH($B50,Minutes_by_use_case!$B$4:$B$11,0)),Current_DTE_minutes!I50),"-")</f>
        <v>26641.100873333336</v>
      </c>
      <c r="J50" s="114">
        <f>IFERROR(IF(ISBLANK(Current_DTE_minutes!J50),INDEX(Minutes_by_use_case!$C$4:$C$11,MATCH($B50,Minutes_by_use_case!$B$4:$B$11,0)),Current_DTE_minutes!J50),"-")</f>
        <v>26641.100873333336</v>
      </c>
      <c r="K50" s="114">
        <f>IFERROR(IF(ISBLANK(Current_DTE_minutes!K50),INDEX(Minutes_by_use_case!$C$4:$C$11,MATCH($B50,Minutes_by_use_case!$B$4:$B$11,0)),Current_DTE_minutes!K50),"-")</f>
        <v>26641.100873333336</v>
      </c>
      <c r="L50" s="114">
        <f>IFERROR(IF(ISBLANK(Current_DTE_minutes!L50),INDEX(Minutes_by_use_case!$C$4:$C$11,MATCH($B50,Minutes_by_use_case!$B$4:$B$11,0)),Current_DTE_minutes!L50),"-")</f>
        <v>26641.100873333336</v>
      </c>
      <c r="M50" s="114">
        <f>IFERROR(IF(ISBLANK(Current_DTE_minutes!M50),INDEX(Minutes_by_use_case!$C$4:$C$11,MATCH($B50,Minutes_by_use_case!$B$4:$B$11,0)),Current_DTE_minutes!M50),"-")</f>
        <v>26641.100873333336</v>
      </c>
      <c r="N50" s="114">
        <f>IFERROR(IF(ISBLANK(Current_DTE_minutes!N50),INDEX(Minutes_by_use_case!$C$4:$C$11,MATCH($B50,Minutes_by_use_case!$B$4:$B$11,0)),Current_DTE_minutes!N50),"-")</f>
        <v>26641.100873333336</v>
      </c>
      <c r="O50" s="114">
        <f>IFERROR(IF(ISBLANK(Current_DTE_minutes!O50),INDEX(Minutes_by_use_case!$C$4:$C$11,MATCH($B50,Minutes_by_use_case!$B$4:$B$11,0)),Current_DTE_minutes!O50),"-")</f>
        <v>26641.100873333336</v>
      </c>
      <c r="P50" s="114">
        <f>IFERROR(IF(ISBLANK(Current_DTE_minutes!P50),INDEX(Minutes_by_use_case!$C$4:$C$11,MATCH($B50,Minutes_by_use_case!$B$4:$B$11,0)),Current_DTE_minutes!P50),"-")</f>
        <v>26641.100873333336</v>
      </c>
      <c r="Q50" s="114">
        <f>IFERROR(IF(ISBLANK(Current_DTE_minutes!Q50),INDEX(Minutes_by_use_case!$C$4:$C$11,MATCH($B50,Minutes_by_use_case!$B$4:$B$11,0)),Current_DTE_minutes!Q50),"-")</f>
        <v>26641.100873333336</v>
      </c>
      <c r="R50" s="114">
        <f>IFERROR(IF(ISBLANK(Current_DTE_minutes!R50),INDEX(Minutes_by_use_case!$C$4:$C$11,MATCH($B50,Minutes_by_use_case!$B$4:$B$11,0)),Current_DTE_minutes!R50),"-")</f>
        <v>26641.100873333336</v>
      </c>
      <c r="S50" s="114">
        <f>IFERROR(IF(ISBLANK(Current_DTE_minutes!S50),INDEX(Minutes_by_use_case!$C$4:$C$11,MATCH($B50,Minutes_by_use_case!$B$4:$B$11,0)),Current_DTE_minutes!S50),"-")</f>
        <v>26641.100873333336</v>
      </c>
      <c r="T50" s="114">
        <f>IFERROR(IF(ISBLANK(Current_DTE_minutes!T50),INDEX(Minutes_by_use_case!$C$4:$C$11,MATCH($B50,Minutes_by_use_case!$B$4:$B$11,0)),Current_DTE_minutes!T50),"-")</f>
        <v>26641.100873333336</v>
      </c>
      <c r="U50" s="114">
        <f>IFERROR(IF(ISBLANK(Current_DTE_minutes!U50),INDEX(Minutes_by_use_case!$C$4:$C$11,MATCH($B50,Minutes_by_use_case!$B$4:$B$11,0)),Current_DTE_minutes!U50),"-")</f>
        <v>26641.100873333336</v>
      </c>
      <c r="V50" s="114">
        <f>IFERROR(IF(ISBLANK(Current_DTE_minutes!V50),INDEX(Minutes_by_use_case!$C$4:$C$11,MATCH($B50,Minutes_by_use_case!$B$4:$B$11,0)),Current_DTE_minutes!V50),"-")</f>
        <v>26641.100873333336</v>
      </c>
      <c r="W50" s="114">
        <f>IFERROR(IF(ISBLANK(Current_DTE_minutes!W50),INDEX(Minutes_by_use_case!$C$4:$C$11,MATCH($B50,Minutes_by_use_case!$B$4:$B$11,0)),Current_DTE_minutes!W50),"-")</f>
        <v>26641.100873333336</v>
      </c>
    </row>
    <row r="51" spans="1:23" ht="12" x14ac:dyDescent="0.25">
      <c r="A51" s="85" t="str">
        <f>Lifespans_all!A51</f>
        <v>New</v>
      </c>
      <c r="B51" s="85" t="str">
        <f>Lifespans_all!B51</f>
        <v>Near Earth Robotic - GEO and Near Earth</v>
      </c>
      <c r="C51" s="85" t="str">
        <f>Lifespans_all!C51</f>
        <v>-</v>
      </c>
      <c r="D51" s="114">
        <f>IFERROR(IF(ISBLANK(Current_DTE_minutes!D51),INDEX(Minutes_by_use_case!$C$4:$C$11,MATCH($B51,Minutes_by_use_case!$B$4:$B$11,0)),Current_DTE_minutes!D51),"-")</f>
        <v>542.67651651984113</v>
      </c>
      <c r="E51" s="114">
        <f>IFERROR(IF(ISBLANK(Current_DTE_minutes!E51),INDEX(Minutes_by_use_case!$C$4:$C$11,MATCH($B51,Minutes_by_use_case!$B$4:$B$11,0)),Current_DTE_minutes!E51),"-")</f>
        <v>542.67651651984113</v>
      </c>
      <c r="F51" s="114">
        <f>IFERROR(IF(ISBLANK(Current_DTE_minutes!F51),INDEX(Minutes_by_use_case!$C$4:$C$11,MATCH($B51,Minutes_by_use_case!$B$4:$B$11,0)),Current_DTE_minutes!F51),"-")</f>
        <v>542.67651651984113</v>
      </c>
      <c r="G51" s="114">
        <f>IFERROR(IF(ISBLANK(Current_DTE_minutes!G51),INDEX(Minutes_by_use_case!$C$4:$C$11,MATCH($B51,Minutes_by_use_case!$B$4:$B$11,0)),Current_DTE_minutes!G51),"-")</f>
        <v>542.67651651984113</v>
      </c>
      <c r="H51" s="114">
        <f>IFERROR(IF(ISBLANK(Current_DTE_minutes!H51),INDEX(Minutes_by_use_case!$C$4:$C$11,MATCH($B51,Minutes_by_use_case!$B$4:$B$11,0)),Current_DTE_minutes!H51),"-")</f>
        <v>542.67651651984113</v>
      </c>
      <c r="I51" s="114">
        <f>IFERROR(IF(ISBLANK(Current_DTE_minutes!I51),INDEX(Minutes_by_use_case!$C$4:$C$11,MATCH($B51,Minutes_by_use_case!$B$4:$B$11,0)),Current_DTE_minutes!I51),"-")</f>
        <v>542.67651651984113</v>
      </c>
      <c r="J51" s="114">
        <f>IFERROR(IF(ISBLANK(Current_DTE_minutes!J51),INDEX(Minutes_by_use_case!$C$4:$C$11,MATCH($B51,Minutes_by_use_case!$B$4:$B$11,0)),Current_DTE_minutes!J51),"-")</f>
        <v>542.67651651984113</v>
      </c>
      <c r="K51" s="114">
        <f>IFERROR(IF(ISBLANK(Current_DTE_minutes!K51),INDEX(Minutes_by_use_case!$C$4:$C$11,MATCH($B51,Minutes_by_use_case!$B$4:$B$11,0)),Current_DTE_minutes!K51),"-")</f>
        <v>542.67651651984113</v>
      </c>
      <c r="L51" s="114">
        <f>IFERROR(IF(ISBLANK(Current_DTE_minutes!L51),INDEX(Minutes_by_use_case!$C$4:$C$11,MATCH($B51,Minutes_by_use_case!$B$4:$B$11,0)),Current_DTE_minutes!L51),"-")</f>
        <v>542.67651651984113</v>
      </c>
      <c r="M51" s="114">
        <f>IFERROR(IF(ISBLANK(Current_DTE_minutes!M51),INDEX(Minutes_by_use_case!$C$4:$C$11,MATCH($B51,Minutes_by_use_case!$B$4:$B$11,0)),Current_DTE_minutes!M51),"-")</f>
        <v>542.67651651984113</v>
      </c>
      <c r="N51" s="114">
        <f>IFERROR(IF(ISBLANK(Current_DTE_minutes!N51),INDEX(Minutes_by_use_case!$C$4:$C$11,MATCH($B51,Minutes_by_use_case!$B$4:$B$11,0)),Current_DTE_minutes!N51),"-")</f>
        <v>542.67651651984113</v>
      </c>
      <c r="O51" s="114">
        <f>IFERROR(IF(ISBLANK(Current_DTE_minutes!O51),INDEX(Minutes_by_use_case!$C$4:$C$11,MATCH($B51,Minutes_by_use_case!$B$4:$B$11,0)),Current_DTE_minutes!O51),"-")</f>
        <v>542.67651651984113</v>
      </c>
      <c r="P51" s="114">
        <f>IFERROR(IF(ISBLANK(Current_DTE_minutes!P51),INDEX(Minutes_by_use_case!$C$4:$C$11,MATCH($B51,Minutes_by_use_case!$B$4:$B$11,0)),Current_DTE_minutes!P51),"-")</f>
        <v>542.67651651984113</v>
      </c>
      <c r="Q51" s="114">
        <f>IFERROR(IF(ISBLANK(Current_DTE_minutes!Q51),INDEX(Minutes_by_use_case!$C$4:$C$11,MATCH($B51,Minutes_by_use_case!$B$4:$B$11,0)),Current_DTE_minutes!Q51),"-")</f>
        <v>542.67651651984113</v>
      </c>
      <c r="R51" s="114">
        <f>IFERROR(IF(ISBLANK(Current_DTE_minutes!R51),INDEX(Minutes_by_use_case!$C$4:$C$11,MATCH($B51,Minutes_by_use_case!$B$4:$B$11,0)),Current_DTE_minutes!R51),"-")</f>
        <v>542.67651651984113</v>
      </c>
      <c r="S51" s="114">
        <f>IFERROR(IF(ISBLANK(Current_DTE_minutes!S51),INDEX(Minutes_by_use_case!$C$4:$C$11,MATCH($B51,Minutes_by_use_case!$B$4:$B$11,0)),Current_DTE_minutes!S51),"-")</f>
        <v>542.67651651984113</v>
      </c>
      <c r="T51" s="114">
        <f>IFERROR(IF(ISBLANK(Current_DTE_minutes!T51),INDEX(Minutes_by_use_case!$C$4:$C$11,MATCH($B51,Minutes_by_use_case!$B$4:$B$11,0)),Current_DTE_minutes!T51),"-")</f>
        <v>542.67651651984113</v>
      </c>
      <c r="U51" s="114">
        <f>IFERROR(IF(ISBLANK(Current_DTE_minutes!U51),INDEX(Minutes_by_use_case!$C$4:$C$11,MATCH($B51,Minutes_by_use_case!$B$4:$B$11,0)),Current_DTE_minutes!U51),"-")</f>
        <v>542.67651651984113</v>
      </c>
      <c r="V51" s="114">
        <f>IFERROR(IF(ISBLANK(Current_DTE_minutes!V51),INDEX(Minutes_by_use_case!$C$4:$C$11,MATCH($B51,Minutes_by_use_case!$B$4:$B$11,0)),Current_DTE_minutes!V51),"-")</f>
        <v>542.67651651984113</v>
      </c>
      <c r="W51" s="114">
        <f>IFERROR(IF(ISBLANK(Current_DTE_minutes!W51),INDEX(Minutes_by_use_case!$C$4:$C$11,MATCH($B51,Minutes_by_use_case!$B$4:$B$11,0)),Current_DTE_minutes!W51),"-")</f>
        <v>542.67651651984113</v>
      </c>
    </row>
    <row r="52" spans="1:23" ht="12" x14ac:dyDescent="0.25">
      <c r="A52" s="85" t="str">
        <f>Lifespans_all!A52</f>
        <v>New</v>
      </c>
      <c r="B52" s="85" t="str">
        <f>Lifespans_all!B52</f>
        <v>Deep Space Robotic</v>
      </c>
      <c r="C52" s="85" t="str">
        <f>Lifespans_all!C52</f>
        <v>-</v>
      </c>
      <c r="D52" s="114" t="str">
        <f>IFERROR(IF(ISBLANK(Current_DTE_minutes!D52),INDEX(Minutes_by_use_case!$C$4:$C$11,MATCH($B52,Minutes_by_use_case!$B$4:$B$11,0)),Current_DTE_minutes!D52),"-")</f>
        <v>-</v>
      </c>
      <c r="E52" s="114" t="str">
        <f>IFERROR(IF(ISBLANK(Current_DTE_minutes!E52),INDEX(Minutes_by_use_case!$C$4:$C$11,MATCH($B52,Minutes_by_use_case!$B$4:$B$11,0)),Current_DTE_minutes!E52),"-")</f>
        <v>-</v>
      </c>
      <c r="F52" s="114" t="str">
        <f>IFERROR(IF(ISBLANK(Current_DTE_minutes!F52),INDEX(Minutes_by_use_case!$C$4:$C$11,MATCH($B52,Minutes_by_use_case!$B$4:$B$11,0)),Current_DTE_minutes!F52),"-")</f>
        <v>-</v>
      </c>
      <c r="G52" s="114" t="str">
        <f>IFERROR(IF(ISBLANK(Current_DTE_minutes!G52),INDEX(Minutes_by_use_case!$C$4:$C$11,MATCH($B52,Minutes_by_use_case!$B$4:$B$11,0)),Current_DTE_minutes!G52),"-")</f>
        <v>-</v>
      </c>
      <c r="H52" s="114" t="str">
        <f>IFERROR(IF(ISBLANK(Current_DTE_minutes!H52),INDEX(Minutes_by_use_case!$C$4:$C$11,MATCH($B52,Minutes_by_use_case!$B$4:$B$11,0)),Current_DTE_minutes!H52),"-")</f>
        <v>-</v>
      </c>
      <c r="I52" s="114" t="str">
        <f>IFERROR(IF(ISBLANK(Current_DTE_minutes!I52),INDEX(Minutes_by_use_case!$C$4:$C$11,MATCH($B52,Minutes_by_use_case!$B$4:$B$11,0)),Current_DTE_minutes!I52),"-")</f>
        <v>-</v>
      </c>
      <c r="J52" s="114" t="str">
        <f>IFERROR(IF(ISBLANK(Current_DTE_minutes!J52),INDEX(Minutes_by_use_case!$C$4:$C$11,MATCH($B52,Minutes_by_use_case!$B$4:$B$11,0)),Current_DTE_minutes!J52),"-")</f>
        <v>-</v>
      </c>
      <c r="K52" s="114" t="str">
        <f>IFERROR(IF(ISBLANK(Current_DTE_minutes!K52),INDEX(Minutes_by_use_case!$C$4:$C$11,MATCH($B52,Minutes_by_use_case!$B$4:$B$11,0)),Current_DTE_minutes!K52),"-")</f>
        <v>-</v>
      </c>
      <c r="L52" s="114" t="str">
        <f>IFERROR(IF(ISBLANK(Current_DTE_minutes!L52),INDEX(Minutes_by_use_case!$C$4:$C$11,MATCH($B52,Minutes_by_use_case!$B$4:$B$11,0)),Current_DTE_minutes!L52),"-")</f>
        <v>-</v>
      </c>
      <c r="M52" s="114" t="str">
        <f>IFERROR(IF(ISBLANK(Current_DTE_minutes!M52),INDEX(Minutes_by_use_case!$C$4:$C$11,MATCH($B52,Minutes_by_use_case!$B$4:$B$11,0)),Current_DTE_minutes!M52),"-")</f>
        <v>-</v>
      </c>
      <c r="N52" s="114" t="str">
        <f>IFERROR(IF(ISBLANK(Current_DTE_minutes!N52),INDEX(Minutes_by_use_case!$C$4:$C$11,MATCH($B52,Minutes_by_use_case!$B$4:$B$11,0)),Current_DTE_minutes!N52),"-")</f>
        <v>-</v>
      </c>
      <c r="O52" s="114" t="str">
        <f>IFERROR(IF(ISBLANK(Current_DTE_minutes!O52),INDEX(Minutes_by_use_case!$C$4:$C$11,MATCH($B52,Minutes_by_use_case!$B$4:$B$11,0)),Current_DTE_minutes!O52),"-")</f>
        <v>-</v>
      </c>
      <c r="P52" s="114" t="str">
        <f>IFERROR(IF(ISBLANK(Current_DTE_minutes!P52),INDEX(Minutes_by_use_case!$C$4:$C$11,MATCH($B52,Minutes_by_use_case!$B$4:$B$11,0)),Current_DTE_minutes!P52),"-")</f>
        <v>-</v>
      </c>
      <c r="Q52" s="114" t="str">
        <f>IFERROR(IF(ISBLANK(Current_DTE_minutes!Q52),INDEX(Minutes_by_use_case!$C$4:$C$11,MATCH($B52,Minutes_by_use_case!$B$4:$B$11,0)),Current_DTE_minutes!Q52),"-")</f>
        <v>-</v>
      </c>
      <c r="R52" s="114" t="str">
        <f>IFERROR(IF(ISBLANK(Current_DTE_minutes!R52),INDEX(Minutes_by_use_case!$C$4:$C$11,MATCH($B52,Minutes_by_use_case!$B$4:$B$11,0)),Current_DTE_minutes!R52),"-")</f>
        <v>-</v>
      </c>
      <c r="S52" s="114" t="str">
        <f>IFERROR(IF(ISBLANK(Current_DTE_minutes!S52),INDEX(Minutes_by_use_case!$C$4:$C$11,MATCH($B52,Minutes_by_use_case!$B$4:$B$11,0)),Current_DTE_minutes!S52),"-")</f>
        <v>-</v>
      </c>
      <c r="T52" s="114" t="str">
        <f>IFERROR(IF(ISBLANK(Current_DTE_minutes!T52),INDEX(Minutes_by_use_case!$C$4:$C$11,MATCH($B52,Minutes_by_use_case!$B$4:$B$11,0)),Current_DTE_minutes!T52),"-")</f>
        <v>-</v>
      </c>
      <c r="U52" s="114" t="str">
        <f>IFERROR(IF(ISBLANK(Current_DTE_minutes!U52),INDEX(Minutes_by_use_case!$C$4:$C$11,MATCH($B52,Minutes_by_use_case!$B$4:$B$11,0)),Current_DTE_minutes!U52),"-")</f>
        <v>-</v>
      </c>
      <c r="V52" s="114" t="str">
        <f>IFERROR(IF(ISBLANK(Current_DTE_minutes!V52),INDEX(Minutes_by_use_case!$C$4:$C$11,MATCH($B52,Minutes_by_use_case!$B$4:$B$11,0)),Current_DTE_minutes!V52),"-")</f>
        <v>-</v>
      </c>
      <c r="W52" s="114" t="str">
        <f>IFERROR(IF(ISBLANK(Current_DTE_minutes!W52),INDEX(Minutes_by_use_case!$C$4:$C$11,MATCH($B52,Minutes_by_use_case!$B$4:$B$11,0)),Current_DTE_minutes!W52),"-")</f>
        <v>-</v>
      </c>
    </row>
    <row r="53" spans="1:23" ht="12" x14ac:dyDescent="0.25">
      <c r="A53" s="85" t="str">
        <f>Lifespans_all!A53</f>
        <v>New</v>
      </c>
      <c r="B53" s="85" t="str">
        <f>Lifespans_all!B53</f>
        <v>Near Earth Robotic - Low Latency &amp; Complex Needs</v>
      </c>
      <c r="C53" s="85" t="str">
        <f>Lifespans_all!C53</f>
        <v>-</v>
      </c>
      <c r="D53" s="114">
        <f>IFERROR(IF(ISBLANK(Current_DTE_minutes!D53),INDEX(Minutes_by_use_case!$C$4:$C$11,MATCH($B53,Minutes_by_use_case!$B$4:$B$11,0)),Current_DTE_minutes!D53),"-")</f>
        <v>7739.6944573611108</v>
      </c>
      <c r="E53" s="114">
        <f>IFERROR(IF(ISBLANK(Current_DTE_minutes!E53),INDEX(Minutes_by_use_case!$C$4:$C$11,MATCH($B53,Minutes_by_use_case!$B$4:$B$11,0)),Current_DTE_minutes!E53),"-")</f>
        <v>7739.6944573611108</v>
      </c>
      <c r="F53" s="114">
        <f>IFERROR(IF(ISBLANK(Current_DTE_minutes!F53),INDEX(Minutes_by_use_case!$C$4:$C$11,MATCH($B53,Minutes_by_use_case!$B$4:$B$11,0)),Current_DTE_minutes!F53),"-")</f>
        <v>7739.6944573611108</v>
      </c>
      <c r="G53" s="114">
        <f>IFERROR(IF(ISBLANK(Current_DTE_minutes!G53),INDEX(Minutes_by_use_case!$C$4:$C$11,MATCH($B53,Minutes_by_use_case!$B$4:$B$11,0)),Current_DTE_minutes!G53),"-")</f>
        <v>7739.6944573611108</v>
      </c>
      <c r="H53" s="114">
        <f>IFERROR(IF(ISBLANK(Current_DTE_minutes!H53),INDEX(Minutes_by_use_case!$C$4:$C$11,MATCH($B53,Minutes_by_use_case!$B$4:$B$11,0)),Current_DTE_minutes!H53),"-")</f>
        <v>7739.6944573611108</v>
      </c>
      <c r="I53" s="114">
        <f>IFERROR(IF(ISBLANK(Current_DTE_minutes!I53),INDEX(Minutes_by_use_case!$C$4:$C$11,MATCH($B53,Minutes_by_use_case!$B$4:$B$11,0)),Current_DTE_minutes!I53),"-")</f>
        <v>7739.6944573611108</v>
      </c>
      <c r="J53" s="114">
        <f>IFERROR(IF(ISBLANK(Current_DTE_minutes!J53),INDEX(Minutes_by_use_case!$C$4:$C$11,MATCH($B53,Minutes_by_use_case!$B$4:$B$11,0)),Current_DTE_minutes!J53),"-")</f>
        <v>7739.6944573611108</v>
      </c>
      <c r="K53" s="114">
        <f>IFERROR(IF(ISBLANK(Current_DTE_minutes!K53),INDEX(Minutes_by_use_case!$C$4:$C$11,MATCH($B53,Minutes_by_use_case!$B$4:$B$11,0)),Current_DTE_minutes!K53),"-")</f>
        <v>7739.6944573611108</v>
      </c>
      <c r="L53" s="114">
        <f>IFERROR(IF(ISBLANK(Current_DTE_minutes!L53),INDEX(Minutes_by_use_case!$C$4:$C$11,MATCH($B53,Minutes_by_use_case!$B$4:$B$11,0)),Current_DTE_minutes!L53),"-")</f>
        <v>7739.6944573611108</v>
      </c>
      <c r="M53" s="114">
        <f>IFERROR(IF(ISBLANK(Current_DTE_minutes!M53),INDEX(Minutes_by_use_case!$C$4:$C$11,MATCH($B53,Minutes_by_use_case!$B$4:$B$11,0)),Current_DTE_minutes!M53),"-")</f>
        <v>7739.6944573611108</v>
      </c>
      <c r="N53" s="114">
        <f>IFERROR(IF(ISBLANK(Current_DTE_minutes!N53),INDEX(Minutes_by_use_case!$C$4:$C$11,MATCH($B53,Minutes_by_use_case!$B$4:$B$11,0)),Current_DTE_minutes!N53),"-")</f>
        <v>7739.6944573611108</v>
      </c>
      <c r="O53" s="114">
        <f>IFERROR(IF(ISBLANK(Current_DTE_minutes!O53),INDEX(Minutes_by_use_case!$C$4:$C$11,MATCH($B53,Minutes_by_use_case!$B$4:$B$11,0)),Current_DTE_minutes!O53),"-")</f>
        <v>7739.6944573611108</v>
      </c>
      <c r="P53" s="114">
        <f>IFERROR(IF(ISBLANK(Current_DTE_minutes!P53),INDEX(Minutes_by_use_case!$C$4:$C$11,MATCH($B53,Minutes_by_use_case!$B$4:$B$11,0)),Current_DTE_minutes!P53),"-")</f>
        <v>7739.6944573611108</v>
      </c>
      <c r="Q53" s="114">
        <f>IFERROR(IF(ISBLANK(Current_DTE_minutes!Q53),INDEX(Minutes_by_use_case!$C$4:$C$11,MATCH($B53,Minutes_by_use_case!$B$4:$B$11,0)),Current_DTE_minutes!Q53),"-")</f>
        <v>7739.6944573611108</v>
      </c>
      <c r="R53" s="114">
        <f>IFERROR(IF(ISBLANK(Current_DTE_minutes!R53),INDEX(Minutes_by_use_case!$C$4:$C$11,MATCH($B53,Minutes_by_use_case!$B$4:$B$11,0)),Current_DTE_minutes!R53),"-")</f>
        <v>7739.6944573611108</v>
      </c>
      <c r="S53" s="114">
        <f>IFERROR(IF(ISBLANK(Current_DTE_minutes!S53),INDEX(Minutes_by_use_case!$C$4:$C$11,MATCH($B53,Minutes_by_use_case!$B$4:$B$11,0)),Current_DTE_minutes!S53),"-")</f>
        <v>7739.6944573611108</v>
      </c>
      <c r="T53" s="114">
        <f>IFERROR(IF(ISBLANK(Current_DTE_minutes!T53),INDEX(Minutes_by_use_case!$C$4:$C$11,MATCH($B53,Minutes_by_use_case!$B$4:$B$11,0)),Current_DTE_minutes!T53),"-")</f>
        <v>7739.6944573611108</v>
      </c>
      <c r="U53" s="114">
        <f>IFERROR(IF(ISBLANK(Current_DTE_minutes!U53),INDEX(Minutes_by_use_case!$C$4:$C$11,MATCH($B53,Minutes_by_use_case!$B$4:$B$11,0)),Current_DTE_minutes!U53),"-")</f>
        <v>7739.6944573611108</v>
      </c>
      <c r="V53" s="114">
        <f>IFERROR(IF(ISBLANK(Current_DTE_minutes!V53),INDEX(Minutes_by_use_case!$C$4:$C$11,MATCH($B53,Minutes_by_use_case!$B$4:$B$11,0)),Current_DTE_minutes!V53),"-")</f>
        <v>7739.6944573611108</v>
      </c>
      <c r="W53" s="114">
        <f>IFERROR(IF(ISBLANK(Current_DTE_minutes!W53),INDEX(Minutes_by_use_case!$C$4:$C$11,MATCH($B53,Minutes_by_use_case!$B$4:$B$11,0)),Current_DTE_minutes!W53),"-")</f>
        <v>7739.6944573611108</v>
      </c>
    </row>
    <row r="54" spans="1:23" ht="12" x14ac:dyDescent="0.25">
      <c r="A54" s="85" t="str">
        <f>Lifespans_all!A54</f>
        <v>New</v>
      </c>
      <c r="B54" s="85" t="str">
        <f>Lifespans_all!B54</f>
        <v>Mission Operations</v>
      </c>
      <c r="C54" s="85" t="str">
        <f>Lifespans_all!C54</f>
        <v>-</v>
      </c>
      <c r="D54" s="114" t="str">
        <f>IFERROR(IF(ISBLANK(Current_DTE_minutes!D54),INDEX(Minutes_by_use_case!$C$4:$C$11,MATCH($B54,Minutes_by_use_case!$B$4:$B$11,0)),Current_DTE_minutes!D54),"-")</f>
        <v>-</v>
      </c>
      <c r="E54" s="114" t="str">
        <f>IFERROR(IF(ISBLANK(Current_DTE_minutes!E54),INDEX(Minutes_by_use_case!$C$4:$C$11,MATCH($B54,Minutes_by_use_case!$B$4:$B$11,0)),Current_DTE_minutes!E54),"-")</f>
        <v>-</v>
      </c>
      <c r="F54" s="114" t="str">
        <f>IFERROR(IF(ISBLANK(Current_DTE_minutes!F54),INDEX(Minutes_by_use_case!$C$4:$C$11,MATCH($B54,Minutes_by_use_case!$B$4:$B$11,0)),Current_DTE_minutes!F54),"-")</f>
        <v>-</v>
      </c>
      <c r="G54" s="114" t="str">
        <f>IFERROR(IF(ISBLANK(Current_DTE_minutes!G54),INDEX(Minutes_by_use_case!$C$4:$C$11,MATCH($B54,Minutes_by_use_case!$B$4:$B$11,0)),Current_DTE_minutes!G54),"-")</f>
        <v>-</v>
      </c>
      <c r="H54" s="114" t="str">
        <f>IFERROR(IF(ISBLANK(Current_DTE_minutes!H54),INDEX(Minutes_by_use_case!$C$4:$C$11,MATCH($B54,Minutes_by_use_case!$B$4:$B$11,0)),Current_DTE_minutes!H54),"-")</f>
        <v>-</v>
      </c>
      <c r="I54" s="114" t="str">
        <f>IFERROR(IF(ISBLANK(Current_DTE_minutes!I54),INDEX(Minutes_by_use_case!$C$4:$C$11,MATCH($B54,Minutes_by_use_case!$B$4:$B$11,0)),Current_DTE_minutes!I54),"-")</f>
        <v>-</v>
      </c>
      <c r="J54" s="114" t="str">
        <f>IFERROR(IF(ISBLANK(Current_DTE_minutes!J54),INDEX(Minutes_by_use_case!$C$4:$C$11,MATCH($B54,Minutes_by_use_case!$B$4:$B$11,0)),Current_DTE_minutes!J54),"-")</f>
        <v>-</v>
      </c>
      <c r="K54" s="114" t="str">
        <f>IFERROR(IF(ISBLANK(Current_DTE_minutes!K54),INDEX(Minutes_by_use_case!$C$4:$C$11,MATCH($B54,Minutes_by_use_case!$B$4:$B$11,0)),Current_DTE_minutes!K54),"-")</f>
        <v>-</v>
      </c>
      <c r="L54" s="114" t="str">
        <f>IFERROR(IF(ISBLANK(Current_DTE_minutes!L54),INDEX(Minutes_by_use_case!$C$4:$C$11,MATCH($B54,Minutes_by_use_case!$B$4:$B$11,0)),Current_DTE_minutes!L54),"-")</f>
        <v>-</v>
      </c>
      <c r="M54" s="114" t="str">
        <f>IFERROR(IF(ISBLANK(Current_DTE_minutes!M54),INDEX(Minutes_by_use_case!$C$4:$C$11,MATCH($B54,Minutes_by_use_case!$B$4:$B$11,0)),Current_DTE_minutes!M54),"-")</f>
        <v>-</v>
      </c>
      <c r="N54" s="114" t="str">
        <f>IFERROR(IF(ISBLANK(Current_DTE_minutes!N54),INDEX(Minutes_by_use_case!$C$4:$C$11,MATCH($B54,Minutes_by_use_case!$B$4:$B$11,0)),Current_DTE_minutes!N54),"-")</f>
        <v>-</v>
      </c>
      <c r="O54" s="114" t="str">
        <f>IFERROR(IF(ISBLANK(Current_DTE_minutes!O54),INDEX(Minutes_by_use_case!$C$4:$C$11,MATCH($B54,Minutes_by_use_case!$B$4:$B$11,0)),Current_DTE_minutes!O54),"-")</f>
        <v>-</v>
      </c>
      <c r="P54" s="114" t="str">
        <f>IFERROR(IF(ISBLANK(Current_DTE_minutes!P54),INDEX(Minutes_by_use_case!$C$4:$C$11,MATCH($B54,Minutes_by_use_case!$B$4:$B$11,0)),Current_DTE_minutes!P54),"-")</f>
        <v>-</v>
      </c>
      <c r="Q54" s="114" t="str">
        <f>IFERROR(IF(ISBLANK(Current_DTE_minutes!Q54),INDEX(Minutes_by_use_case!$C$4:$C$11,MATCH($B54,Minutes_by_use_case!$B$4:$B$11,0)),Current_DTE_minutes!Q54),"-")</f>
        <v>-</v>
      </c>
      <c r="R54" s="114" t="str">
        <f>IFERROR(IF(ISBLANK(Current_DTE_minutes!R54),INDEX(Minutes_by_use_case!$C$4:$C$11,MATCH($B54,Minutes_by_use_case!$B$4:$B$11,0)),Current_DTE_minutes!R54),"-")</f>
        <v>-</v>
      </c>
      <c r="S54" s="114" t="str">
        <f>IFERROR(IF(ISBLANK(Current_DTE_minutes!S54),INDEX(Minutes_by_use_case!$C$4:$C$11,MATCH($B54,Minutes_by_use_case!$B$4:$B$11,0)),Current_DTE_minutes!S54),"-")</f>
        <v>-</v>
      </c>
      <c r="T54" s="114" t="str">
        <f>IFERROR(IF(ISBLANK(Current_DTE_minutes!T54),INDEX(Minutes_by_use_case!$C$4:$C$11,MATCH($B54,Minutes_by_use_case!$B$4:$B$11,0)),Current_DTE_minutes!T54),"-")</f>
        <v>-</v>
      </c>
      <c r="U54" s="114" t="str">
        <f>IFERROR(IF(ISBLANK(Current_DTE_minutes!U54),INDEX(Minutes_by_use_case!$C$4:$C$11,MATCH($B54,Minutes_by_use_case!$B$4:$B$11,0)),Current_DTE_minutes!U54),"-")</f>
        <v>-</v>
      </c>
      <c r="V54" s="114" t="str">
        <f>IFERROR(IF(ISBLANK(Current_DTE_minutes!V54),INDEX(Minutes_by_use_case!$C$4:$C$11,MATCH($B54,Minutes_by_use_case!$B$4:$B$11,0)),Current_DTE_minutes!V54),"-")</f>
        <v>-</v>
      </c>
      <c r="W54" s="114" t="str">
        <f>IFERROR(IF(ISBLANK(Current_DTE_minutes!W54),INDEX(Minutes_by_use_case!$C$4:$C$11,MATCH($B54,Minutes_by_use_case!$B$4:$B$11,0)),Current_DTE_minutes!W54),"-")</f>
        <v>-</v>
      </c>
    </row>
    <row r="55" spans="1:23" ht="12" x14ac:dyDescent="0.25">
      <c r="A55" s="85" t="str">
        <f>Lifespans_all!A55</f>
        <v>New</v>
      </c>
      <c r="B55" s="85" t="str">
        <f>Lifespans_all!B55</f>
        <v>Launch Events</v>
      </c>
      <c r="C55" s="85" t="str">
        <f>Lifespans_all!C55</f>
        <v>-</v>
      </c>
      <c r="D55" s="114">
        <f>IFERROR(IF(ISBLANK(Current_DTE_minutes!D55),INDEX(Minutes_by_use_case!$C$4:$C$11,MATCH($B55,Minutes_by_use_case!$B$4:$B$11,0)),Current_DTE_minutes!D55),"-")</f>
        <v>1430.9131237870372</v>
      </c>
      <c r="E55" s="114">
        <f>IFERROR(IF(ISBLANK(Current_DTE_minutes!E55),INDEX(Minutes_by_use_case!$C$4:$C$11,MATCH($B55,Minutes_by_use_case!$B$4:$B$11,0)),Current_DTE_minutes!E55),"-")</f>
        <v>1430.9131237870372</v>
      </c>
      <c r="F55" s="114">
        <f>IFERROR(IF(ISBLANK(Current_DTE_minutes!F55),INDEX(Minutes_by_use_case!$C$4:$C$11,MATCH($B55,Minutes_by_use_case!$B$4:$B$11,0)),Current_DTE_minutes!F55),"-")</f>
        <v>1430.9131237870372</v>
      </c>
      <c r="G55" s="114">
        <f>IFERROR(IF(ISBLANK(Current_DTE_minutes!G55),INDEX(Minutes_by_use_case!$C$4:$C$11,MATCH($B55,Minutes_by_use_case!$B$4:$B$11,0)),Current_DTE_minutes!G55),"-")</f>
        <v>1430.9131237870372</v>
      </c>
      <c r="H55" s="114">
        <f>IFERROR(IF(ISBLANK(Current_DTE_minutes!H55),INDEX(Minutes_by_use_case!$C$4:$C$11,MATCH($B55,Minutes_by_use_case!$B$4:$B$11,0)),Current_DTE_minutes!H55),"-")</f>
        <v>1430.9131237870372</v>
      </c>
      <c r="I55" s="114">
        <f>IFERROR(IF(ISBLANK(Current_DTE_minutes!I55),INDEX(Minutes_by_use_case!$C$4:$C$11,MATCH($B55,Minutes_by_use_case!$B$4:$B$11,0)),Current_DTE_minutes!I55),"-")</f>
        <v>1430.9131237870372</v>
      </c>
      <c r="J55" s="114">
        <f>IFERROR(IF(ISBLANK(Current_DTE_minutes!J55),INDEX(Minutes_by_use_case!$C$4:$C$11,MATCH($B55,Minutes_by_use_case!$B$4:$B$11,0)),Current_DTE_minutes!J55),"-")</f>
        <v>1430.9131237870372</v>
      </c>
      <c r="K55" s="114">
        <f>IFERROR(IF(ISBLANK(Current_DTE_minutes!K55),INDEX(Minutes_by_use_case!$C$4:$C$11,MATCH($B55,Minutes_by_use_case!$B$4:$B$11,0)),Current_DTE_minutes!K55),"-")</f>
        <v>1430.9131237870372</v>
      </c>
      <c r="L55" s="114">
        <f>IFERROR(IF(ISBLANK(Current_DTE_minutes!L55),INDEX(Minutes_by_use_case!$C$4:$C$11,MATCH($B55,Minutes_by_use_case!$B$4:$B$11,0)),Current_DTE_minutes!L55),"-")</f>
        <v>1430.9131237870372</v>
      </c>
      <c r="M55" s="114">
        <f>IFERROR(IF(ISBLANK(Current_DTE_minutes!M55),INDEX(Minutes_by_use_case!$C$4:$C$11,MATCH($B55,Minutes_by_use_case!$B$4:$B$11,0)),Current_DTE_minutes!M55),"-")</f>
        <v>1430.9131237870372</v>
      </c>
      <c r="N55" s="114">
        <f>IFERROR(IF(ISBLANK(Current_DTE_minutes!N55),INDEX(Minutes_by_use_case!$C$4:$C$11,MATCH($B55,Minutes_by_use_case!$B$4:$B$11,0)),Current_DTE_minutes!N55),"-")</f>
        <v>1430.9131237870372</v>
      </c>
      <c r="O55" s="114">
        <f>IFERROR(IF(ISBLANK(Current_DTE_minutes!O55),INDEX(Minutes_by_use_case!$C$4:$C$11,MATCH($B55,Minutes_by_use_case!$B$4:$B$11,0)),Current_DTE_minutes!O55),"-")</f>
        <v>1430.9131237870372</v>
      </c>
      <c r="P55" s="114">
        <f>IFERROR(IF(ISBLANK(Current_DTE_minutes!P55),INDEX(Minutes_by_use_case!$C$4:$C$11,MATCH($B55,Minutes_by_use_case!$B$4:$B$11,0)),Current_DTE_minutes!P55),"-")</f>
        <v>1430.9131237870372</v>
      </c>
      <c r="Q55" s="114">
        <f>IFERROR(IF(ISBLANK(Current_DTE_minutes!Q55),INDEX(Minutes_by_use_case!$C$4:$C$11,MATCH($B55,Minutes_by_use_case!$B$4:$B$11,0)),Current_DTE_minutes!Q55),"-")</f>
        <v>1430.9131237870372</v>
      </c>
      <c r="R55" s="114">
        <f>IFERROR(IF(ISBLANK(Current_DTE_minutes!R55),INDEX(Minutes_by_use_case!$C$4:$C$11,MATCH($B55,Minutes_by_use_case!$B$4:$B$11,0)),Current_DTE_minutes!R55),"-")</f>
        <v>1430.9131237870372</v>
      </c>
      <c r="S55" s="114">
        <f>IFERROR(IF(ISBLANK(Current_DTE_minutes!S55),INDEX(Minutes_by_use_case!$C$4:$C$11,MATCH($B55,Minutes_by_use_case!$B$4:$B$11,0)),Current_DTE_minutes!S55),"-")</f>
        <v>1430.9131237870372</v>
      </c>
      <c r="T55" s="114">
        <f>IFERROR(IF(ISBLANK(Current_DTE_minutes!T55),INDEX(Minutes_by_use_case!$C$4:$C$11,MATCH($B55,Minutes_by_use_case!$B$4:$B$11,0)),Current_DTE_minutes!T55),"-")</f>
        <v>1430.9131237870372</v>
      </c>
      <c r="U55" s="114">
        <f>IFERROR(IF(ISBLANK(Current_DTE_minutes!U55),INDEX(Minutes_by_use_case!$C$4:$C$11,MATCH($B55,Minutes_by_use_case!$B$4:$B$11,0)),Current_DTE_minutes!U55),"-")</f>
        <v>1430.9131237870372</v>
      </c>
      <c r="V55" s="114">
        <f>IFERROR(IF(ISBLANK(Current_DTE_minutes!V55),INDEX(Minutes_by_use_case!$C$4:$C$11,MATCH($B55,Minutes_by_use_case!$B$4:$B$11,0)),Current_DTE_minutes!V55),"-")</f>
        <v>1430.9131237870372</v>
      </c>
      <c r="W55" s="114">
        <f>IFERROR(IF(ISBLANK(Current_DTE_minutes!W55),INDEX(Minutes_by_use_case!$C$4:$C$11,MATCH($B55,Minutes_by_use_case!$B$4:$B$11,0)),Current_DTE_minutes!W55),"-")</f>
        <v>1430.9131237870372</v>
      </c>
    </row>
    <row r="56" spans="1:23" ht="12" x14ac:dyDescent="0.25">
      <c r="A56" s="85" t="str">
        <f>Lifespans_all!A56</f>
        <v>New</v>
      </c>
      <c r="B56" s="85" t="str">
        <f>Lifespans_all!B56</f>
        <v>Terrestrial &amp; Aerial</v>
      </c>
      <c r="C56" s="85" t="str">
        <f>Lifespans_all!C56</f>
        <v>-</v>
      </c>
      <c r="D56" s="114">
        <f>IFERROR(IF(ISBLANK(Current_DTE_minutes!D56),INDEX(Minutes_by_use_case!$C$4:$C$11,MATCH($B56,Minutes_by_use_case!$B$4:$B$11,0)),Current_DTE_minutes!D56),"-")</f>
        <v>1413.3399950000003</v>
      </c>
      <c r="E56" s="114">
        <f>IFERROR(IF(ISBLANK(Current_DTE_minutes!E56),INDEX(Minutes_by_use_case!$C$4:$C$11,MATCH($B56,Minutes_by_use_case!$B$4:$B$11,0)),Current_DTE_minutes!E56),"-")</f>
        <v>1413.3399950000003</v>
      </c>
      <c r="F56" s="114">
        <f>IFERROR(IF(ISBLANK(Current_DTE_minutes!F56),INDEX(Minutes_by_use_case!$C$4:$C$11,MATCH($B56,Minutes_by_use_case!$B$4:$B$11,0)),Current_DTE_minutes!F56),"-")</f>
        <v>1413.3399950000003</v>
      </c>
      <c r="G56" s="114">
        <f>IFERROR(IF(ISBLANK(Current_DTE_minutes!G56),INDEX(Minutes_by_use_case!$C$4:$C$11,MATCH($B56,Minutes_by_use_case!$B$4:$B$11,0)),Current_DTE_minutes!G56),"-")</f>
        <v>1413.3399950000003</v>
      </c>
      <c r="H56" s="114">
        <f>IFERROR(IF(ISBLANK(Current_DTE_minutes!H56),INDEX(Minutes_by_use_case!$C$4:$C$11,MATCH($B56,Minutes_by_use_case!$B$4:$B$11,0)),Current_DTE_minutes!H56),"-")</f>
        <v>1413.3399950000003</v>
      </c>
      <c r="I56" s="114">
        <f>IFERROR(IF(ISBLANK(Current_DTE_minutes!I56),INDEX(Minutes_by_use_case!$C$4:$C$11,MATCH($B56,Minutes_by_use_case!$B$4:$B$11,0)),Current_DTE_minutes!I56),"-")</f>
        <v>1413.3399950000003</v>
      </c>
      <c r="J56" s="114">
        <f>IFERROR(IF(ISBLANK(Current_DTE_minutes!J56),INDEX(Minutes_by_use_case!$C$4:$C$11,MATCH($B56,Minutes_by_use_case!$B$4:$B$11,0)),Current_DTE_minutes!J56),"-")</f>
        <v>1413.3399950000003</v>
      </c>
      <c r="K56" s="114">
        <f>IFERROR(IF(ISBLANK(Current_DTE_minutes!K56),INDEX(Minutes_by_use_case!$C$4:$C$11,MATCH($B56,Minutes_by_use_case!$B$4:$B$11,0)),Current_DTE_minutes!K56),"-")</f>
        <v>1413.3399950000003</v>
      </c>
      <c r="L56" s="114">
        <f>IFERROR(IF(ISBLANK(Current_DTE_minutes!L56),INDEX(Minutes_by_use_case!$C$4:$C$11,MATCH($B56,Minutes_by_use_case!$B$4:$B$11,0)),Current_DTE_minutes!L56),"-")</f>
        <v>1413.3399950000003</v>
      </c>
      <c r="M56" s="114">
        <f>IFERROR(IF(ISBLANK(Current_DTE_minutes!M56),INDEX(Minutes_by_use_case!$C$4:$C$11,MATCH($B56,Minutes_by_use_case!$B$4:$B$11,0)),Current_DTE_minutes!M56),"-")</f>
        <v>1413.3399950000003</v>
      </c>
      <c r="N56" s="114">
        <f>IFERROR(IF(ISBLANK(Current_DTE_minutes!N56),INDEX(Minutes_by_use_case!$C$4:$C$11,MATCH($B56,Minutes_by_use_case!$B$4:$B$11,0)),Current_DTE_minutes!N56),"-")</f>
        <v>1413.3399950000003</v>
      </c>
      <c r="O56" s="114">
        <f>IFERROR(IF(ISBLANK(Current_DTE_minutes!O56),INDEX(Minutes_by_use_case!$C$4:$C$11,MATCH($B56,Minutes_by_use_case!$B$4:$B$11,0)),Current_DTE_minutes!O56),"-")</f>
        <v>1413.3399950000003</v>
      </c>
      <c r="P56" s="114">
        <f>IFERROR(IF(ISBLANK(Current_DTE_minutes!P56),INDEX(Minutes_by_use_case!$C$4:$C$11,MATCH($B56,Minutes_by_use_case!$B$4:$B$11,0)),Current_DTE_minutes!P56),"-")</f>
        <v>1413.3399950000003</v>
      </c>
      <c r="Q56" s="114">
        <f>IFERROR(IF(ISBLANK(Current_DTE_minutes!Q56),INDEX(Minutes_by_use_case!$C$4:$C$11,MATCH($B56,Minutes_by_use_case!$B$4:$B$11,0)),Current_DTE_minutes!Q56),"-")</f>
        <v>1413.3399950000003</v>
      </c>
      <c r="R56" s="114">
        <f>IFERROR(IF(ISBLANK(Current_DTE_minutes!R56),INDEX(Minutes_by_use_case!$C$4:$C$11,MATCH($B56,Minutes_by_use_case!$B$4:$B$11,0)),Current_DTE_minutes!R56),"-")</f>
        <v>1413.3399950000003</v>
      </c>
      <c r="S56" s="114">
        <f>IFERROR(IF(ISBLANK(Current_DTE_minutes!S56),INDEX(Minutes_by_use_case!$C$4:$C$11,MATCH($B56,Minutes_by_use_case!$B$4:$B$11,0)),Current_DTE_minutes!S56),"-")</f>
        <v>1413.3399950000003</v>
      </c>
      <c r="T56" s="114">
        <f>IFERROR(IF(ISBLANK(Current_DTE_minutes!T56),INDEX(Minutes_by_use_case!$C$4:$C$11,MATCH($B56,Minutes_by_use_case!$B$4:$B$11,0)),Current_DTE_minutes!T56),"-")</f>
        <v>1413.3399950000003</v>
      </c>
      <c r="U56" s="114">
        <f>IFERROR(IF(ISBLANK(Current_DTE_minutes!U56),INDEX(Minutes_by_use_case!$C$4:$C$11,MATCH($B56,Minutes_by_use_case!$B$4:$B$11,0)),Current_DTE_minutes!U56),"-")</f>
        <v>1413.3399950000003</v>
      </c>
      <c r="V56" s="114">
        <f>IFERROR(IF(ISBLANK(Current_DTE_minutes!V56),INDEX(Minutes_by_use_case!$C$4:$C$11,MATCH($B56,Minutes_by_use_case!$B$4:$B$11,0)),Current_DTE_minutes!V56),"-")</f>
        <v>1413.3399950000003</v>
      </c>
      <c r="W56" s="114">
        <f>IFERROR(IF(ISBLANK(Current_DTE_minutes!W56),INDEX(Minutes_by_use_case!$C$4:$C$11,MATCH($B56,Minutes_by_use_case!$B$4:$B$11,0)),Current_DTE_minutes!W56),"-")</f>
        <v>1413.3399950000003</v>
      </c>
    </row>
    <row r="57" spans="1:23" x14ac:dyDescent="0.3">
      <c r="D57" s="105"/>
      <c r="E57" s="105"/>
      <c r="F57" s="105"/>
      <c r="G57" s="105"/>
      <c r="H57" s="105"/>
      <c r="I57" s="105"/>
      <c r="J57" s="105"/>
      <c r="K57" s="105"/>
      <c r="L57" s="105"/>
      <c r="M57" s="105"/>
      <c r="N57" s="105"/>
      <c r="O57" s="105"/>
      <c r="P57" s="105"/>
      <c r="Q57" s="105"/>
      <c r="R57" s="105"/>
      <c r="S57" s="105"/>
      <c r="T57" s="105"/>
      <c r="U57" s="105"/>
      <c r="V57" s="105"/>
      <c r="W57" s="105"/>
    </row>
    <row r="58" spans="1:23" x14ac:dyDescent="0.3">
      <c r="D58" s="105"/>
      <c r="E58" s="105"/>
      <c r="F58" s="105"/>
      <c r="G58" s="105"/>
      <c r="H58" s="105"/>
      <c r="I58" s="105"/>
      <c r="J58" s="105"/>
      <c r="K58" s="105"/>
      <c r="L58" s="105"/>
      <c r="M58" s="105"/>
      <c r="N58" s="105"/>
      <c r="O58" s="105"/>
      <c r="P58" s="105"/>
      <c r="Q58" s="105"/>
      <c r="R58" s="105"/>
      <c r="S58" s="105"/>
      <c r="T58" s="105"/>
      <c r="U58" s="105"/>
      <c r="V58" s="105"/>
      <c r="W58" s="105"/>
    </row>
    <row r="59" spans="1:23" ht="15" thickBot="1" x14ac:dyDescent="0.35">
      <c r="A59" s="71"/>
      <c r="B59" s="71" t="s">
        <v>150</v>
      </c>
      <c r="D59" s="293"/>
      <c r="E59" s="293"/>
      <c r="F59" s="293"/>
      <c r="G59" s="293"/>
      <c r="H59" s="293"/>
      <c r="I59" s="293"/>
      <c r="J59" s="293"/>
      <c r="K59" s="293"/>
      <c r="L59" s="293"/>
      <c r="M59" s="294"/>
      <c r="N59" s="293"/>
      <c r="O59" s="293"/>
      <c r="P59" s="293"/>
      <c r="Q59" s="293"/>
      <c r="R59" s="293"/>
      <c r="S59" s="293"/>
      <c r="T59" s="293"/>
      <c r="U59" s="293"/>
      <c r="V59" s="293"/>
      <c r="W59" s="293"/>
    </row>
    <row r="60" spans="1:23" x14ac:dyDescent="0.3">
      <c r="A60" s="71"/>
      <c r="B60" s="115" t="s">
        <v>157</v>
      </c>
      <c r="D60" s="295">
        <f>D1</f>
        <v>2021</v>
      </c>
      <c r="E60" s="295">
        <f t="shared" ref="E60:W60" si="0">E1</f>
        <v>2022</v>
      </c>
      <c r="F60" s="295">
        <f t="shared" si="0"/>
        <v>2023</v>
      </c>
      <c r="G60" s="295">
        <f t="shared" si="0"/>
        <v>2024</v>
      </c>
      <c r="H60" s="295">
        <f t="shared" si="0"/>
        <v>2025</v>
      </c>
      <c r="I60" s="295">
        <f t="shared" si="0"/>
        <v>2026</v>
      </c>
      <c r="J60" s="295">
        <f t="shared" si="0"/>
        <v>2027</v>
      </c>
      <c r="K60" s="295">
        <f t="shared" si="0"/>
        <v>2028</v>
      </c>
      <c r="L60" s="295">
        <f t="shared" si="0"/>
        <v>2029</v>
      </c>
      <c r="M60" s="295">
        <f t="shared" si="0"/>
        <v>2030</v>
      </c>
      <c r="N60" s="295">
        <f t="shared" si="0"/>
        <v>2031</v>
      </c>
      <c r="O60" s="295">
        <f t="shared" si="0"/>
        <v>2032</v>
      </c>
      <c r="P60" s="295">
        <f t="shared" si="0"/>
        <v>2033</v>
      </c>
      <c r="Q60" s="295">
        <f t="shared" si="0"/>
        <v>2034</v>
      </c>
      <c r="R60" s="295">
        <f t="shared" si="0"/>
        <v>2035</v>
      </c>
      <c r="S60" s="295">
        <f t="shared" si="0"/>
        <v>2036</v>
      </c>
      <c r="T60" s="295">
        <f t="shared" si="0"/>
        <v>2037</v>
      </c>
      <c r="U60" s="295">
        <f t="shared" si="0"/>
        <v>2038</v>
      </c>
      <c r="V60" s="295">
        <f t="shared" si="0"/>
        <v>2039</v>
      </c>
      <c r="W60" s="295">
        <f t="shared" si="0"/>
        <v>2040</v>
      </c>
    </row>
    <row r="61" spans="1:23" x14ac:dyDescent="0.3">
      <c r="A61" s="71"/>
      <c r="B61" s="117" t="s">
        <v>112</v>
      </c>
      <c r="D61" s="112">
        <f>SUMIF($B2:$B56,$B61,D$2:D$56)</f>
        <v>11292.288767500002</v>
      </c>
      <c r="E61" s="112">
        <f t="shared" ref="E61:W68" si="1">SUMIF($B2:$B56,$B61,E$2:E$56)</f>
        <v>11019.674350833335</v>
      </c>
      <c r="F61" s="112">
        <f t="shared" si="1"/>
        <v>9771.4871036111126</v>
      </c>
      <c r="G61" s="112">
        <f t="shared" si="1"/>
        <v>10977.229665277779</v>
      </c>
      <c r="H61" s="112">
        <f t="shared" si="1"/>
        <v>10977.229665277779</v>
      </c>
      <c r="I61" s="112">
        <f t="shared" si="1"/>
        <v>10977.229665277779</v>
      </c>
      <c r="J61" s="112">
        <f t="shared" si="1"/>
        <v>10977.229665277779</v>
      </c>
      <c r="K61" s="112">
        <f t="shared" si="1"/>
        <v>10977.229665277779</v>
      </c>
      <c r="L61" s="112">
        <f t="shared" si="1"/>
        <v>10977.229665277779</v>
      </c>
      <c r="M61" s="112">
        <f t="shared" si="1"/>
        <v>10977.229665277779</v>
      </c>
      <c r="N61" s="112">
        <f t="shared" si="1"/>
        <v>10977.229665277779</v>
      </c>
      <c r="O61" s="112">
        <f t="shared" si="1"/>
        <v>10977.229665277779</v>
      </c>
      <c r="P61" s="112">
        <f t="shared" si="1"/>
        <v>10977.229665277779</v>
      </c>
      <c r="Q61" s="112">
        <f t="shared" si="1"/>
        <v>10977.229665277779</v>
      </c>
      <c r="R61" s="112">
        <f t="shared" si="1"/>
        <v>10977.229665277779</v>
      </c>
      <c r="S61" s="112">
        <f t="shared" si="1"/>
        <v>10977.229665277779</v>
      </c>
      <c r="T61" s="112">
        <f t="shared" si="1"/>
        <v>10977.229665277779</v>
      </c>
      <c r="U61" s="112">
        <f t="shared" si="1"/>
        <v>10977.229665277779</v>
      </c>
      <c r="V61" s="112">
        <f t="shared" si="1"/>
        <v>10977.229665277779</v>
      </c>
      <c r="W61" s="112">
        <f t="shared" si="1"/>
        <v>10977.229665277779</v>
      </c>
    </row>
    <row r="62" spans="1:23" x14ac:dyDescent="0.3">
      <c r="A62" s="71"/>
      <c r="B62" s="117" t="s">
        <v>110</v>
      </c>
      <c r="D62" s="112">
        <f t="shared" ref="D62:S68" si="2">SUMIF($B3:$B57,$B62,D$2:D$56)</f>
        <v>19813.627719338619</v>
      </c>
      <c r="E62" s="112">
        <f t="shared" si="2"/>
        <v>18626.258708227509</v>
      </c>
      <c r="F62" s="112">
        <f t="shared" si="2"/>
        <v>17736.6126721164</v>
      </c>
      <c r="G62" s="112">
        <f t="shared" si="2"/>
        <v>19175.407717671955</v>
      </c>
      <c r="H62" s="112">
        <f t="shared" si="2"/>
        <v>19175.407717671955</v>
      </c>
      <c r="I62" s="112">
        <f t="shared" si="2"/>
        <v>19175.407717671955</v>
      </c>
      <c r="J62" s="112">
        <f t="shared" si="2"/>
        <v>19175.407717671955</v>
      </c>
      <c r="K62" s="112">
        <f t="shared" si="2"/>
        <v>19175.407717671955</v>
      </c>
      <c r="L62" s="112">
        <f t="shared" si="2"/>
        <v>19175.407717671955</v>
      </c>
      <c r="M62" s="112">
        <f t="shared" si="2"/>
        <v>19175.407717671955</v>
      </c>
      <c r="N62" s="112">
        <f t="shared" si="2"/>
        <v>19175.407717671955</v>
      </c>
      <c r="O62" s="112">
        <f t="shared" si="2"/>
        <v>19175.407717671955</v>
      </c>
      <c r="P62" s="112">
        <f t="shared" si="2"/>
        <v>19175.407717671955</v>
      </c>
      <c r="Q62" s="112">
        <f t="shared" si="2"/>
        <v>19175.407717671955</v>
      </c>
      <c r="R62" s="112">
        <f t="shared" si="2"/>
        <v>19175.407717671955</v>
      </c>
      <c r="S62" s="112">
        <f t="shared" si="2"/>
        <v>19175.407717671955</v>
      </c>
      <c r="T62" s="112">
        <f t="shared" si="1"/>
        <v>19175.407717671955</v>
      </c>
      <c r="U62" s="112">
        <f t="shared" si="1"/>
        <v>19175.407717671955</v>
      </c>
      <c r="V62" s="112">
        <f t="shared" si="1"/>
        <v>19175.407717671955</v>
      </c>
      <c r="W62" s="112">
        <f t="shared" si="1"/>
        <v>19175.407717671955</v>
      </c>
    </row>
    <row r="63" spans="1:23" x14ac:dyDescent="0.3">
      <c r="A63" s="71"/>
      <c r="B63" s="117" t="s">
        <v>109</v>
      </c>
      <c r="D63" s="112">
        <f t="shared" si="2"/>
        <v>7381.8373541706351</v>
      </c>
      <c r="E63" s="112">
        <f t="shared" si="1"/>
        <v>7512.486862503968</v>
      </c>
      <c r="F63" s="112">
        <f t="shared" si="1"/>
        <v>7071.7446541706349</v>
      </c>
      <c r="G63" s="112">
        <f t="shared" si="1"/>
        <v>7309.4615341706358</v>
      </c>
      <c r="H63" s="112">
        <f t="shared" si="1"/>
        <v>7309.4615341706358</v>
      </c>
      <c r="I63" s="112">
        <f t="shared" si="1"/>
        <v>7309.4615341706358</v>
      </c>
      <c r="J63" s="112">
        <f t="shared" si="1"/>
        <v>7309.4615341706358</v>
      </c>
      <c r="K63" s="112">
        <f t="shared" si="1"/>
        <v>7309.4615341706358</v>
      </c>
      <c r="L63" s="112">
        <f t="shared" si="1"/>
        <v>7309.4615341706358</v>
      </c>
      <c r="M63" s="112">
        <f t="shared" si="1"/>
        <v>7309.4615341706358</v>
      </c>
      <c r="N63" s="112">
        <f t="shared" si="1"/>
        <v>7309.4615341706358</v>
      </c>
      <c r="O63" s="112">
        <f t="shared" si="1"/>
        <v>7309.4615341706358</v>
      </c>
      <c r="P63" s="112">
        <f t="shared" si="1"/>
        <v>7309.4615341706358</v>
      </c>
      <c r="Q63" s="112">
        <f t="shared" si="1"/>
        <v>7309.4615341706358</v>
      </c>
      <c r="R63" s="112">
        <f t="shared" si="1"/>
        <v>7309.4615341706358</v>
      </c>
      <c r="S63" s="112">
        <f t="shared" si="1"/>
        <v>7309.4615341706358</v>
      </c>
      <c r="T63" s="112">
        <f t="shared" si="1"/>
        <v>7309.4615341706358</v>
      </c>
      <c r="U63" s="112">
        <f t="shared" si="1"/>
        <v>7309.4615341706358</v>
      </c>
      <c r="V63" s="112">
        <f t="shared" si="1"/>
        <v>7309.4615341706358</v>
      </c>
      <c r="W63" s="112">
        <f t="shared" si="1"/>
        <v>7309.4615341706358</v>
      </c>
    </row>
    <row r="64" spans="1:23" x14ac:dyDescent="0.3">
      <c r="A64" s="71"/>
      <c r="B64" s="117" t="s">
        <v>155</v>
      </c>
      <c r="D64" s="112">
        <f t="shared" si="2"/>
        <v>471.24058738888903</v>
      </c>
      <c r="E64" s="112">
        <f t="shared" si="1"/>
        <v>471.24058738888903</v>
      </c>
      <c r="F64" s="112">
        <f t="shared" si="1"/>
        <v>471.24058738888903</v>
      </c>
      <c r="G64" s="112">
        <f t="shared" si="1"/>
        <v>471.24058738888903</v>
      </c>
      <c r="H64" s="112">
        <f t="shared" si="1"/>
        <v>471.24058738888903</v>
      </c>
      <c r="I64" s="112">
        <f t="shared" si="1"/>
        <v>471.24058738888903</v>
      </c>
      <c r="J64" s="112">
        <f t="shared" si="1"/>
        <v>471.24058738888903</v>
      </c>
      <c r="K64" s="112">
        <f t="shared" si="1"/>
        <v>471.24058738888903</v>
      </c>
      <c r="L64" s="112">
        <f t="shared" si="1"/>
        <v>471.24058738888903</v>
      </c>
      <c r="M64" s="112">
        <f>SUMIF($B5:$B59,$B64,M$2:M$56)</f>
        <v>471.24058738888903</v>
      </c>
      <c r="N64" s="112">
        <f t="shared" si="1"/>
        <v>471.24058738888903</v>
      </c>
      <c r="O64" s="112">
        <f t="shared" si="1"/>
        <v>471.24058738888903</v>
      </c>
      <c r="P64" s="112">
        <f t="shared" si="1"/>
        <v>471.24058738888903</v>
      </c>
      <c r="Q64" s="112">
        <f t="shared" si="1"/>
        <v>471.24058738888903</v>
      </c>
      <c r="R64" s="112">
        <f t="shared" si="1"/>
        <v>471.24058738888903</v>
      </c>
      <c r="S64" s="112">
        <f t="shared" si="1"/>
        <v>471.24058738888903</v>
      </c>
      <c r="T64" s="112">
        <f t="shared" si="1"/>
        <v>471.24058738888903</v>
      </c>
      <c r="U64" s="112">
        <f t="shared" si="1"/>
        <v>471.24058738888903</v>
      </c>
      <c r="V64" s="112">
        <f t="shared" si="1"/>
        <v>471.24058738888903</v>
      </c>
      <c r="W64" s="112">
        <f t="shared" si="1"/>
        <v>471.24058738888903</v>
      </c>
    </row>
    <row r="65" spans="1:23" x14ac:dyDescent="0.3">
      <c r="A65" s="71"/>
      <c r="B65" s="117" t="s">
        <v>113</v>
      </c>
      <c r="D65" s="112">
        <f t="shared" si="2"/>
        <v>1902.1537111759262</v>
      </c>
      <c r="E65" s="112">
        <f t="shared" si="1"/>
        <v>1902.1537111759262</v>
      </c>
      <c r="F65" s="112">
        <f t="shared" si="1"/>
        <v>1902.1537111759262</v>
      </c>
      <c r="G65" s="112">
        <f t="shared" si="1"/>
        <v>1902.1537111759262</v>
      </c>
      <c r="H65" s="112">
        <f t="shared" si="1"/>
        <v>1902.1537111759262</v>
      </c>
      <c r="I65" s="112">
        <f t="shared" si="1"/>
        <v>1902.1537111759262</v>
      </c>
      <c r="J65" s="112">
        <f t="shared" si="1"/>
        <v>1902.1537111759262</v>
      </c>
      <c r="K65" s="112">
        <f t="shared" si="1"/>
        <v>1902.1537111759262</v>
      </c>
      <c r="L65" s="112">
        <f t="shared" si="1"/>
        <v>1902.1537111759262</v>
      </c>
      <c r="M65" s="112">
        <f t="shared" si="1"/>
        <v>1902.1537111759262</v>
      </c>
      <c r="N65" s="112">
        <f t="shared" si="1"/>
        <v>1902.1537111759262</v>
      </c>
      <c r="O65" s="112">
        <f t="shared" si="1"/>
        <v>1902.1537111759262</v>
      </c>
      <c r="P65" s="112">
        <f t="shared" si="1"/>
        <v>1902.1537111759262</v>
      </c>
      <c r="Q65" s="112">
        <f t="shared" si="1"/>
        <v>1902.1537111759262</v>
      </c>
      <c r="R65" s="112">
        <f t="shared" si="1"/>
        <v>1902.1537111759262</v>
      </c>
      <c r="S65" s="112">
        <f t="shared" si="1"/>
        <v>1902.1537111759262</v>
      </c>
      <c r="T65" s="112">
        <f t="shared" si="1"/>
        <v>1902.1537111759262</v>
      </c>
      <c r="U65" s="112">
        <f t="shared" si="1"/>
        <v>1902.1537111759262</v>
      </c>
      <c r="V65" s="112">
        <f t="shared" si="1"/>
        <v>1902.1537111759262</v>
      </c>
      <c r="W65" s="112">
        <f t="shared" si="1"/>
        <v>1902.1537111759262</v>
      </c>
    </row>
    <row r="66" spans="1:23" x14ac:dyDescent="0.3">
      <c r="A66" s="71"/>
      <c r="B66" s="117" t="s">
        <v>156</v>
      </c>
      <c r="D66" s="112">
        <f t="shared" si="2"/>
        <v>471.24058738888903</v>
      </c>
      <c r="E66" s="112">
        <f t="shared" si="1"/>
        <v>471.24058738888903</v>
      </c>
      <c r="F66" s="112">
        <f t="shared" si="1"/>
        <v>471.24058738888903</v>
      </c>
      <c r="G66" s="112">
        <f t="shared" si="1"/>
        <v>471.24058738888903</v>
      </c>
      <c r="H66" s="112">
        <f t="shared" si="1"/>
        <v>471.24058738888903</v>
      </c>
      <c r="I66" s="112">
        <f t="shared" si="1"/>
        <v>471.24058738888903</v>
      </c>
      <c r="J66" s="112">
        <f t="shared" si="1"/>
        <v>471.24058738888903</v>
      </c>
      <c r="K66" s="112">
        <f t="shared" si="1"/>
        <v>471.24058738888903</v>
      </c>
      <c r="L66" s="112">
        <f t="shared" si="1"/>
        <v>471.24058738888903</v>
      </c>
      <c r="M66" s="112">
        <f t="shared" si="1"/>
        <v>471.24058738888903</v>
      </c>
      <c r="N66" s="112">
        <f t="shared" si="1"/>
        <v>471.24058738888903</v>
      </c>
      <c r="O66" s="112">
        <f t="shared" si="1"/>
        <v>471.24058738888903</v>
      </c>
      <c r="P66" s="112">
        <f t="shared" si="1"/>
        <v>471.24058738888903</v>
      </c>
      <c r="Q66" s="112">
        <f t="shared" si="1"/>
        <v>471.24058738888903</v>
      </c>
      <c r="R66" s="112">
        <f t="shared" si="1"/>
        <v>471.24058738888903</v>
      </c>
      <c r="S66" s="112">
        <f t="shared" si="1"/>
        <v>471.24058738888903</v>
      </c>
      <c r="T66" s="112">
        <f t="shared" si="1"/>
        <v>471.24058738888903</v>
      </c>
      <c r="U66" s="112">
        <f t="shared" si="1"/>
        <v>471.24058738888903</v>
      </c>
      <c r="V66" s="112">
        <f t="shared" si="1"/>
        <v>471.24058738888903</v>
      </c>
      <c r="W66" s="112">
        <f t="shared" si="1"/>
        <v>471.24058738888903</v>
      </c>
    </row>
    <row r="67" spans="1:23" x14ac:dyDescent="0.3">
      <c r="A67" s="71"/>
      <c r="B67" s="117" t="s">
        <v>111</v>
      </c>
      <c r="D67" s="112">
        <f t="shared" si="2"/>
        <v>9242.6776912976202</v>
      </c>
      <c r="E67" s="112">
        <f t="shared" si="1"/>
        <v>9369.2301912976181</v>
      </c>
      <c r="F67" s="112">
        <f t="shared" si="1"/>
        <v>8896.2032468531743</v>
      </c>
      <c r="G67" s="112">
        <f t="shared" si="1"/>
        <v>9234.6430496309531</v>
      </c>
      <c r="H67" s="112">
        <f t="shared" si="1"/>
        <v>9234.6430496309531</v>
      </c>
      <c r="I67" s="112">
        <f t="shared" si="1"/>
        <v>9234.6430496309531</v>
      </c>
      <c r="J67" s="112">
        <f t="shared" si="1"/>
        <v>9234.6430496309531</v>
      </c>
      <c r="K67" s="112">
        <f t="shared" si="1"/>
        <v>9234.6430496309531</v>
      </c>
      <c r="L67" s="112">
        <f t="shared" si="1"/>
        <v>9234.6430496309531</v>
      </c>
      <c r="M67" s="112">
        <f t="shared" si="1"/>
        <v>9234.6430496309531</v>
      </c>
      <c r="N67" s="112">
        <f t="shared" si="1"/>
        <v>9234.6430496309531</v>
      </c>
      <c r="O67" s="112">
        <f t="shared" si="1"/>
        <v>9234.6430496309531</v>
      </c>
      <c r="P67" s="112">
        <f t="shared" si="1"/>
        <v>9234.6430496309531</v>
      </c>
      <c r="Q67" s="112">
        <f t="shared" si="1"/>
        <v>9234.6430496309531</v>
      </c>
      <c r="R67" s="112">
        <f t="shared" si="1"/>
        <v>9234.6430496309531</v>
      </c>
      <c r="S67" s="112">
        <f t="shared" si="1"/>
        <v>9234.6430496309531</v>
      </c>
      <c r="T67" s="112">
        <f t="shared" si="1"/>
        <v>9234.6430496309531</v>
      </c>
      <c r="U67" s="112">
        <f t="shared" si="1"/>
        <v>9234.6430496309531</v>
      </c>
      <c r="V67" s="112">
        <f t="shared" si="1"/>
        <v>9234.6430496309531</v>
      </c>
      <c r="W67" s="112">
        <f t="shared" si="1"/>
        <v>9234.6430496309531</v>
      </c>
    </row>
    <row r="68" spans="1:23" ht="15" thickBot="1" x14ac:dyDescent="0.35">
      <c r="A68" s="71"/>
      <c r="B68" s="118" t="s">
        <v>114</v>
      </c>
      <c r="D68" s="112">
        <f t="shared" si="2"/>
        <v>8972.8187096071433</v>
      </c>
      <c r="E68" s="112">
        <f t="shared" si="1"/>
        <v>8972.8187096071433</v>
      </c>
      <c r="F68" s="112">
        <f t="shared" si="1"/>
        <v>8972.8187096071433</v>
      </c>
      <c r="G68" s="112">
        <f t="shared" si="1"/>
        <v>8972.8187096071433</v>
      </c>
      <c r="H68" s="112">
        <f t="shared" si="1"/>
        <v>8972.8187096071433</v>
      </c>
      <c r="I68" s="112">
        <f t="shared" si="1"/>
        <v>8972.8187096071433</v>
      </c>
      <c r="J68" s="112">
        <f t="shared" si="1"/>
        <v>8972.8187096071433</v>
      </c>
      <c r="K68" s="112">
        <f t="shared" si="1"/>
        <v>8972.8187096071433</v>
      </c>
      <c r="L68" s="112">
        <f t="shared" si="1"/>
        <v>8972.8187096071433</v>
      </c>
      <c r="M68" s="112">
        <f t="shared" si="1"/>
        <v>8972.8187096071433</v>
      </c>
      <c r="N68" s="112">
        <f t="shared" si="1"/>
        <v>8972.8187096071433</v>
      </c>
      <c r="O68" s="112">
        <f t="shared" si="1"/>
        <v>8972.8187096071433</v>
      </c>
      <c r="P68" s="112">
        <f t="shared" si="1"/>
        <v>8972.8187096071433</v>
      </c>
      <c r="Q68" s="112">
        <f t="shared" si="1"/>
        <v>8972.8187096071433</v>
      </c>
      <c r="R68" s="112">
        <f t="shared" si="1"/>
        <v>8972.8187096071433</v>
      </c>
      <c r="S68" s="112">
        <f t="shared" si="1"/>
        <v>8972.8187096071433</v>
      </c>
      <c r="T68" s="112">
        <f t="shared" si="1"/>
        <v>8972.8187096071433</v>
      </c>
      <c r="U68" s="112">
        <f t="shared" si="1"/>
        <v>8972.8187096071433</v>
      </c>
      <c r="V68" s="112">
        <f t="shared" si="1"/>
        <v>8972.8187096071433</v>
      </c>
      <c r="W68" s="112">
        <f t="shared" si="1"/>
        <v>8972.8187096071433</v>
      </c>
    </row>
    <row r="69" spans="1:23" x14ac:dyDescent="0.3">
      <c r="A69" s="71"/>
      <c r="B69" s="71"/>
      <c r="D69" s="293"/>
      <c r="E69" s="293"/>
      <c r="F69" s="293"/>
      <c r="G69" s="293"/>
      <c r="H69" s="293"/>
      <c r="I69" s="293"/>
      <c r="J69" s="293"/>
      <c r="K69" s="293"/>
      <c r="L69" s="293"/>
      <c r="M69" s="294"/>
      <c r="N69" s="293"/>
      <c r="O69" s="293"/>
      <c r="P69" s="293"/>
      <c r="Q69" s="293"/>
      <c r="R69" s="293"/>
      <c r="S69" s="293"/>
      <c r="T69" s="293"/>
      <c r="U69" s="293"/>
      <c r="V69" s="293"/>
      <c r="W69" s="293"/>
    </row>
    <row r="70" spans="1:23" x14ac:dyDescent="0.3">
      <c r="A70" s="71"/>
      <c r="B70" s="71"/>
      <c r="D70" s="293">
        <f>SUM(D61:D68)</f>
        <v>59547.88512786771</v>
      </c>
      <c r="E70" s="293">
        <f t="shared" ref="E70:W70" si="3">SUM(E61:E68)</f>
        <v>58345.103708423267</v>
      </c>
      <c r="F70" s="293">
        <f t="shared" si="3"/>
        <v>55293.501272312162</v>
      </c>
      <c r="G70" s="293">
        <f t="shared" si="3"/>
        <v>58514.195562312161</v>
      </c>
      <c r="H70" s="293">
        <f t="shared" si="3"/>
        <v>58514.195562312161</v>
      </c>
      <c r="I70" s="293">
        <f t="shared" si="3"/>
        <v>58514.195562312161</v>
      </c>
      <c r="J70" s="293">
        <f t="shared" si="3"/>
        <v>58514.195562312161</v>
      </c>
      <c r="K70" s="293">
        <f t="shared" si="3"/>
        <v>58514.195562312161</v>
      </c>
      <c r="L70" s="293">
        <f t="shared" si="3"/>
        <v>58514.195562312161</v>
      </c>
      <c r="M70" s="294">
        <f t="shared" si="3"/>
        <v>58514.195562312161</v>
      </c>
      <c r="N70" s="293">
        <f t="shared" si="3"/>
        <v>58514.195562312161</v>
      </c>
      <c r="O70" s="293">
        <f t="shared" si="3"/>
        <v>58514.195562312161</v>
      </c>
      <c r="P70" s="293">
        <f t="shared" si="3"/>
        <v>58514.195562312161</v>
      </c>
      <c r="Q70" s="293">
        <f t="shared" si="3"/>
        <v>58514.195562312161</v>
      </c>
      <c r="R70" s="293">
        <f t="shared" si="3"/>
        <v>58514.195562312161</v>
      </c>
      <c r="S70" s="293">
        <f t="shared" si="3"/>
        <v>58514.195562312161</v>
      </c>
      <c r="T70" s="293">
        <f t="shared" si="3"/>
        <v>58514.195562312161</v>
      </c>
      <c r="U70" s="293">
        <f t="shared" si="3"/>
        <v>58514.195562312161</v>
      </c>
      <c r="V70" s="293">
        <f t="shared" si="3"/>
        <v>58514.195562312161</v>
      </c>
      <c r="W70" s="293">
        <f t="shared" si="3"/>
        <v>58514.195562312161</v>
      </c>
    </row>
    <row r="71" spans="1:23" x14ac:dyDescent="0.3">
      <c r="A71" s="71"/>
      <c r="B71" s="71"/>
      <c r="D71" s="293"/>
      <c r="E71" s="293"/>
      <c r="F71" s="293"/>
      <c r="G71" s="293"/>
      <c r="H71" s="293"/>
      <c r="I71" s="293"/>
      <c r="J71" s="293"/>
      <c r="K71" s="293"/>
      <c r="L71" s="293"/>
      <c r="M71" s="294"/>
      <c r="N71" s="293"/>
      <c r="O71" s="293"/>
      <c r="P71" s="293"/>
      <c r="Q71" s="293"/>
      <c r="R71" s="293"/>
      <c r="S71" s="293"/>
      <c r="T71" s="293"/>
      <c r="U71" s="293"/>
      <c r="V71" s="293"/>
      <c r="W71" s="293"/>
    </row>
    <row r="72" spans="1:23" ht="15" thickBot="1" x14ac:dyDescent="0.35">
      <c r="A72" s="71"/>
      <c r="B72" s="71" t="s">
        <v>150</v>
      </c>
      <c r="D72" s="293"/>
      <c r="E72" s="293"/>
      <c r="F72" s="293"/>
      <c r="G72" s="293"/>
      <c r="H72" s="293"/>
      <c r="I72" s="293"/>
      <c r="J72" s="293"/>
      <c r="K72" s="293"/>
      <c r="L72" s="293"/>
      <c r="M72" s="294"/>
      <c r="N72" s="293"/>
      <c r="O72" s="293"/>
      <c r="P72" s="293"/>
      <c r="Q72" s="293"/>
      <c r="R72" s="293"/>
      <c r="S72" s="293"/>
      <c r="T72" s="293"/>
      <c r="U72" s="293"/>
      <c r="V72" s="293"/>
      <c r="W72" s="293"/>
    </row>
    <row r="73" spans="1:23" x14ac:dyDescent="0.3">
      <c r="A73" s="71"/>
      <c r="B73" s="115" t="s">
        <v>157</v>
      </c>
      <c r="D73" s="296">
        <v>2021</v>
      </c>
      <c r="E73" s="296">
        <v>2022</v>
      </c>
      <c r="F73" s="296">
        <v>2023</v>
      </c>
      <c r="G73" s="296">
        <v>2024</v>
      </c>
      <c r="H73" s="296">
        <v>2025</v>
      </c>
      <c r="I73" s="296">
        <v>2026</v>
      </c>
      <c r="J73" s="296">
        <v>2027</v>
      </c>
      <c r="K73" s="296">
        <v>2028</v>
      </c>
      <c r="L73" s="296">
        <v>2029</v>
      </c>
      <c r="M73" s="296">
        <v>2030</v>
      </c>
      <c r="N73" s="296">
        <v>2031</v>
      </c>
      <c r="O73" s="296">
        <v>2032</v>
      </c>
      <c r="P73" s="296">
        <v>2033</v>
      </c>
      <c r="Q73" s="296">
        <v>2034</v>
      </c>
      <c r="R73" s="296">
        <v>2035</v>
      </c>
      <c r="S73" s="296">
        <v>2036</v>
      </c>
      <c r="T73" s="296">
        <v>2037</v>
      </c>
      <c r="U73" s="296">
        <v>2038</v>
      </c>
      <c r="V73" s="296">
        <v>2039</v>
      </c>
      <c r="W73" s="296">
        <v>2040</v>
      </c>
    </row>
    <row r="74" spans="1:23" x14ac:dyDescent="0.3">
      <c r="A74" s="71"/>
      <c r="B74" s="117" t="s">
        <v>209</v>
      </c>
      <c r="D74" s="297">
        <f>SUM(D2:D48)</f>
        <v>51681.518291107139</v>
      </c>
      <c r="E74" s="297">
        <f t="shared" ref="E74:W74" si="4">SUM(E2:E48)</f>
        <v>50355.403488329372</v>
      </c>
      <c r="F74" s="297">
        <f t="shared" si="4"/>
        <v>46992.611141107147</v>
      </c>
      <c r="G74" s="297">
        <f t="shared" si="4"/>
        <v>51865.641981107132</v>
      </c>
      <c r="H74" s="297">
        <f t="shared" si="4"/>
        <v>51865.641981107132</v>
      </c>
      <c r="I74" s="297">
        <f t="shared" si="4"/>
        <v>51865.641981107132</v>
      </c>
      <c r="J74" s="297">
        <f t="shared" si="4"/>
        <v>51865.641981107132</v>
      </c>
      <c r="K74" s="297">
        <f t="shared" si="4"/>
        <v>51865.641981107132</v>
      </c>
      <c r="L74" s="297">
        <f t="shared" si="4"/>
        <v>51865.641981107132</v>
      </c>
      <c r="M74" s="297">
        <f t="shared" si="4"/>
        <v>51865.641981107132</v>
      </c>
      <c r="N74" s="297">
        <f t="shared" si="4"/>
        <v>51865.641981107132</v>
      </c>
      <c r="O74" s="297">
        <f t="shared" si="4"/>
        <v>51865.641981107132</v>
      </c>
      <c r="P74" s="297">
        <f t="shared" si="4"/>
        <v>51865.641981107132</v>
      </c>
      <c r="Q74" s="297">
        <f t="shared" si="4"/>
        <v>51865.641981107132</v>
      </c>
      <c r="R74" s="297">
        <f t="shared" si="4"/>
        <v>51865.641981107132</v>
      </c>
      <c r="S74" s="297">
        <f t="shared" si="4"/>
        <v>51865.641981107132</v>
      </c>
      <c r="T74" s="297">
        <f t="shared" si="4"/>
        <v>51865.641981107132</v>
      </c>
      <c r="U74" s="297">
        <f t="shared" si="4"/>
        <v>51865.641981107132</v>
      </c>
      <c r="V74" s="297">
        <f t="shared" si="4"/>
        <v>51865.641981107132</v>
      </c>
      <c r="W74" s="297">
        <f t="shared" si="4"/>
        <v>51865.641981107132</v>
      </c>
    </row>
    <row r="75" spans="1:23" x14ac:dyDescent="0.3">
      <c r="A75" s="71"/>
      <c r="B75" s="117" t="s">
        <v>210</v>
      </c>
      <c r="D75" s="297">
        <f>SUM(D49:D56)</f>
        <v>38054.841863390218</v>
      </c>
      <c r="E75" s="297">
        <f t="shared" ref="E75:W75" si="5">SUM(E49:E56)</f>
        <v>36728.727060612437</v>
      </c>
      <c r="F75" s="297">
        <f t="shared" si="5"/>
        <v>33365.934713390212</v>
      </c>
      <c r="G75" s="297">
        <f t="shared" si="5"/>
        <v>38238.965553390219</v>
      </c>
      <c r="H75" s="297">
        <f t="shared" si="5"/>
        <v>38238.965553390219</v>
      </c>
      <c r="I75" s="297">
        <f t="shared" si="5"/>
        <v>38238.965553390219</v>
      </c>
      <c r="J75" s="297">
        <f t="shared" si="5"/>
        <v>38238.965553390219</v>
      </c>
      <c r="K75" s="297">
        <f t="shared" si="5"/>
        <v>38238.965553390219</v>
      </c>
      <c r="L75" s="297">
        <f t="shared" si="5"/>
        <v>38238.965553390219</v>
      </c>
      <c r="M75" s="297">
        <f t="shared" si="5"/>
        <v>38238.965553390219</v>
      </c>
      <c r="N75" s="297">
        <f t="shared" si="5"/>
        <v>38238.965553390219</v>
      </c>
      <c r="O75" s="297">
        <f t="shared" si="5"/>
        <v>38238.965553390219</v>
      </c>
      <c r="P75" s="297">
        <f t="shared" si="5"/>
        <v>38238.965553390219</v>
      </c>
      <c r="Q75" s="297">
        <f t="shared" si="5"/>
        <v>38238.965553390219</v>
      </c>
      <c r="R75" s="297">
        <f t="shared" si="5"/>
        <v>38238.965553390219</v>
      </c>
      <c r="S75" s="297">
        <f t="shared" si="5"/>
        <v>38238.965553390219</v>
      </c>
      <c r="T75" s="297">
        <f t="shared" si="5"/>
        <v>38238.965553390219</v>
      </c>
      <c r="U75" s="297">
        <f t="shared" si="5"/>
        <v>38238.965553390219</v>
      </c>
      <c r="V75" s="297">
        <f t="shared" si="5"/>
        <v>38238.965553390219</v>
      </c>
      <c r="W75" s="297">
        <f t="shared" si="5"/>
        <v>38238.965553390219</v>
      </c>
    </row>
    <row r="76" spans="1:23" x14ac:dyDescent="0.3">
      <c r="D76" s="105"/>
      <c r="E76" s="105"/>
      <c r="F76" s="105"/>
      <c r="G76" s="105"/>
      <c r="H76" s="105"/>
      <c r="I76" s="105"/>
      <c r="J76" s="105"/>
      <c r="K76" s="105"/>
      <c r="L76" s="105"/>
      <c r="M76" s="105"/>
      <c r="N76" s="105"/>
      <c r="O76" s="105"/>
      <c r="P76" s="105"/>
      <c r="Q76" s="105"/>
      <c r="R76" s="105"/>
      <c r="S76" s="105"/>
      <c r="T76" s="105"/>
      <c r="U76" s="105"/>
      <c r="V76" s="105"/>
      <c r="W76" s="105"/>
    </row>
    <row r="77" spans="1:23" x14ac:dyDescent="0.3">
      <c r="D77" s="105"/>
      <c r="E77" s="105"/>
      <c r="F77" s="105"/>
      <c r="G77" s="105"/>
      <c r="H77" s="105"/>
      <c r="I77" s="105"/>
      <c r="J77" s="105"/>
      <c r="K77" s="105"/>
      <c r="L77" s="105"/>
      <c r="M77" s="105"/>
      <c r="N77" s="105"/>
      <c r="O77" s="105"/>
      <c r="P77" s="105"/>
      <c r="Q77" s="105"/>
      <c r="R77" s="105"/>
      <c r="S77" s="105"/>
      <c r="T77" s="105"/>
      <c r="U77" s="105"/>
      <c r="V77" s="105"/>
      <c r="W77" s="105"/>
    </row>
  </sheetData>
  <autoFilter ref="A1:W48" xr:uid="{3A8DBBC3-2F6E-4F74-9731-6A90B0FA0F89}">
    <sortState xmlns:xlrd2="http://schemas.microsoft.com/office/spreadsheetml/2017/richdata2" ref="A2:W48">
      <sortCondition ref="A1:A48"/>
    </sortState>
  </autoFilter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94603A-5154-43C7-B277-1B55F054D077}">
  <sheetPr codeName="Sheet10">
    <tabColor rgb="FF0B3D91"/>
  </sheetPr>
  <dimension ref="A1:Y236"/>
  <sheetViews>
    <sheetView zoomScale="70" zoomScaleNormal="70" workbookViewId="0">
      <selection activeCell="AJ166" sqref="AJ166"/>
    </sheetView>
  </sheetViews>
  <sheetFormatPr defaultRowHeight="14.4" x14ac:dyDescent="0.3"/>
  <cols>
    <col min="1" max="1" width="11.21875" style="75" customWidth="1"/>
    <col min="2" max="2" width="46.77734375" style="75" customWidth="1"/>
    <col min="3" max="3" width="8.88671875" style="71"/>
    <col min="4" max="23" width="9.44140625" style="82" customWidth="1"/>
    <col min="24" max="16384" width="8.88671875" style="75"/>
  </cols>
  <sheetData>
    <row r="1" spans="1:25" s="73" customFormat="1" ht="11.4" x14ac:dyDescent="0.2">
      <c r="A1" s="72" t="s">
        <v>85</v>
      </c>
      <c r="B1" s="72"/>
      <c r="C1" s="84" t="s">
        <v>143</v>
      </c>
      <c r="D1" s="72">
        <v>2021</v>
      </c>
      <c r="E1" s="84">
        <v>2022</v>
      </c>
      <c r="F1" s="72">
        <v>2023</v>
      </c>
      <c r="G1" s="84">
        <v>2024</v>
      </c>
      <c r="H1" s="72">
        <v>2025</v>
      </c>
      <c r="I1" s="84">
        <v>2026</v>
      </c>
      <c r="J1" s="72">
        <v>2027</v>
      </c>
      <c r="K1" s="84">
        <v>2028</v>
      </c>
      <c r="L1" s="72">
        <v>2029</v>
      </c>
      <c r="M1" s="84">
        <v>2030</v>
      </c>
      <c r="N1" s="72">
        <v>2031</v>
      </c>
      <c r="O1" s="84">
        <v>2032</v>
      </c>
      <c r="P1" s="72">
        <v>2033</v>
      </c>
      <c r="Q1" s="84">
        <v>2034</v>
      </c>
      <c r="R1" s="72">
        <v>2035</v>
      </c>
      <c r="S1" s="84">
        <v>2036</v>
      </c>
      <c r="T1" s="72">
        <v>2037</v>
      </c>
      <c r="U1" s="84">
        <v>2038</v>
      </c>
      <c r="V1" s="72">
        <v>2039</v>
      </c>
      <c r="W1" s="84">
        <v>2040</v>
      </c>
    </row>
    <row r="2" spans="1:25" ht="12" x14ac:dyDescent="0.25">
      <c r="A2" s="85" t="s">
        <v>116</v>
      </c>
      <c r="B2" s="74" t="s">
        <v>110</v>
      </c>
      <c r="C2" s="86"/>
      <c r="D2" s="114">
        <f>IFERROR(Lifespans_all!D2*DTE_mission_minutes!D2,"-")</f>
        <v>761.88366485714243</v>
      </c>
      <c r="E2" s="114">
        <f>IFERROR(Lifespans_all!E2*DTE_mission_minutes!E2,"-")</f>
        <v>761.88366485714243</v>
      </c>
      <c r="F2" s="114">
        <f>IFERROR(Lifespans_all!F2*DTE_mission_minutes!F2,"-")</f>
        <v>0</v>
      </c>
      <c r="G2" s="114">
        <f>IFERROR(Lifespans_all!G2*DTE_mission_minutes!G2,"-")</f>
        <v>0</v>
      </c>
      <c r="H2" s="114">
        <f>IFERROR(Lifespans_all!H2*DTE_mission_minutes!H2,"-")</f>
        <v>0</v>
      </c>
      <c r="I2" s="114">
        <f>IFERROR(Lifespans_all!I2*DTE_mission_minutes!I2,"-")</f>
        <v>0</v>
      </c>
      <c r="J2" s="114">
        <f>IFERROR(Lifespans_all!J2*DTE_mission_minutes!J2,"-")</f>
        <v>0</v>
      </c>
      <c r="K2" s="114">
        <f>IFERROR(Lifespans_all!K2*DTE_mission_minutes!K2,"-")</f>
        <v>0</v>
      </c>
      <c r="L2" s="114">
        <f>IFERROR(Lifespans_all!L2*DTE_mission_minutes!L2,"-")</f>
        <v>0</v>
      </c>
      <c r="M2" s="114">
        <f>IFERROR(Lifespans_all!M2*DTE_mission_minutes!M2,"-")</f>
        <v>0</v>
      </c>
      <c r="N2" s="114">
        <f>IFERROR(Lifespans_all!N2*DTE_mission_minutes!N2,"-")</f>
        <v>0</v>
      </c>
      <c r="O2" s="114">
        <f>IFERROR(Lifespans_all!O2*DTE_mission_minutes!O2,"-")</f>
        <v>0</v>
      </c>
      <c r="P2" s="114">
        <f>IFERROR(Lifespans_all!P2*DTE_mission_minutes!P2,"-")</f>
        <v>0</v>
      </c>
      <c r="Q2" s="114">
        <f>IFERROR(Lifespans_all!Q2*DTE_mission_minutes!Q2,"-")</f>
        <v>0</v>
      </c>
      <c r="R2" s="114">
        <f>IFERROR(Lifespans_all!R2*DTE_mission_minutes!R2,"-")</f>
        <v>0</v>
      </c>
      <c r="S2" s="114">
        <f>IFERROR(Lifespans_all!S2*DTE_mission_minutes!S2,"-")</f>
        <v>0</v>
      </c>
      <c r="T2" s="114">
        <f>IFERROR(Lifespans_all!T2*DTE_mission_minutes!T2,"-")</f>
        <v>0</v>
      </c>
      <c r="U2" s="114">
        <f>IFERROR(Lifespans_all!U2*DTE_mission_minutes!U2,"-")</f>
        <v>0</v>
      </c>
      <c r="V2" s="114">
        <f>IFERROR(Lifespans_all!V2*DTE_mission_minutes!V2,"-")</f>
        <v>0</v>
      </c>
      <c r="W2" s="114">
        <f>IFERROR(Lifespans_all!W2*DTE_mission_minutes!W2,"-")</f>
        <v>0</v>
      </c>
      <c r="Y2" s="83" t="s">
        <v>141</v>
      </c>
    </row>
    <row r="3" spans="1:25" ht="12" x14ac:dyDescent="0.25">
      <c r="A3" s="85" t="s">
        <v>86</v>
      </c>
      <c r="B3" s="74" t="s">
        <v>110</v>
      </c>
      <c r="C3" s="86" t="s">
        <v>144</v>
      </c>
      <c r="D3" s="114">
        <f>IFERROR(Lifespans_all!D3*DTE_mission_minutes!D3,"-")</f>
        <v>2249.4702694444441</v>
      </c>
      <c r="E3" s="114">
        <f>IFERROR(Lifespans_all!E3*DTE_mission_minutes!E3,"-")</f>
        <v>1189.7750000000001</v>
      </c>
      <c r="F3" s="114">
        <f>IFERROR(Lifespans_all!F3*DTE_mission_minutes!F3,"-")</f>
        <v>649.57638888888891</v>
      </c>
      <c r="G3" s="114">
        <f>IFERROR(Lifespans_all!G3*DTE_mission_minutes!G3,"-")</f>
        <v>1663.1641649999997</v>
      </c>
      <c r="H3" s="114">
        <f>IFERROR(Lifespans_all!H3*DTE_mission_minutes!H3,"-")</f>
        <v>0</v>
      </c>
      <c r="I3" s="114">
        <f>IFERROR(Lifespans_all!I3*DTE_mission_minutes!I3,"-")</f>
        <v>0</v>
      </c>
      <c r="J3" s="114">
        <f>IFERROR(Lifespans_all!J3*DTE_mission_minutes!J3,"-")</f>
        <v>0</v>
      </c>
      <c r="K3" s="114">
        <f>IFERROR(Lifespans_all!K3*DTE_mission_minutes!K3,"-")</f>
        <v>0</v>
      </c>
      <c r="L3" s="114">
        <f>IFERROR(Lifespans_all!L3*DTE_mission_minutes!L3,"-")</f>
        <v>0</v>
      </c>
      <c r="M3" s="114">
        <f>IFERROR(Lifespans_all!M3*DTE_mission_minutes!M3,"-")</f>
        <v>0</v>
      </c>
      <c r="N3" s="114">
        <f>IFERROR(Lifespans_all!N3*DTE_mission_minutes!N3,"-")</f>
        <v>0</v>
      </c>
      <c r="O3" s="114">
        <f>IFERROR(Lifespans_all!O3*DTE_mission_minutes!O3,"-")</f>
        <v>0</v>
      </c>
      <c r="P3" s="114">
        <f>IFERROR(Lifespans_all!P3*DTE_mission_minutes!P3,"-")</f>
        <v>0</v>
      </c>
      <c r="Q3" s="114">
        <f>IFERROR(Lifespans_all!Q3*DTE_mission_minutes!Q3,"-")</f>
        <v>0</v>
      </c>
      <c r="R3" s="114">
        <f>IFERROR(Lifespans_all!R3*DTE_mission_minutes!R3,"-")</f>
        <v>0</v>
      </c>
      <c r="S3" s="114">
        <f>IFERROR(Lifespans_all!S3*DTE_mission_minutes!S3,"-")</f>
        <v>0</v>
      </c>
      <c r="T3" s="114">
        <f>IFERROR(Lifespans_all!T3*DTE_mission_minutes!T3,"-")</f>
        <v>0</v>
      </c>
      <c r="U3" s="114">
        <f>IFERROR(Lifespans_all!U3*DTE_mission_minutes!U3,"-")</f>
        <v>0</v>
      </c>
      <c r="V3" s="114">
        <f>IFERROR(Lifespans_all!V3*DTE_mission_minutes!V3,"-")</f>
        <v>0</v>
      </c>
      <c r="W3" s="114">
        <f>IFERROR(Lifespans_all!W3*DTE_mission_minutes!W3,"-")</f>
        <v>0</v>
      </c>
      <c r="Y3" s="75" t="s">
        <v>142</v>
      </c>
    </row>
    <row r="4" spans="1:25" ht="12" x14ac:dyDescent="0.25">
      <c r="A4" s="85" t="s">
        <v>118</v>
      </c>
      <c r="B4" s="74" t="s">
        <v>110</v>
      </c>
      <c r="C4" s="86" t="s">
        <v>144</v>
      </c>
      <c r="D4" s="114">
        <f>IFERROR(Lifespans_all!D4*DTE_mission_minutes!D4,"-")</f>
        <v>1151.5091666666667</v>
      </c>
      <c r="E4" s="114">
        <f>IFERROR(Lifespans_all!E4*DTE_mission_minutes!E4,"-")</f>
        <v>1164.4527777777778</v>
      </c>
      <c r="F4" s="114">
        <f>IFERROR(Lifespans_all!F4*DTE_mission_minutes!F4,"-")</f>
        <v>862.00805555555553</v>
      </c>
      <c r="G4" s="114">
        <f>IFERROR(Lifespans_all!G4*DTE_mission_minutes!G4,"-")</f>
        <v>1093.0107777777775</v>
      </c>
      <c r="H4" s="114">
        <f>IFERROR(Lifespans_all!H4*DTE_mission_minutes!H4,"-")</f>
        <v>1093.0107777777775</v>
      </c>
      <c r="I4" s="114">
        <f>IFERROR(Lifespans_all!I4*DTE_mission_minutes!I4,"-")</f>
        <v>1093.0107777777775</v>
      </c>
      <c r="J4" s="114">
        <f>IFERROR(Lifespans_all!J4*DTE_mission_minutes!J4,"-")</f>
        <v>0</v>
      </c>
      <c r="K4" s="114">
        <f>IFERROR(Lifespans_all!K4*DTE_mission_minutes!K4,"-")</f>
        <v>0</v>
      </c>
      <c r="L4" s="114">
        <f>IFERROR(Lifespans_all!L4*DTE_mission_minutes!L4,"-")</f>
        <v>0</v>
      </c>
      <c r="M4" s="114">
        <f>IFERROR(Lifespans_all!M4*DTE_mission_minutes!M4,"-")</f>
        <v>0</v>
      </c>
      <c r="N4" s="114">
        <f>IFERROR(Lifespans_all!N4*DTE_mission_minutes!N4,"-")</f>
        <v>0</v>
      </c>
      <c r="O4" s="114">
        <f>IFERROR(Lifespans_all!O4*DTE_mission_minutes!O4,"-")</f>
        <v>0</v>
      </c>
      <c r="P4" s="114">
        <f>IFERROR(Lifespans_all!P4*DTE_mission_minutes!P4,"-")</f>
        <v>0</v>
      </c>
      <c r="Q4" s="114">
        <f>IFERROR(Lifespans_all!Q4*DTE_mission_minutes!Q4,"-")</f>
        <v>0</v>
      </c>
      <c r="R4" s="114">
        <f>IFERROR(Lifespans_all!R4*DTE_mission_minutes!R4,"-")</f>
        <v>0</v>
      </c>
      <c r="S4" s="114">
        <f>IFERROR(Lifespans_all!S4*DTE_mission_minutes!S4,"-")</f>
        <v>0</v>
      </c>
      <c r="T4" s="114">
        <f>IFERROR(Lifespans_all!T4*DTE_mission_minutes!T4,"-")</f>
        <v>0</v>
      </c>
      <c r="U4" s="114">
        <f>IFERROR(Lifespans_all!U4*DTE_mission_minutes!U4,"-")</f>
        <v>0</v>
      </c>
      <c r="V4" s="114">
        <f>IFERROR(Lifespans_all!V4*DTE_mission_minutes!V4,"-")</f>
        <v>0</v>
      </c>
      <c r="W4" s="114">
        <f>IFERROR(Lifespans_all!W4*DTE_mission_minutes!W4,"-")</f>
        <v>0</v>
      </c>
    </row>
    <row r="5" spans="1:25" ht="12" x14ac:dyDescent="0.25">
      <c r="A5" s="85" t="s">
        <v>119</v>
      </c>
      <c r="B5" s="76" t="s">
        <v>112</v>
      </c>
      <c r="C5" s="86"/>
      <c r="D5" s="114">
        <f>IFERROR(Lifespans_all!D5*DTE_mission_minutes!D5,"-")</f>
        <v>471.24058738888903</v>
      </c>
      <c r="E5" s="114">
        <f>IFERROR(Lifespans_all!E5*DTE_mission_minutes!E5,"-")</f>
        <v>471.24058738888903</v>
      </c>
      <c r="F5" s="114">
        <f>IFERROR(Lifespans_all!F5*DTE_mission_minutes!F5,"-")</f>
        <v>471.24058738888903</v>
      </c>
      <c r="G5" s="114">
        <f>IFERROR(Lifespans_all!G5*DTE_mission_minutes!G5,"-")</f>
        <v>471.24058738888903</v>
      </c>
      <c r="H5" s="114">
        <f>IFERROR(Lifespans_all!H5*DTE_mission_minutes!H5,"-")</f>
        <v>471.24058738888903</v>
      </c>
      <c r="I5" s="114">
        <f>IFERROR(Lifespans_all!I5*DTE_mission_minutes!I5,"-")</f>
        <v>471.24058738888903</v>
      </c>
      <c r="J5" s="114">
        <f>IFERROR(Lifespans_all!J5*DTE_mission_minutes!J5,"-")</f>
        <v>471.24058738888903</v>
      </c>
      <c r="K5" s="114">
        <f>IFERROR(Lifespans_all!K5*DTE_mission_minutes!K5,"-")</f>
        <v>471.24058738888903</v>
      </c>
      <c r="L5" s="114">
        <f>IFERROR(Lifespans_all!L5*DTE_mission_minutes!L5,"-")</f>
        <v>471.24058738888903</v>
      </c>
      <c r="M5" s="114">
        <f>IFERROR(Lifespans_all!M5*DTE_mission_minutes!M5,"-")</f>
        <v>471.24058738888903</v>
      </c>
      <c r="N5" s="114">
        <f>IFERROR(Lifespans_all!N5*DTE_mission_minutes!N5,"-")</f>
        <v>471.24058738888903</v>
      </c>
      <c r="O5" s="114">
        <f>IFERROR(Lifespans_all!O5*DTE_mission_minutes!O5,"-")</f>
        <v>471.24058738888903</v>
      </c>
      <c r="P5" s="114">
        <f>IFERROR(Lifespans_all!P5*DTE_mission_minutes!P5,"-")</f>
        <v>471.24058738888903</v>
      </c>
      <c r="Q5" s="114">
        <f>IFERROR(Lifespans_all!Q5*DTE_mission_minutes!Q5,"-")</f>
        <v>471.24058738888903</v>
      </c>
      <c r="R5" s="114">
        <f>IFERROR(Lifespans_all!R5*DTE_mission_minutes!R5,"-")</f>
        <v>471.24058738888903</v>
      </c>
      <c r="S5" s="114">
        <f>IFERROR(Lifespans_all!S5*DTE_mission_minutes!S5,"-")</f>
        <v>471.24058738888903</v>
      </c>
      <c r="T5" s="114">
        <f>IFERROR(Lifespans_all!T5*DTE_mission_minutes!T5,"-")</f>
        <v>471.24058738888903</v>
      </c>
      <c r="U5" s="114">
        <f>IFERROR(Lifespans_all!U5*DTE_mission_minutes!U5,"-")</f>
        <v>471.24058738888903</v>
      </c>
      <c r="V5" s="114">
        <f>IFERROR(Lifespans_all!V5*DTE_mission_minutes!V5,"-")</f>
        <v>471.24058738888903</v>
      </c>
      <c r="W5" s="114">
        <f>IFERROR(Lifespans_all!W5*DTE_mission_minutes!W5,"-")</f>
        <v>471.24058738888903</v>
      </c>
    </row>
    <row r="6" spans="1:25" ht="12" x14ac:dyDescent="0.25">
      <c r="A6" s="85" t="s">
        <v>120</v>
      </c>
      <c r="B6" s="77" t="s">
        <v>111</v>
      </c>
      <c r="C6" s="86" t="s">
        <v>144</v>
      </c>
      <c r="D6" s="114">
        <f>IFERROR(Lifespans_all!D6*DTE_mission_minutes!D6,"-")</f>
        <v>30.559216666666664</v>
      </c>
      <c r="E6" s="114">
        <f>IFERROR(Lifespans_all!E6*DTE_mission_minutes!E6,"-")</f>
        <v>69.774163888888879</v>
      </c>
      <c r="F6" s="114">
        <f>IFERROR(Lifespans_all!F6*DTE_mission_minutes!F6,"-")</f>
        <v>18.289311111111111</v>
      </c>
      <c r="G6" s="114">
        <f>IFERROR(Lifespans_all!G6*DTE_mission_minutes!G6,"-")</f>
        <v>35.440637222222215</v>
      </c>
      <c r="H6" s="114">
        <f>IFERROR(Lifespans_all!H6*DTE_mission_minutes!H6,"-")</f>
        <v>0</v>
      </c>
      <c r="I6" s="114">
        <f>IFERROR(Lifespans_all!I6*DTE_mission_minutes!I6,"-")</f>
        <v>0</v>
      </c>
      <c r="J6" s="114">
        <f>IFERROR(Lifespans_all!J6*DTE_mission_minutes!J6,"-")</f>
        <v>0</v>
      </c>
      <c r="K6" s="114">
        <f>IFERROR(Lifespans_all!K6*DTE_mission_minutes!K6,"-")</f>
        <v>0</v>
      </c>
      <c r="L6" s="114">
        <f>IFERROR(Lifespans_all!L6*DTE_mission_minutes!L6,"-")</f>
        <v>0</v>
      </c>
      <c r="M6" s="114">
        <f>IFERROR(Lifespans_all!M6*DTE_mission_minutes!M6,"-")</f>
        <v>0</v>
      </c>
      <c r="N6" s="114">
        <f>IFERROR(Lifespans_all!N6*DTE_mission_minutes!N6,"-")</f>
        <v>0</v>
      </c>
      <c r="O6" s="114">
        <f>IFERROR(Lifespans_all!O6*DTE_mission_minutes!O6,"-")</f>
        <v>0</v>
      </c>
      <c r="P6" s="114">
        <f>IFERROR(Lifespans_all!P6*DTE_mission_minutes!P6,"-")</f>
        <v>0</v>
      </c>
      <c r="Q6" s="114">
        <f>IFERROR(Lifespans_all!Q6*DTE_mission_minutes!Q6,"-")</f>
        <v>0</v>
      </c>
      <c r="R6" s="114">
        <f>IFERROR(Lifespans_all!R6*DTE_mission_minutes!R6,"-")</f>
        <v>0</v>
      </c>
      <c r="S6" s="114">
        <f>IFERROR(Lifespans_all!S6*DTE_mission_minutes!S6,"-")</f>
        <v>0</v>
      </c>
      <c r="T6" s="114">
        <f>IFERROR(Lifespans_all!T6*DTE_mission_minutes!T6,"-")</f>
        <v>0</v>
      </c>
      <c r="U6" s="114">
        <f>IFERROR(Lifespans_all!U6*DTE_mission_minutes!U6,"-")</f>
        <v>0</v>
      </c>
      <c r="V6" s="114">
        <f>IFERROR(Lifespans_all!V6*DTE_mission_minutes!V6,"-")</f>
        <v>0</v>
      </c>
      <c r="W6" s="114">
        <f>IFERROR(Lifespans_all!W6*DTE_mission_minutes!W6,"-")</f>
        <v>0</v>
      </c>
    </row>
    <row r="7" spans="1:25" ht="12" x14ac:dyDescent="0.25">
      <c r="A7" s="85" t="s">
        <v>121</v>
      </c>
      <c r="B7" s="74" t="s">
        <v>110</v>
      </c>
      <c r="C7" s="86" t="s">
        <v>144</v>
      </c>
      <c r="D7" s="114">
        <f>IFERROR(Lifespans_all!D7*DTE_mission_minutes!D7,"-")</f>
        <v>667.42555555555555</v>
      </c>
      <c r="E7" s="114">
        <f>IFERROR(Lifespans_all!E7*DTE_mission_minutes!E7,"-")</f>
        <v>707.53916666666669</v>
      </c>
      <c r="F7" s="114">
        <f>IFERROR(Lifespans_all!F7*DTE_mission_minutes!F7,"-")</f>
        <v>608.43833333333339</v>
      </c>
      <c r="G7" s="114">
        <f>IFERROR(Lifespans_all!G7*DTE_mission_minutes!G7,"-")</f>
        <v>671.11811111111115</v>
      </c>
      <c r="H7" s="114">
        <f>IFERROR(Lifespans_all!H7*DTE_mission_minutes!H7,"-")</f>
        <v>671.11811111111115</v>
      </c>
      <c r="I7" s="114">
        <f>IFERROR(Lifespans_all!I7*DTE_mission_minutes!I7,"-")</f>
        <v>671.11811111111115</v>
      </c>
      <c r="J7" s="114">
        <f>IFERROR(Lifespans_all!J7*DTE_mission_minutes!J7,"-")</f>
        <v>0</v>
      </c>
      <c r="K7" s="114">
        <f>IFERROR(Lifespans_all!K7*DTE_mission_minutes!K7,"-")</f>
        <v>0</v>
      </c>
      <c r="L7" s="114">
        <f>IFERROR(Lifespans_all!L7*DTE_mission_minutes!L7,"-")</f>
        <v>0</v>
      </c>
      <c r="M7" s="114">
        <f>IFERROR(Lifespans_all!M7*DTE_mission_minutes!M7,"-")</f>
        <v>0</v>
      </c>
      <c r="N7" s="114">
        <f>IFERROR(Lifespans_all!N7*DTE_mission_minutes!N7,"-")</f>
        <v>0</v>
      </c>
      <c r="O7" s="114">
        <f>IFERROR(Lifespans_all!O7*DTE_mission_minutes!O7,"-")</f>
        <v>0</v>
      </c>
      <c r="P7" s="114">
        <f>IFERROR(Lifespans_all!P7*DTE_mission_minutes!P7,"-")</f>
        <v>0</v>
      </c>
      <c r="Q7" s="114">
        <f>IFERROR(Lifespans_all!Q7*DTE_mission_minutes!Q7,"-")</f>
        <v>0</v>
      </c>
      <c r="R7" s="114">
        <f>IFERROR(Lifespans_all!R7*DTE_mission_minutes!R7,"-")</f>
        <v>0</v>
      </c>
      <c r="S7" s="114">
        <f>IFERROR(Lifespans_all!S7*DTE_mission_minutes!S7,"-")</f>
        <v>0</v>
      </c>
      <c r="T7" s="114">
        <f>IFERROR(Lifespans_all!T7*DTE_mission_minutes!T7,"-")</f>
        <v>0</v>
      </c>
      <c r="U7" s="114">
        <f>IFERROR(Lifespans_all!U7*DTE_mission_minutes!U7,"-")</f>
        <v>0</v>
      </c>
      <c r="V7" s="114">
        <f>IFERROR(Lifespans_all!V7*DTE_mission_minutes!V7,"-")</f>
        <v>0</v>
      </c>
      <c r="W7" s="114">
        <f>IFERROR(Lifespans_all!W7*DTE_mission_minutes!W7,"-")</f>
        <v>0</v>
      </c>
    </row>
    <row r="8" spans="1:25" ht="12" x14ac:dyDescent="0.25">
      <c r="A8" s="85" t="s">
        <v>87</v>
      </c>
      <c r="B8" s="87" t="s">
        <v>117</v>
      </c>
      <c r="C8" s="86" t="s">
        <v>144</v>
      </c>
      <c r="D8" s="114">
        <f>IFERROR(Lifespans_all!D8*DTE_mission_minutes!D8,"-")</f>
        <v>508.14004722222222</v>
      </c>
      <c r="E8" s="114">
        <f>IFERROR(Lifespans_all!E8*DTE_mission_minutes!E8,"-")</f>
        <v>377.5913888888889</v>
      </c>
      <c r="F8" s="114">
        <f>IFERROR(Lifespans_all!F8*DTE_mission_minutes!F8,"-")</f>
        <v>307.24861111111113</v>
      </c>
      <c r="G8" s="114">
        <f>IFERROR(Lifespans_all!G8*DTE_mission_minutes!G8,"-")</f>
        <v>392.20349666666669</v>
      </c>
      <c r="H8" s="114">
        <f>IFERROR(Lifespans_all!H8*DTE_mission_minutes!H8,"-")</f>
        <v>392.20349666666669</v>
      </c>
      <c r="I8" s="114">
        <f>IFERROR(Lifespans_all!I8*DTE_mission_minutes!I8,"-")</f>
        <v>392.20349666666669</v>
      </c>
      <c r="J8" s="114">
        <f>IFERROR(Lifespans_all!J8*DTE_mission_minutes!J8,"-")</f>
        <v>392.20349666666669</v>
      </c>
      <c r="K8" s="114">
        <f>IFERROR(Lifespans_all!K8*DTE_mission_minutes!K8,"-")</f>
        <v>392.20349666666669</v>
      </c>
      <c r="L8" s="114">
        <f>IFERROR(Lifespans_all!L8*DTE_mission_minutes!L8,"-")</f>
        <v>392.20349666666669</v>
      </c>
      <c r="M8" s="114">
        <f>IFERROR(Lifespans_all!M8*DTE_mission_minutes!M8,"-")</f>
        <v>392.20349666666669</v>
      </c>
      <c r="N8" s="114">
        <f>IFERROR(Lifespans_all!N8*DTE_mission_minutes!N8,"-")</f>
        <v>392.20349666666669</v>
      </c>
      <c r="O8" s="114">
        <f>IFERROR(Lifespans_all!O8*DTE_mission_minutes!O8,"-")</f>
        <v>392.20349666666669</v>
      </c>
      <c r="P8" s="114">
        <f>IFERROR(Lifespans_all!P8*DTE_mission_minutes!P8,"-")</f>
        <v>392.20349666666669</v>
      </c>
      <c r="Q8" s="114">
        <f>IFERROR(Lifespans_all!Q8*DTE_mission_minutes!Q8,"-")</f>
        <v>392.20349666666669</v>
      </c>
      <c r="R8" s="114">
        <f>IFERROR(Lifespans_all!R8*DTE_mission_minutes!R8,"-")</f>
        <v>392.20349666666669</v>
      </c>
      <c r="S8" s="114">
        <f>IFERROR(Lifespans_all!S8*DTE_mission_minutes!S8,"-")</f>
        <v>392.20349666666669</v>
      </c>
      <c r="T8" s="114">
        <f>IFERROR(Lifespans_all!T8*DTE_mission_minutes!T8,"-")</f>
        <v>392.20349666666669</v>
      </c>
      <c r="U8" s="114">
        <f>IFERROR(Lifespans_all!U8*DTE_mission_minutes!U8,"-")</f>
        <v>392.20349666666669</v>
      </c>
      <c r="V8" s="114">
        <f>IFERROR(Lifespans_all!V8*DTE_mission_minutes!V8,"-")</f>
        <v>392.20349666666669</v>
      </c>
      <c r="W8" s="114">
        <f>IFERROR(Lifespans_all!W8*DTE_mission_minutes!W8,"-")</f>
        <v>392.20349666666669</v>
      </c>
    </row>
    <row r="9" spans="1:25" ht="12" x14ac:dyDescent="0.25">
      <c r="A9" s="85" t="s">
        <v>122</v>
      </c>
      <c r="B9" s="74" t="s">
        <v>110</v>
      </c>
      <c r="C9" s="86"/>
      <c r="D9" s="114">
        <f>IFERROR(Lifespans_all!D9*DTE_mission_minutes!D9,"-")</f>
        <v>0</v>
      </c>
      <c r="E9" s="114">
        <f>IFERROR(Lifespans_all!E9*DTE_mission_minutes!E9,"-")</f>
        <v>0</v>
      </c>
      <c r="F9" s="114">
        <f>IFERROR(Lifespans_all!F9*DTE_mission_minutes!F9,"-")</f>
        <v>0</v>
      </c>
      <c r="G9" s="114">
        <f>IFERROR(Lifespans_all!G9*DTE_mission_minutes!G9,"-")</f>
        <v>0</v>
      </c>
      <c r="H9" s="114">
        <f>IFERROR(Lifespans_all!H9*DTE_mission_minutes!H9,"-")</f>
        <v>0</v>
      </c>
      <c r="I9" s="114">
        <f>IFERROR(Lifespans_all!I9*DTE_mission_minutes!I9,"-")</f>
        <v>0</v>
      </c>
      <c r="J9" s="114">
        <f>IFERROR(Lifespans_all!J9*DTE_mission_minutes!J9,"-")</f>
        <v>0</v>
      </c>
      <c r="K9" s="114">
        <f>IFERROR(Lifespans_all!K9*DTE_mission_minutes!K9,"-")</f>
        <v>0</v>
      </c>
      <c r="L9" s="114">
        <f>IFERROR(Lifespans_all!L9*DTE_mission_minutes!L9,"-")</f>
        <v>0</v>
      </c>
      <c r="M9" s="114">
        <f>IFERROR(Lifespans_all!M9*DTE_mission_minutes!M9,"-")</f>
        <v>0</v>
      </c>
      <c r="N9" s="114">
        <f>IFERROR(Lifespans_all!N9*DTE_mission_minutes!N9,"-")</f>
        <v>0</v>
      </c>
      <c r="O9" s="114">
        <f>IFERROR(Lifespans_all!O9*DTE_mission_minutes!O9,"-")</f>
        <v>0</v>
      </c>
      <c r="P9" s="114">
        <f>IFERROR(Lifespans_all!P9*DTE_mission_minutes!P9,"-")</f>
        <v>0</v>
      </c>
      <c r="Q9" s="114">
        <f>IFERROR(Lifespans_all!Q9*DTE_mission_minutes!Q9,"-")</f>
        <v>0</v>
      </c>
      <c r="R9" s="114">
        <f>IFERROR(Lifespans_all!R9*DTE_mission_minutes!R9,"-")</f>
        <v>0</v>
      </c>
      <c r="S9" s="114">
        <f>IFERROR(Lifespans_all!S9*DTE_mission_minutes!S9,"-")</f>
        <v>0</v>
      </c>
      <c r="T9" s="114">
        <f>IFERROR(Lifespans_all!T9*DTE_mission_minutes!T9,"-")</f>
        <v>0</v>
      </c>
      <c r="U9" s="114">
        <f>IFERROR(Lifespans_all!U9*DTE_mission_minutes!U9,"-")</f>
        <v>0</v>
      </c>
      <c r="V9" s="114">
        <f>IFERROR(Lifespans_all!V9*DTE_mission_minutes!V9,"-")</f>
        <v>0</v>
      </c>
      <c r="W9" s="114">
        <f>IFERROR(Lifespans_all!W9*DTE_mission_minutes!W9,"-")</f>
        <v>0</v>
      </c>
    </row>
    <row r="10" spans="1:25" ht="12" x14ac:dyDescent="0.25">
      <c r="A10" s="85" t="s">
        <v>123</v>
      </c>
      <c r="B10" s="77" t="s">
        <v>112</v>
      </c>
      <c r="C10" s="86" t="s">
        <v>144</v>
      </c>
      <c r="D10" s="114">
        <f>IFERROR(Lifespans_all!D10*DTE_mission_minutes!D10,"-")</f>
        <v>1178.5658305555555</v>
      </c>
      <c r="E10" s="114">
        <f>IFERROR(Lifespans_all!E10*DTE_mission_minutes!E10,"-")</f>
        <v>779.39891388888896</v>
      </c>
      <c r="F10" s="114">
        <f>IFERROR(Lifespans_all!F10*DTE_mission_minutes!F10,"-")</f>
        <v>4.2386111111111111</v>
      </c>
      <c r="G10" s="114">
        <f>IFERROR(Lifespans_all!G10*DTE_mission_minutes!G10,"-")</f>
        <v>871.54136999999992</v>
      </c>
      <c r="H10" s="114">
        <f>IFERROR(Lifespans_all!H10*DTE_mission_minutes!H10,"-")</f>
        <v>871.54136999999992</v>
      </c>
      <c r="I10" s="114">
        <f>IFERROR(Lifespans_all!I10*DTE_mission_minutes!I10,"-")</f>
        <v>871.54136999999992</v>
      </c>
      <c r="J10" s="114">
        <f>IFERROR(Lifespans_all!J10*DTE_mission_minutes!J10,"-")</f>
        <v>871.54136999999992</v>
      </c>
      <c r="K10" s="114">
        <f>IFERROR(Lifespans_all!K10*DTE_mission_minutes!K10,"-")</f>
        <v>871.54136999999992</v>
      </c>
      <c r="L10" s="114">
        <f>IFERROR(Lifespans_all!L10*DTE_mission_minutes!L10,"-")</f>
        <v>871.54136999999992</v>
      </c>
      <c r="M10" s="114">
        <f>IFERROR(Lifespans_all!M10*DTE_mission_minutes!M10,"-")</f>
        <v>871.54136999999992</v>
      </c>
      <c r="N10" s="114">
        <f>IFERROR(Lifespans_all!N10*DTE_mission_minutes!N10,"-")</f>
        <v>0</v>
      </c>
      <c r="O10" s="114">
        <f>IFERROR(Lifespans_all!O10*DTE_mission_minutes!O10,"-")</f>
        <v>0</v>
      </c>
      <c r="P10" s="114">
        <f>IFERROR(Lifespans_all!P10*DTE_mission_minutes!P10,"-")</f>
        <v>0</v>
      </c>
      <c r="Q10" s="114">
        <f>IFERROR(Lifespans_all!Q10*DTE_mission_minutes!Q10,"-")</f>
        <v>0</v>
      </c>
      <c r="R10" s="114">
        <f>IFERROR(Lifespans_all!R10*DTE_mission_minutes!R10,"-")</f>
        <v>0</v>
      </c>
      <c r="S10" s="114">
        <f>IFERROR(Lifespans_all!S10*DTE_mission_minutes!S10,"-")</f>
        <v>0</v>
      </c>
      <c r="T10" s="114">
        <f>IFERROR(Lifespans_all!T10*DTE_mission_minutes!T10,"-")</f>
        <v>0</v>
      </c>
      <c r="U10" s="114">
        <f>IFERROR(Lifespans_all!U10*DTE_mission_minutes!U10,"-")</f>
        <v>0</v>
      </c>
      <c r="V10" s="114">
        <f>IFERROR(Lifespans_all!V10*DTE_mission_minutes!V10,"-")</f>
        <v>0</v>
      </c>
      <c r="W10" s="114">
        <f>IFERROR(Lifespans_all!W10*DTE_mission_minutes!W10,"-")</f>
        <v>0</v>
      </c>
    </row>
    <row r="11" spans="1:25" ht="12" x14ac:dyDescent="0.25">
      <c r="A11" s="85" t="s">
        <v>124</v>
      </c>
      <c r="B11" s="77" t="s">
        <v>111</v>
      </c>
      <c r="C11" s="86"/>
      <c r="D11" s="114">
        <f>IFERROR(Lifespans_all!D11*DTE_mission_minutes!D11,"-")</f>
        <v>1430.9131237870372</v>
      </c>
      <c r="E11" s="114">
        <f>IFERROR(Lifespans_all!E11*DTE_mission_minutes!E11,"-")</f>
        <v>1430.9131237870372</v>
      </c>
      <c r="F11" s="114">
        <f>IFERROR(Lifespans_all!F11*DTE_mission_minutes!F11,"-")</f>
        <v>1430.9131237870372</v>
      </c>
      <c r="G11" s="114">
        <f>IFERROR(Lifespans_all!G11*DTE_mission_minutes!G11,"-")</f>
        <v>1430.9131237870372</v>
      </c>
      <c r="H11" s="114">
        <f>IFERROR(Lifespans_all!H11*DTE_mission_minutes!H11,"-")</f>
        <v>1430.9131237870372</v>
      </c>
      <c r="I11" s="114">
        <f>IFERROR(Lifespans_all!I11*DTE_mission_minutes!I11,"-")</f>
        <v>1430.9131237870372</v>
      </c>
      <c r="J11" s="114">
        <f>IFERROR(Lifespans_all!J11*DTE_mission_minutes!J11,"-")</f>
        <v>1430.9131237870372</v>
      </c>
      <c r="K11" s="114">
        <f>IFERROR(Lifespans_all!K11*DTE_mission_minutes!K11,"-")</f>
        <v>1430.9131237870372</v>
      </c>
      <c r="L11" s="114">
        <f>IFERROR(Lifespans_all!L11*DTE_mission_minutes!L11,"-")</f>
        <v>1430.9131237870372</v>
      </c>
      <c r="M11" s="114">
        <f>IFERROR(Lifespans_all!M11*DTE_mission_minutes!M11,"-")</f>
        <v>1430.9131237870372</v>
      </c>
      <c r="N11" s="114">
        <f>IFERROR(Lifespans_all!N11*DTE_mission_minutes!N11,"-")</f>
        <v>1430.9131237870372</v>
      </c>
      <c r="O11" s="114">
        <f>IFERROR(Lifespans_all!O11*DTE_mission_minutes!O11,"-")</f>
        <v>1430.9131237870372</v>
      </c>
      <c r="P11" s="114">
        <f>IFERROR(Lifespans_all!P11*DTE_mission_minutes!P11,"-")</f>
        <v>1430.9131237870372</v>
      </c>
      <c r="Q11" s="114">
        <f>IFERROR(Lifespans_all!Q11*DTE_mission_minutes!Q11,"-")</f>
        <v>1430.9131237870372</v>
      </c>
      <c r="R11" s="114">
        <f>IFERROR(Lifespans_all!R11*DTE_mission_minutes!R11,"-")</f>
        <v>1430.9131237870372</v>
      </c>
      <c r="S11" s="114">
        <f>IFERROR(Lifespans_all!S11*DTE_mission_minutes!S11,"-")</f>
        <v>1430.9131237870372</v>
      </c>
      <c r="T11" s="114">
        <f>IFERROR(Lifespans_all!T11*DTE_mission_minutes!T11,"-")</f>
        <v>1430.9131237870372</v>
      </c>
      <c r="U11" s="114">
        <f>IFERROR(Lifespans_all!U11*DTE_mission_minutes!U11,"-")</f>
        <v>1430.9131237870372</v>
      </c>
      <c r="V11" s="114">
        <f>IFERROR(Lifespans_all!V11*DTE_mission_minutes!V11,"-")</f>
        <v>1430.9131237870372</v>
      </c>
      <c r="W11" s="114">
        <f>IFERROR(Lifespans_all!W11*DTE_mission_minutes!W11,"-")</f>
        <v>1430.9131237870372</v>
      </c>
    </row>
    <row r="12" spans="1:25" ht="12" x14ac:dyDescent="0.25">
      <c r="A12" s="85" t="s">
        <v>125</v>
      </c>
      <c r="B12" s="76" t="s">
        <v>112</v>
      </c>
      <c r="C12" s="86"/>
      <c r="D12" s="114">
        <f>IFERROR(Lifespans_all!D12*DTE_mission_minutes!D12,"-")</f>
        <v>471.24058738888903</v>
      </c>
      <c r="E12" s="114">
        <f>IFERROR(Lifespans_all!E12*DTE_mission_minutes!E12,"-")</f>
        <v>471.24058738888903</v>
      </c>
      <c r="F12" s="114">
        <f>IFERROR(Lifespans_all!F12*DTE_mission_minutes!F12,"-")</f>
        <v>471.24058738888903</v>
      </c>
      <c r="G12" s="114">
        <f>IFERROR(Lifespans_all!G12*DTE_mission_minutes!G12,"-")</f>
        <v>471.24058738888903</v>
      </c>
      <c r="H12" s="114">
        <f>IFERROR(Lifespans_all!H12*DTE_mission_minutes!H12,"-")</f>
        <v>471.24058738888903</v>
      </c>
      <c r="I12" s="114">
        <f>IFERROR(Lifespans_all!I12*DTE_mission_minutes!I12,"-")</f>
        <v>471.24058738888903</v>
      </c>
      <c r="J12" s="114">
        <f>IFERROR(Lifespans_all!J12*DTE_mission_minutes!J12,"-")</f>
        <v>471.24058738888903</v>
      </c>
      <c r="K12" s="114">
        <f>IFERROR(Lifespans_all!K12*DTE_mission_minutes!K12,"-")</f>
        <v>471.24058738888903</v>
      </c>
      <c r="L12" s="114">
        <f>IFERROR(Lifespans_all!L12*DTE_mission_minutes!L12,"-")</f>
        <v>471.24058738888903</v>
      </c>
      <c r="M12" s="114">
        <f>IFERROR(Lifespans_all!M12*DTE_mission_minutes!M12,"-")</f>
        <v>471.24058738888903</v>
      </c>
      <c r="N12" s="114">
        <f>IFERROR(Lifespans_all!N12*DTE_mission_minutes!N12,"-")</f>
        <v>471.24058738888903</v>
      </c>
      <c r="O12" s="114">
        <f>IFERROR(Lifespans_all!O12*DTE_mission_minutes!O12,"-")</f>
        <v>471.24058738888903</v>
      </c>
      <c r="P12" s="114">
        <f>IFERROR(Lifespans_all!P12*DTE_mission_minutes!P12,"-")</f>
        <v>471.24058738888903</v>
      </c>
      <c r="Q12" s="114">
        <f>IFERROR(Lifespans_all!Q12*DTE_mission_minutes!Q12,"-")</f>
        <v>471.24058738888903</v>
      </c>
      <c r="R12" s="114">
        <f>IFERROR(Lifespans_all!R12*DTE_mission_minutes!R12,"-")</f>
        <v>471.24058738888903</v>
      </c>
      <c r="S12" s="114">
        <f>IFERROR(Lifespans_all!S12*DTE_mission_minutes!S12,"-")</f>
        <v>471.24058738888903</v>
      </c>
      <c r="T12" s="114">
        <f>IFERROR(Lifespans_all!T12*DTE_mission_minutes!T12,"-")</f>
        <v>471.24058738888903</v>
      </c>
      <c r="U12" s="114">
        <f>IFERROR(Lifespans_all!U12*DTE_mission_minutes!U12,"-")</f>
        <v>471.24058738888903</v>
      </c>
      <c r="V12" s="114">
        <f>IFERROR(Lifespans_all!V12*DTE_mission_minutes!V12,"-")</f>
        <v>471.24058738888903</v>
      </c>
      <c r="W12" s="114">
        <f>IFERROR(Lifespans_all!W12*DTE_mission_minutes!W12,"-")</f>
        <v>471.24058738888903</v>
      </c>
    </row>
    <row r="13" spans="1:25" ht="12" x14ac:dyDescent="0.25">
      <c r="A13" s="85" t="s">
        <v>135</v>
      </c>
      <c r="B13" s="87" t="s">
        <v>117</v>
      </c>
      <c r="C13" s="86"/>
      <c r="D13" s="114" t="str">
        <f>IFERROR(Lifespans_all!D13*DTE_mission_minutes!D13,"-")</f>
        <v>-</v>
      </c>
      <c r="E13" s="114" t="str">
        <f>IFERROR(Lifespans_all!E13*DTE_mission_minutes!E13,"-")</f>
        <v>-</v>
      </c>
      <c r="F13" s="114" t="str">
        <f>IFERROR(Lifespans_all!F13*DTE_mission_minutes!F13,"-")</f>
        <v>-</v>
      </c>
      <c r="G13" s="114" t="str">
        <f>IFERROR(Lifespans_all!G13*DTE_mission_minutes!G13,"-")</f>
        <v>-</v>
      </c>
      <c r="H13" s="114" t="str">
        <f>IFERROR(Lifespans_all!H13*DTE_mission_minutes!H13,"-")</f>
        <v>-</v>
      </c>
      <c r="I13" s="114" t="str">
        <f>IFERROR(Lifespans_all!I13*DTE_mission_minutes!I13,"-")</f>
        <v>-</v>
      </c>
      <c r="J13" s="114" t="str">
        <f>IFERROR(Lifespans_all!J13*DTE_mission_minutes!J13,"-")</f>
        <v>-</v>
      </c>
      <c r="K13" s="114" t="str">
        <f>IFERROR(Lifespans_all!K13*DTE_mission_minutes!K13,"-")</f>
        <v>-</v>
      </c>
      <c r="L13" s="114" t="str">
        <f>IFERROR(Lifespans_all!L13*DTE_mission_minutes!L13,"-")</f>
        <v>-</v>
      </c>
      <c r="M13" s="114" t="str">
        <f>IFERROR(Lifespans_all!M13*DTE_mission_minutes!M13,"-")</f>
        <v>-</v>
      </c>
      <c r="N13" s="114" t="str">
        <f>IFERROR(Lifespans_all!N13*DTE_mission_minutes!N13,"-")</f>
        <v>-</v>
      </c>
      <c r="O13" s="114" t="str">
        <f>IFERROR(Lifespans_all!O13*DTE_mission_minutes!O13,"-")</f>
        <v>-</v>
      </c>
      <c r="P13" s="114" t="str">
        <f>IFERROR(Lifespans_all!P13*DTE_mission_minutes!P13,"-")</f>
        <v>-</v>
      </c>
      <c r="Q13" s="114" t="str">
        <f>IFERROR(Lifespans_all!Q13*DTE_mission_minutes!Q13,"-")</f>
        <v>-</v>
      </c>
      <c r="R13" s="114" t="str">
        <f>IFERROR(Lifespans_all!R13*DTE_mission_minutes!R13,"-")</f>
        <v>-</v>
      </c>
      <c r="S13" s="114" t="str">
        <f>IFERROR(Lifespans_all!S13*DTE_mission_minutes!S13,"-")</f>
        <v>-</v>
      </c>
      <c r="T13" s="114" t="str">
        <f>IFERROR(Lifespans_all!T13*DTE_mission_minutes!T13,"-")</f>
        <v>-</v>
      </c>
      <c r="U13" s="114" t="str">
        <f>IFERROR(Lifespans_all!U13*DTE_mission_minutes!U13,"-")</f>
        <v>-</v>
      </c>
      <c r="V13" s="114" t="str">
        <f>IFERROR(Lifespans_all!V13*DTE_mission_minutes!V13,"-")</f>
        <v>-</v>
      </c>
      <c r="W13" s="114" t="str">
        <f>IFERROR(Lifespans_all!W13*DTE_mission_minutes!W13,"-")</f>
        <v>-</v>
      </c>
    </row>
    <row r="14" spans="1:25" ht="12" x14ac:dyDescent="0.25">
      <c r="A14" s="85" t="s">
        <v>88</v>
      </c>
      <c r="B14" s="74" t="s">
        <v>110</v>
      </c>
      <c r="C14" s="86" t="s">
        <v>144</v>
      </c>
      <c r="D14" s="114">
        <f>IFERROR(Lifespans_all!D14*DTE_mission_minutes!D14,"-")</f>
        <v>851.36055555555549</v>
      </c>
      <c r="E14" s="114">
        <f>IFERROR(Lifespans_all!E14*DTE_mission_minutes!E14,"-")</f>
        <v>921.41561944444436</v>
      </c>
      <c r="F14" s="114">
        <f>IFERROR(Lifespans_all!F14*DTE_mission_minutes!F14,"-")</f>
        <v>793.34499999999991</v>
      </c>
      <c r="G14" s="114">
        <f>IFERROR(Lifespans_all!G14*DTE_mission_minutes!G14,"-")</f>
        <v>796.60534611111109</v>
      </c>
      <c r="H14" s="114">
        <f>IFERROR(Lifespans_all!H14*DTE_mission_minutes!H14,"-")</f>
        <v>796.60534611111109</v>
      </c>
      <c r="I14" s="114">
        <f>IFERROR(Lifespans_all!I14*DTE_mission_minutes!I14,"-")</f>
        <v>796.60534611111109</v>
      </c>
      <c r="J14" s="114">
        <f>IFERROR(Lifespans_all!J14*DTE_mission_minutes!J14,"-")</f>
        <v>796.60534611111109</v>
      </c>
      <c r="K14" s="114">
        <f>IFERROR(Lifespans_all!K14*DTE_mission_minutes!K14,"-")</f>
        <v>0</v>
      </c>
      <c r="L14" s="114">
        <f>IFERROR(Lifespans_all!L14*DTE_mission_minutes!L14,"-")</f>
        <v>0</v>
      </c>
      <c r="M14" s="114">
        <f>IFERROR(Lifespans_all!M14*DTE_mission_minutes!M14,"-")</f>
        <v>0</v>
      </c>
      <c r="N14" s="114">
        <f>IFERROR(Lifespans_all!N14*DTE_mission_minutes!N14,"-")</f>
        <v>0</v>
      </c>
      <c r="O14" s="114">
        <f>IFERROR(Lifespans_all!O14*DTE_mission_minutes!O14,"-")</f>
        <v>0</v>
      </c>
      <c r="P14" s="114">
        <f>IFERROR(Lifespans_all!P14*DTE_mission_minutes!P14,"-")</f>
        <v>0</v>
      </c>
      <c r="Q14" s="114">
        <f>IFERROR(Lifespans_all!Q14*DTE_mission_minutes!Q14,"-")</f>
        <v>0</v>
      </c>
      <c r="R14" s="114">
        <f>IFERROR(Lifespans_all!R14*DTE_mission_minutes!R14,"-")</f>
        <v>0</v>
      </c>
      <c r="S14" s="114">
        <f>IFERROR(Lifespans_all!S14*DTE_mission_minutes!S14,"-")</f>
        <v>0</v>
      </c>
      <c r="T14" s="114">
        <f>IFERROR(Lifespans_all!T14*DTE_mission_minutes!T14,"-")</f>
        <v>0</v>
      </c>
      <c r="U14" s="114">
        <f>IFERROR(Lifespans_all!U14*DTE_mission_minutes!U14,"-")</f>
        <v>0</v>
      </c>
      <c r="V14" s="114">
        <f>IFERROR(Lifespans_all!V14*DTE_mission_minutes!V14,"-")</f>
        <v>0</v>
      </c>
      <c r="W14" s="114">
        <f>IFERROR(Lifespans_all!W14*DTE_mission_minutes!W14,"-")</f>
        <v>0</v>
      </c>
    </row>
    <row r="15" spans="1:25" ht="12" x14ac:dyDescent="0.25">
      <c r="A15" s="78" t="s">
        <v>136</v>
      </c>
      <c r="B15" s="74" t="s">
        <v>109</v>
      </c>
      <c r="C15" s="86"/>
      <c r="D15" s="114">
        <f>IFERROR(Lifespans_all!D15*DTE_mission_minutes!D15,"-")</f>
        <v>542.67651651984113</v>
      </c>
      <c r="E15" s="114">
        <f>IFERROR(Lifespans_all!E15*DTE_mission_minutes!E15,"-")</f>
        <v>542.67651651984113</v>
      </c>
      <c r="F15" s="114">
        <f>IFERROR(Lifespans_all!F15*DTE_mission_minutes!F15,"-")</f>
        <v>542.67651651984113</v>
      </c>
      <c r="G15" s="114">
        <f>IFERROR(Lifespans_all!G15*DTE_mission_minutes!G15,"-")</f>
        <v>542.67651651984113</v>
      </c>
      <c r="H15" s="114">
        <f>IFERROR(Lifespans_all!H15*DTE_mission_minutes!H15,"-")</f>
        <v>542.67651651984113</v>
      </c>
      <c r="I15" s="114">
        <f>IFERROR(Lifespans_all!I15*DTE_mission_minutes!I15,"-")</f>
        <v>542.67651651984113</v>
      </c>
      <c r="J15" s="114">
        <f>IFERROR(Lifespans_all!J15*DTE_mission_minutes!J15,"-")</f>
        <v>542.67651651984113</v>
      </c>
      <c r="K15" s="114">
        <f>IFERROR(Lifespans_all!K15*DTE_mission_minutes!K15,"-")</f>
        <v>542.67651651984113</v>
      </c>
      <c r="L15" s="114">
        <f>IFERROR(Lifespans_all!L15*DTE_mission_minutes!L15,"-")</f>
        <v>542.67651651984113</v>
      </c>
      <c r="M15" s="114">
        <f>IFERROR(Lifespans_all!M15*DTE_mission_minutes!M15,"-")</f>
        <v>542.67651651984113</v>
      </c>
      <c r="N15" s="114">
        <f>IFERROR(Lifespans_all!N15*DTE_mission_minutes!N15,"-")</f>
        <v>542.67651651984113</v>
      </c>
      <c r="O15" s="114">
        <f>IFERROR(Lifespans_all!O15*DTE_mission_minutes!O15,"-")</f>
        <v>542.67651651984113</v>
      </c>
      <c r="P15" s="114">
        <f>IFERROR(Lifespans_all!P15*DTE_mission_minutes!P15,"-")</f>
        <v>542.67651651984113</v>
      </c>
      <c r="Q15" s="114">
        <f>IFERROR(Lifespans_all!Q15*DTE_mission_minutes!Q15,"-")</f>
        <v>542.67651651984113</v>
      </c>
      <c r="R15" s="114">
        <f>IFERROR(Lifespans_all!R15*DTE_mission_minutes!R15,"-")</f>
        <v>542.67651651984113</v>
      </c>
      <c r="S15" s="114">
        <f>IFERROR(Lifespans_all!S15*DTE_mission_minutes!S15,"-")</f>
        <v>542.67651651984113</v>
      </c>
      <c r="T15" s="114">
        <f>IFERROR(Lifespans_all!T15*DTE_mission_minutes!T15,"-")</f>
        <v>542.67651651984113</v>
      </c>
      <c r="U15" s="114">
        <f>IFERROR(Lifespans_all!U15*DTE_mission_minutes!U15,"-")</f>
        <v>542.67651651984113</v>
      </c>
      <c r="V15" s="114">
        <f>IFERROR(Lifespans_all!V15*DTE_mission_minutes!V15,"-")</f>
        <v>542.67651651984113</v>
      </c>
      <c r="W15" s="114">
        <f>IFERROR(Lifespans_all!W15*DTE_mission_minutes!W15,"-")</f>
        <v>542.67651651984113</v>
      </c>
    </row>
    <row r="16" spans="1:25" ht="12" x14ac:dyDescent="0.25">
      <c r="A16" s="78" t="s">
        <v>137</v>
      </c>
      <c r="B16" s="74" t="s">
        <v>109</v>
      </c>
      <c r="C16" s="86"/>
      <c r="D16" s="114">
        <f>IFERROR(Lifespans_all!D16*DTE_mission_minutes!D16,"-")</f>
        <v>542.67651651984113</v>
      </c>
      <c r="E16" s="114">
        <f>IFERROR(Lifespans_all!E16*DTE_mission_minutes!E16,"-")</f>
        <v>542.67651651984113</v>
      </c>
      <c r="F16" s="114">
        <f>IFERROR(Lifespans_all!F16*DTE_mission_minutes!F16,"-")</f>
        <v>542.67651651984113</v>
      </c>
      <c r="G16" s="114">
        <f>IFERROR(Lifespans_all!G16*DTE_mission_minutes!G16,"-")</f>
        <v>542.67651651984113</v>
      </c>
      <c r="H16" s="114">
        <f>IFERROR(Lifespans_all!H16*DTE_mission_minutes!H16,"-")</f>
        <v>542.67651651984113</v>
      </c>
      <c r="I16" s="114">
        <f>IFERROR(Lifespans_all!I16*DTE_mission_minutes!I16,"-")</f>
        <v>542.67651651984113</v>
      </c>
      <c r="J16" s="114">
        <f>IFERROR(Lifespans_all!J16*DTE_mission_minutes!J16,"-")</f>
        <v>542.67651651984113</v>
      </c>
      <c r="K16" s="114">
        <f>IFERROR(Lifespans_all!K16*DTE_mission_minutes!K16,"-")</f>
        <v>542.67651651984113</v>
      </c>
      <c r="L16" s="114">
        <f>IFERROR(Lifespans_all!L16*DTE_mission_minutes!L16,"-")</f>
        <v>542.67651651984113</v>
      </c>
      <c r="M16" s="114">
        <f>IFERROR(Lifespans_all!M16*DTE_mission_minutes!M16,"-")</f>
        <v>542.67651651984113</v>
      </c>
      <c r="N16" s="114">
        <f>IFERROR(Lifespans_all!N16*DTE_mission_minutes!N16,"-")</f>
        <v>542.67651651984113</v>
      </c>
      <c r="O16" s="114">
        <f>IFERROR(Lifespans_all!O16*DTE_mission_minutes!O16,"-")</f>
        <v>542.67651651984113</v>
      </c>
      <c r="P16" s="114">
        <f>IFERROR(Lifespans_all!P16*DTE_mission_minutes!P16,"-")</f>
        <v>542.67651651984113</v>
      </c>
      <c r="Q16" s="114">
        <f>IFERROR(Lifespans_all!Q16*DTE_mission_minutes!Q16,"-")</f>
        <v>542.67651651984113</v>
      </c>
      <c r="R16" s="114">
        <f>IFERROR(Lifespans_all!R16*DTE_mission_minutes!R16,"-")</f>
        <v>542.67651651984113</v>
      </c>
      <c r="S16" s="114">
        <f>IFERROR(Lifespans_all!S16*DTE_mission_minutes!S16,"-")</f>
        <v>542.67651651984113</v>
      </c>
      <c r="T16" s="114">
        <f>IFERROR(Lifespans_all!T16*DTE_mission_minutes!T16,"-")</f>
        <v>542.67651651984113</v>
      </c>
      <c r="U16" s="114">
        <f>IFERROR(Lifespans_all!U16*DTE_mission_minutes!U16,"-")</f>
        <v>542.67651651984113</v>
      </c>
      <c r="V16" s="114">
        <f>IFERROR(Lifespans_all!V16*DTE_mission_minutes!V16,"-")</f>
        <v>542.67651651984113</v>
      </c>
      <c r="W16" s="114">
        <f>IFERROR(Lifespans_all!W16*DTE_mission_minutes!W16,"-")</f>
        <v>542.67651651984113</v>
      </c>
    </row>
    <row r="17" spans="1:23" ht="12" x14ac:dyDescent="0.25">
      <c r="A17" s="78" t="s">
        <v>138</v>
      </c>
      <c r="B17" s="74" t="s">
        <v>109</v>
      </c>
      <c r="C17" s="86"/>
      <c r="D17" s="114">
        <f>IFERROR(Lifespans_all!D17*DTE_mission_minutes!D17,"-")</f>
        <v>542.67651651984113</v>
      </c>
      <c r="E17" s="114">
        <f>IFERROR(Lifespans_all!E17*DTE_mission_minutes!E17,"-")</f>
        <v>542.67651651984113</v>
      </c>
      <c r="F17" s="114">
        <f>IFERROR(Lifespans_all!F17*DTE_mission_minutes!F17,"-")</f>
        <v>542.67651651984113</v>
      </c>
      <c r="G17" s="114">
        <f>IFERROR(Lifespans_all!G17*DTE_mission_minutes!G17,"-")</f>
        <v>542.67651651984113</v>
      </c>
      <c r="H17" s="114">
        <f>IFERROR(Lifespans_all!H17*DTE_mission_minutes!H17,"-")</f>
        <v>542.67651651984113</v>
      </c>
      <c r="I17" s="114">
        <f>IFERROR(Lifespans_all!I17*DTE_mission_minutes!I17,"-")</f>
        <v>542.67651651984113</v>
      </c>
      <c r="J17" s="114">
        <f>IFERROR(Lifespans_all!J17*DTE_mission_minutes!J17,"-")</f>
        <v>542.67651651984113</v>
      </c>
      <c r="K17" s="114">
        <f>IFERROR(Lifespans_all!K17*DTE_mission_minutes!K17,"-")</f>
        <v>542.67651651984113</v>
      </c>
      <c r="L17" s="114">
        <f>IFERROR(Lifespans_all!L17*DTE_mission_minutes!L17,"-")</f>
        <v>542.67651651984113</v>
      </c>
      <c r="M17" s="114">
        <f>IFERROR(Lifespans_all!M17*DTE_mission_minutes!M17,"-")</f>
        <v>542.67651651984113</v>
      </c>
      <c r="N17" s="114">
        <f>IFERROR(Lifespans_all!N17*DTE_mission_minutes!N17,"-")</f>
        <v>542.67651651984113</v>
      </c>
      <c r="O17" s="114">
        <f>IFERROR(Lifespans_all!O17*DTE_mission_minutes!O17,"-")</f>
        <v>542.67651651984113</v>
      </c>
      <c r="P17" s="114">
        <f>IFERROR(Lifespans_all!P17*DTE_mission_minutes!P17,"-")</f>
        <v>542.67651651984113</v>
      </c>
      <c r="Q17" s="114">
        <f>IFERROR(Lifespans_all!Q17*DTE_mission_minutes!Q17,"-")</f>
        <v>542.67651651984113</v>
      </c>
      <c r="R17" s="114">
        <f>IFERROR(Lifespans_all!R17*DTE_mission_minutes!R17,"-")</f>
        <v>542.67651651984113</v>
      </c>
      <c r="S17" s="114">
        <f>IFERROR(Lifespans_all!S17*DTE_mission_minutes!S17,"-")</f>
        <v>542.67651651984113</v>
      </c>
      <c r="T17" s="114">
        <f>IFERROR(Lifespans_all!T17*DTE_mission_minutes!T17,"-")</f>
        <v>542.67651651984113</v>
      </c>
      <c r="U17" s="114">
        <f>IFERROR(Lifespans_all!U17*DTE_mission_minutes!U17,"-")</f>
        <v>542.67651651984113</v>
      </c>
      <c r="V17" s="114">
        <f>IFERROR(Lifespans_all!V17*DTE_mission_minutes!V17,"-")</f>
        <v>542.67651651984113</v>
      </c>
      <c r="W17" s="114">
        <f>IFERROR(Lifespans_all!W17*DTE_mission_minutes!W17,"-")</f>
        <v>542.67651651984113</v>
      </c>
    </row>
    <row r="18" spans="1:23" ht="12" x14ac:dyDescent="0.25">
      <c r="A18" s="78" t="s">
        <v>139</v>
      </c>
      <c r="B18" s="74" t="s">
        <v>109</v>
      </c>
      <c r="C18" s="86"/>
      <c r="D18" s="114">
        <f>IFERROR(Lifespans_all!D18*DTE_mission_minutes!D18,"-")</f>
        <v>542.67651651984113</v>
      </c>
      <c r="E18" s="114">
        <f>IFERROR(Lifespans_all!E18*DTE_mission_minutes!E18,"-")</f>
        <v>542.67651651984113</v>
      </c>
      <c r="F18" s="114">
        <f>IFERROR(Lifespans_all!F18*DTE_mission_minutes!F18,"-")</f>
        <v>542.67651651984113</v>
      </c>
      <c r="G18" s="114">
        <f>IFERROR(Lifespans_all!G18*DTE_mission_minutes!G18,"-")</f>
        <v>542.67651651984113</v>
      </c>
      <c r="H18" s="114">
        <f>IFERROR(Lifespans_all!H18*DTE_mission_minutes!H18,"-")</f>
        <v>542.67651651984113</v>
      </c>
      <c r="I18" s="114">
        <f>IFERROR(Lifespans_all!I18*DTE_mission_minutes!I18,"-")</f>
        <v>542.67651651984113</v>
      </c>
      <c r="J18" s="114">
        <f>IFERROR(Lifespans_all!J18*DTE_mission_minutes!J18,"-")</f>
        <v>542.67651651984113</v>
      </c>
      <c r="K18" s="114">
        <f>IFERROR(Lifespans_all!K18*DTE_mission_minutes!K18,"-")</f>
        <v>542.67651651984113</v>
      </c>
      <c r="L18" s="114">
        <f>IFERROR(Lifespans_all!L18*DTE_mission_minutes!L18,"-")</f>
        <v>542.67651651984113</v>
      </c>
      <c r="M18" s="114">
        <f>IFERROR(Lifespans_all!M18*DTE_mission_minutes!M18,"-")</f>
        <v>542.67651651984113</v>
      </c>
      <c r="N18" s="114">
        <f>IFERROR(Lifespans_all!N18*DTE_mission_minutes!N18,"-")</f>
        <v>542.67651651984113</v>
      </c>
      <c r="O18" s="114">
        <f>IFERROR(Lifespans_all!O18*DTE_mission_minutes!O18,"-")</f>
        <v>542.67651651984113</v>
      </c>
      <c r="P18" s="114">
        <f>IFERROR(Lifespans_all!P18*DTE_mission_minutes!P18,"-")</f>
        <v>542.67651651984113</v>
      </c>
      <c r="Q18" s="114">
        <f>IFERROR(Lifespans_all!Q18*DTE_mission_minutes!Q18,"-")</f>
        <v>542.67651651984113</v>
      </c>
      <c r="R18" s="114">
        <f>IFERROR(Lifespans_all!R18*DTE_mission_minutes!R18,"-")</f>
        <v>542.67651651984113</v>
      </c>
      <c r="S18" s="114">
        <f>IFERROR(Lifespans_all!S18*DTE_mission_minutes!S18,"-")</f>
        <v>542.67651651984113</v>
      </c>
      <c r="T18" s="114">
        <f>IFERROR(Lifespans_all!T18*DTE_mission_minutes!T18,"-")</f>
        <v>542.67651651984113</v>
      </c>
      <c r="U18" s="114">
        <f>IFERROR(Lifespans_all!U18*DTE_mission_minutes!U18,"-")</f>
        <v>542.67651651984113</v>
      </c>
      <c r="V18" s="114">
        <f>IFERROR(Lifespans_all!V18*DTE_mission_minutes!V18,"-")</f>
        <v>542.67651651984113</v>
      </c>
      <c r="W18" s="114">
        <f>IFERROR(Lifespans_all!W18*DTE_mission_minutes!W18,"-")</f>
        <v>542.67651651984113</v>
      </c>
    </row>
    <row r="19" spans="1:23" ht="12" x14ac:dyDescent="0.25">
      <c r="A19" s="85" t="s">
        <v>89</v>
      </c>
      <c r="B19" s="74" t="s">
        <v>110</v>
      </c>
      <c r="C19" s="86" t="s">
        <v>144</v>
      </c>
      <c r="D19" s="114">
        <f>IFERROR(Lifespans_all!D19*DTE_mission_minutes!D19,"-")</f>
        <v>3121.1464916666664</v>
      </c>
      <c r="E19" s="114">
        <f>IFERROR(Lifespans_all!E19*DTE_mission_minutes!E19,"-")</f>
        <v>3157.8943527777778</v>
      </c>
      <c r="F19" s="114">
        <f>IFERROR(Lifespans_all!F19*DTE_mission_minutes!F19,"-")</f>
        <v>2937.5030555555554</v>
      </c>
      <c r="G19" s="114">
        <f>IFERROR(Lifespans_all!G19*DTE_mission_minutes!G19,"-")</f>
        <v>3137.9728877777775</v>
      </c>
      <c r="H19" s="114">
        <f>IFERROR(Lifespans_all!H19*DTE_mission_minutes!H19,"-")</f>
        <v>3137.9728877777775</v>
      </c>
      <c r="I19" s="114">
        <f>IFERROR(Lifespans_all!I19*DTE_mission_minutes!I19,"-")</f>
        <v>3137.9728877777775</v>
      </c>
      <c r="J19" s="114">
        <f>IFERROR(Lifespans_all!J19*DTE_mission_minutes!J19,"-")</f>
        <v>3137.9728877777775</v>
      </c>
      <c r="K19" s="114">
        <f>IFERROR(Lifespans_all!K19*DTE_mission_minutes!K19,"-")</f>
        <v>3137.9728877777775</v>
      </c>
      <c r="L19" s="114">
        <f>IFERROR(Lifespans_all!L19*DTE_mission_minutes!L19,"-")</f>
        <v>3137.9728877777775</v>
      </c>
      <c r="M19" s="114">
        <f>IFERROR(Lifespans_all!M19*DTE_mission_minutes!M19,"-")</f>
        <v>3137.9728877777775</v>
      </c>
      <c r="N19" s="114">
        <f>IFERROR(Lifespans_all!N19*DTE_mission_minutes!N19,"-")</f>
        <v>3137.9728877777775</v>
      </c>
      <c r="O19" s="114">
        <f>IFERROR(Lifespans_all!O19*DTE_mission_minutes!O19,"-")</f>
        <v>3137.9728877777775</v>
      </c>
      <c r="P19" s="114">
        <f>IFERROR(Lifespans_all!P19*DTE_mission_minutes!P19,"-")</f>
        <v>3137.9728877777775</v>
      </c>
      <c r="Q19" s="114">
        <f>IFERROR(Lifespans_all!Q19*DTE_mission_minutes!Q19,"-")</f>
        <v>3137.9728877777775</v>
      </c>
      <c r="R19" s="114">
        <f>IFERROR(Lifespans_all!R19*DTE_mission_minutes!R19,"-")</f>
        <v>3137.9728877777775</v>
      </c>
      <c r="S19" s="114">
        <f>IFERROR(Lifespans_all!S19*DTE_mission_minutes!S19,"-")</f>
        <v>3137.9728877777775</v>
      </c>
      <c r="T19" s="114">
        <f>IFERROR(Lifespans_all!T19*DTE_mission_minutes!T19,"-")</f>
        <v>3137.9728877777775</v>
      </c>
      <c r="U19" s="114">
        <f>IFERROR(Lifespans_all!U19*DTE_mission_minutes!U19,"-")</f>
        <v>3137.9728877777775</v>
      </c>
      <c r="V19" s="114">
        <f>IFERROR(Lifespans_all!V19*DTE_mission_minutes!V19,"-")</f>
        <v>3137.9728877777775</v>
      </c>
      <c r="W19" s="114">
        <f>IFERROR(Lifespans_all!W19*DTE_mission_minutes!W19,"-")</f>
        <v>3137.9728877777775</v>
      </c>
    </row>
    <row r="20" spans="1:23" ht="12" x14ac:dyDescent="0.25">
      <c r="A20" s="85" t="s">
        <v>90</v>
      </c>
      <c r="B20" s="74" t="s">
        <v>110</v>
      </c>
      <c r="C20" s="86" t="s">
        <v>144</v>
      </c>
      <c r="D20" s="114">
        <f>IFERROR(Lifespans_all!D20*DTE_mission_minutes!D20,"-")</f>
        <v>3653.0924999999997</v>
      </c>
      <c r="E20" s="114">
        <f>IFERROR(Lifespans_all!E20*DTE_mission_minutes!E20,"-")</f>
        <v>3468.0533333333337</v>
      </c>
      <c r="F20" s="114">
        <f>IFERROR(Lifespans_all!F20*DTE_mission_minutes!F20,"-")</f>
        <v>3224.0014777777778</v>
      </c>
      <c r="G20" s="114">
        <f>IFERROR(Lifespans_all!G20*DTE_mission_minutes!G20,"-")</f>
        <v>3454.7784394444448</v>
      </c>
      <c r="H20" s="114">
        <f>IFERROR(Lifespans_all!H20*DTE_mission_minutes!H20,"-")</f>
        <v>3454.7784394444448</v>
      </c>
      <c r="I20" s="114">
        <f>IFERROR(Lifespans_all!I20*DTE_mission_minutes!I20,"-")</f>
        <v>0</v>
      </c>
      <c r="J20" s="114">
        <f>IFERROR(Lifespans_all!J20*DTE_mission_minutes!J20,"-")</f>
        <v>0</v>
      </c>
      <c r="K20" s="114">
        <f>IFERROR(Lifespans_all!K20*DTE_mission_minutes!K20,"-")</f>
        <v>0</v>
      </c>
      <c r="L20" s="114">
        <f>IFERROR(Lifespans_all!L20*DTE_mission_minutes!L20,"-")</f>
        <v>0</v>
      </c>
      <c r="M20" s="114">
        <f>IFERROR(Lifespans_all!M20*DTE_mission_minutes!M20,"-")</f>
        <v>0</v>
      </c>
      <c r="N20" s="114">
        <f>IFERROR(Lifespans_all!N20*DTE_mission_minutes!N20,"-")</f>
        <v>0</v>
      </c>
      <c r="O20" s="114">
        <f>IFERROR(Lifespans_all!O20*DTE_mission_minutes!O20,"-")</f>
        <v>0</v>
      </c>
      <c r="P20" s="114">
        <f>IFERROR(Lifespans_all!P20*DTE_mission_minutes!P20,"-")</f>
        <v>0</v>
      </c>
      <c r="Q20" s="114">
        <f>IFERROR(Lifespans_all!Q20*DTE_mission_minutes!Q20,"-")</f>
        <v>0</v>
      </c>
      <c r="R20" s="114">
        <f>IFERROR(Lifespans_all!R20*DTE_mission_minutes!R20,"-")</f>
        <v>0</v>
      </c>
      <c r="S20" s="114">
        <f>IFERROR(Lifespans_all!S20*DTE_mission_minutes!S20,"-")</f>
        <v>0</v>
      </c>
      <c r="T20" s="114">
        <f>IFERROR(Lifespans_all!T20*DTE_mission_minutes!T20,"-")</f>
        <v>0</v>
      </c>
      <c r="U20" s="114">
        <f>IFERROR(Lifespans_all!U20*DTE_mission_minutes!U20,"-")</f>
        <v>0</v>
      </c>
      <c r="V20" s="114">
        <f>IFERROR(Lifespans_all!V20*DTE_mission_minutes!V20,"-")</f>
        <v>0</v>
      </c>
      <c r="W20" s="114">
        <f>IFERROR(Lifespans_all!W20*DTE_mission_minutes!W20,"-")</f>
        <v>0</v>
      </c>
    </row>
    <row r="21" spans="1:23" ht="12" x14ac:dyDescent="0.25">
      <c r="A21" s="85" t="s">
        <v>93</v>
      </c>
      <c r="B21" s="79" t="s">
        <v>111</v>
      </c>
      <c r="C21" s="86"/>
      <c r="D21" s="114">
        <f>IFERROR(Lifespans_all!D21*DTE_mission_minutes!D21,"-")</f>
        <v>0</v>
      </c>
      <c r="E21" s="114">
        <f>IFERROR(Lifespans_all!E21*DTE_mission_minutes!E21,"-")</f>
        <v>0</v>
      </c>
      <c r="F21" s="114">
        <f>IFERROR(Lifespans_all!F21*DTE_mission_minutes!F21,"-")</f>
        <v>0</v>
      </c>
      <c r="G21" s="114">
        <f>IFERROR(Lifespans_all!G21*DTE_mission_minutes!G21,"-")</f>
        <v>0</v>
      </c>
      <c r="H21" s="114">
        <f>IFERROR(Lifespans_all!H21*DTE_mission_minutes!H21,"-")</f>
        <v>0</v>
      </c>
      <c r="I21" s="114">
        <f>IFERROR(Lifespans_all!I21*DTE_mission_minutes!I21,"-")</f>
        <v>0</v>
      </c>
      <c r="J21" s="114">
        <f>IFERROR(Lifespans_all!J21*DTE_mission_minutes!J21,"-")</f>
        <v>0</v>
      </c>
      <c r="K21" s="114">
        <f>IFERROR(Lifespans_all!K21*DTE_mission_minutes!K21,"-")</f>
        <v>0</v>
      </c>
      <c r="L21" s="114">
        <f>IFERROR(Lifespans_all!L21*DTE_mission_minutes!L21,"-")</f>
        <v>0</v>
      </c>
      <c r="M21" s="114">
        <f>IFERROR(Lifespans_all!M21*DTE_mission_minutes!M21,"-")</f>
        <v>0</v>
      </c>
      <c r="N21" s="114">
        <f>IFERROR(Lifespans_all!N21*DTE_mission_minutes!N21,"-")</f>
        <v>0</v>
      </c>
      <c r="O21" s="114">
        <f>IFERROR(Lifespans_all!O21*DTE_mission_minutes!O21,"-")</f>
        <v>0</v>
      </c>
      <c r="P21" s="114">
        <f>IFERROR(Lifespans_all!P21*DTE_mission_minutes!P21,"-")</f>
        <v>0</v>
      </c>
      <c r="Q21" s="114">
        <f>IFERROR(Lifespans_all!Q21*DTE_mission_minutes!Q21,"-")</f>
        <v>0</v>
      </c>
      <c r="R21" s="114">
        <f>IFERROR(Lifespans_all!R21*DTE_mission_minutes!R21,"-")</f>
        <v>0</v>
      </c>
      <c r="S21" s="114">
        <f>IFERROR(Lifespans_all!S21*DTE_mission_minutes!S21,"-")</f>
        <v>0</v>
      </c>
      <c r="T21" s="114">
        <f>IFERROR(Lifespans_all!T21*DTE_mission_minutes!T21,"-")</f>
        <v>0</v>
      </c>
      <c r="U21" s="114">
        <f>IFERROR(Lifespans_all!U21*DTE_mission_minutes!U21,"-")</f>
        <v>0</v>
      </c>
      <c r="V21" s="114">
        <f>IFERROR(Lifespans_all!V21*DTE_mission_minutes!V21,"-")</f>
        <v>0</v>
      </c>
      <c r="W21" s="114">
        <f>IFERROR(Lifespans_all!W21*DTE_mission_minutes!W21,"-")</f>
        <v>0</v>
      </c>
    </row>
    <row r="22" spans="1:23" ht="12" x14ac:dyDescent="0.25">
      <c r="A22" s="85" t="s">
        <v>126</v>
      </c>
      <c r="B22" s="74" t="s">
        <v>110</v>
      </c>
      <c r="C22" s="86"/>
      <c r="D22" s="114">
        <f>IFERROR(Lifespans_all!D22*DTE_mission_minutes!D22,"-")</f>
        <v>761.88366485714243</v>
      </c>
      <c r="E22" s="114">
        <f>IFERROR(Lifespans_all!E22*DTE_mission_minutes!E22,"-")</f>
        <v>761.88366485714243</v>
      </c>
      <c r="F22" s="114">
        <f>IFERROR(Lifespans_all!F22*DTE_mission_minutes!F22,"-")</f>
        <v>761.88366485714243</v>
      </c>
      <c r="G22" s="114">
        <f>IFERROR(Lifespans_all!G22*DTE_mission_minutes!G22,"-")</f>
        <v>761.88366485714243</v>
      </c>
      <c r="H22" s="114">
        <f>IFERROR(Lifespans_all!H22*DTE_mission_minutes!H22,"-")</f>
        <v>761.88366485714243</v>
      </c>
      <c r="I22" s="114">
        <f>IFERROR(Lifespans_all!I22*DTE_mission_minutes!I22,"-")</f>
        <v>0</v>
      </c>
      <c r="J22" s="114">
        <f>IFERROR(Lifespans_all!J22*DTE_mission_minutes!J22,"-")</f>
        <v>0</v>
      </c>
      <c r="K22" s="114">
        <f>IFERROR(Lifespans_all!K22*DTE_mission_minutes!K22,"-")</f>
        <v>0</v>
      </c>
      <c r="L22" s="114">
        <f>IFERROR(Lifespans_all!L22*DTE_mission_minutes!L22,"-")</f>
        <v>0</v>
      </c>
      <c r="M22" s="114">
        <f>IFERROR(Lifespans_all!M22*DTE_mission_minutes!M22,"-")</f>
        <v>0</v>
      </c>
      <c r="N22" s="114">
        <f>IFERROR(Lifespans_all!N22*DTE_mission_minutes!N22,"-")</f>
        <v>0</v>
      </c>
      <c r="O22" s="114">
        <f>IFERROR(Lifespans_all!O22*DTE_mission_minutes!O22,"-")</f>
        <v>0</v>
      </c>
      <c r="P22" s="114">
        <f>IFERROR(Lifespans_all!P22*DTE_mission_minutes!P22,"-")</f>
        <v>0</v>
      </c>
      <c r="Q22" s="114">
        <f>IFERROR(Lifespans_all!Q22*DTE_mission_minutes!Q22,"-")</f>
        <v>0</v>
      </c>
      <c r="R22" s="114">
        <f>IFERROR(Lifespans_all!R22*DTE_mission_minutes!R22,"-")</f>
        <v>0</v>
      </c>
      <c r="S22" s="114">
        <f>IFERROR(Lifespans_all!S22*DTE_mission_minutes!S22,"-")</f>
        <v>0</v>
      </c>
      <c r="T22" s="114">
        <f>IFERROR(Lifespans_all!T22*DTE_mission_minutes!T22,"-")</f>
        <v>0</v>
      </c>
      <c r="U22" s="114">
        <f>IFERROR(Lifespans_all!U22*DTE_mission_minutes!U22,"-")</f>
        <v>0</v>
      </c>
      <c r="V22" s="114">
        <f>IFERROR(Lifespans_all!V22*DTE_mission_minutes!V22,"-")</f>
        <v>0</v>
      </c>
      <c r="W22" s="114">
        <f>IFERROR(Lifespans_all!W22*DTE_mission_minutes!W22,"-")</f>
        <v>0</v>
      </c>
    </row>
    <row r="23" spans="1:23" ht="12" x14ac:dyDescent="0.25">
      <c r="A23" s="85" t="s">
        <v>91</v>
      </c>
      <c r="B23" s="74" t="s">
        <v>110</v>
      </c>
      <c r="C23" s="86" t="s">
        <v>144</v>
      </c>
      <c r="D23" s="114">
        <f>IFERROR(Lifespans_all!D23*DTE_mission_minutes!D23,"-")</f>
        <v>21.986611111111113</v>
      </c>
      <c r="E23" s="114">
        <f>IFERROR(Lifespans_all!E23*DTE_mission_minutes!E23,"-")</f>
        <v>1.1333333333333333</v>
      </c>
      <c r="F23" s="114">
        <f>IFERROR(Lifespans_all!F23*DTE_mission_minutes!F23,"-")</f>
        <v>3.7333333333333334</v>
      </c>
      <c r="G23" s="114">
        <f>IFERROR(Lifespans_all!G23*DTE_mission_minutes!G23,"-")</f>
        <v>23.303841111111115</v>
      </c>
      <c r="H23" s="114">
        <f>IFERROR(Lifespans_all!H23*DTE_mission_minutes!H23,"-")</f>
        <v>0</v>
      </c>
      <c r="I23" s="114">
        <f>IFERROR(Lifespans_all!I23*DTE_mission_minutes!I23,"-")</f>
        <v>0</v>
      </c>
      <c r="J23" s="114">
        <f>IFERROR(Lifespans_all!J23*DTE_mission_minutes!J23,"-")</f>
        <v>0</v>
      </c>
      <c r="K23" s="114">
        <f>IFERROR(Lifespans_all!K23*DTE_mission_minutes!K23,"-")</f>
        <v>0</v>
      </c>
      <c r="L23" s="114">
        <f>IFERROR(Lifespans_all!L23*DTE_mission_minutes!L23,"-")</f>
        <v>0</v>
      </c>
      <c r="M23" s="114">
        <f>IFERROR(Lifespans_all!M23*DTE_mission_minutes!M23,"-")</f>
        <v>0</v>
      </c>
      <c r="N23" s="114">
        <f>IFERROR(Lifespans_all!N23*DTE_mission_minutes!N23,"-")</f>
        <v>0</v>
      </c>
      <c r="O23" s="114">
        <f>IFERROR(Lifespans_all!O23*DTE_mission_minutes!O23,"-")</f>
        <v>0</v>
      </c>
      <c r="P23" s="114">
        <f>IFERROR(Lifespans_all!P23*DTE_mission_minutes!P23,"-")</f>
        <v>0</v>
      </c>
      <c r="Q23" s="114">
        <f>IFERROR(Lifespans_all!Q23*DTE_mission_minutes!Q23,"-")</f>
        <v>0</v>
      </c>
      <c r="R23" s="114">
        <f>IFERROR(Lifespans_all!R23*DTE_mission_minutes!R23,"-")</f>
        <v>0</v>
      </c>
      <c r="S23" s="114">
        <f>IFERROR(Lifespans_all!S23*DTE_mission_minutes!S23,"-")</f>
        <v>0</v>
      </c>
      <c r="T23" s="114">
        <f>IFERROR(Lifespans_all!T23*DTE_mission_minutes!T23,"-")</f>
        <v>0</v>
      </c>
      <c r="U23" s="114">
        <f>IFERROR(Lifespans_all!U23*DTE_mission_minutes!U23,"-")</f>
        <v>0</v>
      </c>
      <c r="V23" s="114">
        <f>IFERROR(Lifespans_all!V23*DTE_mission_minutes!V23,"-")</f>
        <v>0</v>
      </c>
      <c r="W23" s="114">
        <f>IFERROR(Lifespans_all!W23*DTE_mission_minutes!W23,"-")</f>
        <v>0</v>
      </c>
    </row>
    <row r="24" spans="1:23" s="81" customFormat="1" ht="12" x14ac:dyDescent="0.25">
      <c r="A24" s="89" t="s">
        <v>92</v>
      </c>
      <c r="B24" s="80" t="s">
        <v>112</v>
      </c>
      <c r="C24" s="86" t="s">
        <v>144</v>
      </c>
      <c r="D24" s="114">
        <f>IFERROR(Lifespans_all!D24*DTE_mission_minutes!D24,"-")</f>
        <v>7757.52</v>
      </c>
      <c r="E24" s="114">
        <f>IFERROR(Lifespans_all!E24*DTE_mission_minutes!E24,"-")</f>
        <v>7884.0724999999993</v>
      </c>
      <c r="F24" s="114">
        <f>IFERROR(Lifespans_all!F24*DTE_mission_minutes!F24,"-")</f>
        <v>7411.0455555555554</v>
      </c>
      <c r="G24" s="114">
        <f>IFERROR(Lifespans_all!G24*DTE_mission_minutes!G24,"-")</f>
        <v>7749.4853583333334</v>
      </c>
      <c r="H24" s="114">
        <f>IFERROR(Lifespans_all!H24*DTE_mission_minutes!H24,"-")</f>
        <v>7749.4853583333334</v>
      </c>
      <c r="I24" s="114">
        <f>IFERROR(Lifespans_all!I24*DTE_mission_minutes!I24,"-")</f>
        <v>7749.4853583333334</v>
      </c>
      <c r="J24" s="114">
        <f>IFERROR(Lifespans_all!J24*DTE_mission_minutes!J24,"-")</f>
        <v>7749.4853583333334</v>
      </c>
      <c r="K24" s="114">
        <f>IFERROR(Lifespans_all!K24*DTE_mission_minutes!K24,"-")</f>
        <v>7749.4853583333334</v>
      </c>
      <c r="L24" s="114">
        <f>IFERROR(Lifespans_all!L24*DTE_mission_minutes!L24,"-")</f>
        <v>7749.4853583333334</v>
      </c>
      <c r="M24" s="114">
        <f>IFERROR(Lifespans_all!M24*DTE_mission_minutes!M24,"-")</f>
        <v>7749.4853583333334</v>
      </c>
      <c r="N24" s="114">
        <f>IFERROR(Lifespans_all!N24*DTE_mission_minutes!N24,"-")</f>
        <v>0</v>
      </c>
      <c r="O24" s="114">
        <f>IFERROR(Lifespans_all!O24*DTE_mission_minutes!O24,"-")</f>
        <v>0</v>
      </c>
      <c r="P24" s="114">
        <f>IFERROR(Lifespans_all!P24*DTE_mission_minutes!P24,"-")</f>
        <v>0</v>
      </c>
      <c r="Q24" s="114">
        <f>IFERROR(Lifespans_all!Q24*DTE_mission_minutes!Q24,"-")</f>
        <v>0</v>
      </c>
      <c r="R24" s="114">
        <f>IFERROR(Lifespans_all!R24*DTE_mission_minutes!R24,"-")</f>
        <v>0</v>
      </c>
      <c r="S24" s="114">
        <f>IFERROR(Lifespans_all!S24*DTE_mission_minutes!S24,"-")</f>
        <v>0</v>
      </c>
      <c r="T24" s="114">
        <f>IFERROR(Lifespans_all!T24*DTE_mission_minutes!T24,"-")</f>
        <v>0</v>
      </c>
      <c r="U24" s="114">
        <f>IFERROR(Lifespans_all!U24*DTE_mission_minutes!U24,"-")</f>
        <v>0</v>
      </c>
      <c r="V24" s="114">
        <f>IFERROR(Lifespans_all!V24*DTE_mission_minutes!V24,"-")</f>
        <v>0</v>
      </c>
      <c r="W24" s="114">
        <f>IFERROR(Lifespans_all!W24*DTE_mission_minutes!W24,"-")</f>
        <v>0</v>
      </c>
    </row>
    <row r="25" spans="1:23" ht="12" x14ac:dyDescent="0.25">
      <c r="A25" s="85" t="s">
        <v>94</v>
      </c>
      <c r="B25" s="74" t="s">
        <v>113</v>
      </c>
      <c r="C25" s="86"/>
      <c r="D25" s="114">
        <f>IFERROR(Lifespans_all!D25*DTE_mission_minutes!D25,"-")</f>
        <v>7739.6944573611108</v>
      </c>
      <c r="E25" s="114">
        <f>IFERROR(Lifespans_all!E25*DTE_mission_minutes!E25,"-")</f>
        <v>7739.6944573611108</v>
      </c>
      <c r="F25" s="114">
        <f>IFERROR(Lifespans_all!F25*DTE_mission_minutes!F25,"-")</f>
        <v>7739.6944573611108</v>
      </c>
      <c r="G25" s="114">
        <f>IFERROR(Lifespans_all!G25*DTE_mission_minutes!G25,"-")</f>
        <v>7739.6944573611108</v>
      </c>
      <c r="H25" s="114">
        <f>IFERROR(Lifespans_all!H25*DTE_mission_minutes!H25,"-")</f>
        <v>0</v>
      </c>
      <c r="I25" s="114">
        <f>IFERROR(Lifespans_all!I25*DTE_mission_minutes!I25,"-")</f>
        <v>0</v>
      </c>
      <c r="J25" s="114">
        <f>IFERROR(Lifespans_all!J25*DTE_mission_minutes!J25,"-")</f>
        <v>0</v>
      </c>
      <c r="K25" s="114">
        <f>IFERROR(Lifespans_all!K25*DTE_mission_minutes!K25,"-")</f>
        <v>0</v>
      </c>
      <c r="L25" s="114">
        <f>IFERROR(Lifespans_all!L25*DTE_mission_minutes!L25,"-")</f>
        <v>0</v>
      </c>
      <c r="M25" s="114">
        <f>IFERROR(Lifespans_all!M25*DTE_mission_minutes!M25,"-")</f>
        <v>0</v>
      </c>
      <c r="N25" s="114">
        <f>IFERROR(Lifespans_all!N25*DTE_mission_minutes!N25,"-")</f>
        <v>0</v>
      </c>
      <c r="O25" s="114">
        <f>IFERROR(Lifespans_all!O25*DTE_mission_minutes!O25,"-")</f>
        <v>0</v>
      </c>
      <c r="P25" s="114">
        <f>IFERROR(Lifespans_all!P25*DTE_mission_minutes!P25,"-")</f>
        <v>0</v>
      </c>
      <c r="Q25" s="114">
        <f>IFERROR(Lifespans_all!Q25*DTE_mission_minutes!Q25,"-")</f>
        <v>0</v>
      </c>
      <c r="R25" s="114">
        <f>IFERROR(Lifespans_all!R25*DTE_mission_minutes!R25,"-")</f>
        <v>0</v>
      </c>
      <c r="S25" s="114">
        <f>IFERROR(Lifespans_all!S25*DTE_mission_minutes!S25,"-")</f>
        <v>0</v>
      </c>
      <c r="T25" s="114">
        <f>IFERROR(Lifespans_all!T25*DTE_mission_minutes!T25,"-")</f>
        <v>0</v>
      </c>
      <c r="U25" s="114">
        <f>IFERROR(Lifespans_all!U25*DTE_mission_minutes!U25,"-")</f>
        <v>0</v>
      </c>
      <c r="V25" s="114">
        <f>IFERROR(Lifespans_all!V25*DTE_mission_minutes!V25,"-")</f>
        <v>0</v>
      </c>
      <c r="W25" s="114">
        <f>IFERROR(Lifespans_all!W25*DTE_mission_minutes!W25,"-")</f>
        <v>0</v>
      </c>
    </row>
    <row r="26" spans="1:23" ht="12" x14ac:dyDescent="0.25">
      <c r="A26" s="85" t="s">
        <v>127</v>
      </c>
      <c r="B26" s="74" t="s">
        <v>110</v>
      </c>
      <c r="C26" s="86"/>
      <c r="D26" s="114">
        <f>IFERROR(Lifespans_all!D26*DTE_mission_minutes!D26,"-")</f>
        <v>761.88366485714243</v>
      </c>
      <c r="E26" s="114">
        <f>IFERROR(Lifespans_all!E26*DTE_mission_minutes!E26,"-")</f>
        <v>0</v>
      </c>
      <c r="F26" s="114">
        <f>IFERROR(Lifespans_all!F26*DTE_mission_minutes!F26,"-")</f>
        <v>0</v>
      </c>
      <c r="G26" s="114">
        <f>IFERROR(Lifespans_all!G26*DTE_mission_minutes!G26,"-")</f>
        <v>0</v>
      </c>
      <c r="H26" s="114">
        <f>IFERROR(Lifespans_all!H26*DTE_mission_minutes!H26,"-")</f>
        <v>0</v>
      </c>
      <c r="I26" s="114">
        <f>IFERROR(Lifespans_all!I26*DTE_mission_minutes!I26,"-")</f>
        <v>0</v>
      </c>
      <c r="J26" s="114">
        <f>IFERROR(Lifespans_all!J26*DTE_mission_minutes!J26,"-")</f>
        <v>0</v>
      </c>
      <c r="K26" s="114">
        <f>IFERROR(Lifespans_all!K26*DTE_mission_minutes!K26,"-")</f>
        <v>0</v>
      </c>
      <c r="L26" s="114">
        <f>IFERROR(Lifespans_all!L26*DTE_mission_minutes!L26,"-")</f>
        <v>0</v>
      </c>
      <c r="M26" s="114">
        <f>IFERROR(Lifespans_all!M26*DTE_mission_minutes!M26,"-")</f>
        <v>0</v>
      </c>
      <c r="N26" s="114">
        <f>IFERROR(Lifespans_all!N26*DTE_mission_minutes!N26,"-")</f>
        <v>0</v>
      </c>
      <c r="O26" s="114">
        <f>IFERROR(Lifespans_all!O26*DTE_mission_minutes!O26,"-")</f>
        <v>0</v>
      </c>
      <c r="P26" s="114">
        <f>IFERROR(Lifespans_all!P26*DTE_mission_minutes!P26,"-")</f>
        <v>0</v>
      </c>
      <c r="Q26" s="114">
        <f>IFERROR(Lifespans_all!Q26*DTE_mission_minutes!Q26,"-")</f>
        <v>0</v>
      </c>
      <c r="R26" s="114">
        <f>IFERROR(Lifespans_all!R26*DTE_mission_minutes!R26,"-")</f>
        <v>0</v>
      </c>
      <c r="S26" s="114">
        <f>IFERROR(Lifespans_all!S26*DTE_mission_minutes!S26,"-")</f>
        <v>0</v>
      </c>
      <c r="T26" s="114">
        <f>IFERROR(Lifespans_all!T26*DTE_mission_minutes!T26,"-")</f>
        <v>0</v>
      </c>
      <c r="U26" s="114">
        <f>IFERROR(Lifespans_all!U26*DTE_mission_minutes!U26,"-")</f>
        <v>0</v>
      </c>
      <c r="V26" s="114">
        <f>IFERROR(Lifespans_all!V26*DTE_mission_minutes!V26,"-")</f>
        <v>0</v>
      </c>
      <c r="W26" s="114">
        <f>IFERROR(Lifespans_all!W26*DTE_mission_minutes!W26,"-")</f>
        <v>0</v>
      </c>
    </row>
    <row r="27" spans="1:23" ht="12" x14ac:dyDescent="0.25">
      <c r="A27" s="85" t="s">
        <v>128</v>
      </c>
      <c r="B27" s="74" t="s">
        <v>110</v>
      </c>
      <c r="C27" s="86"/>
      <c r="D27" s="114">
        <f>IFERROR(Lifespans_all!D27*DTE_mission_minutes!D27,"-")</f>
        <v>761.88366485714243</v>
      </c>
      <c r="E27" s="114">
        <f>IFERROR(Lifespans_all!E27*DTE_mission_minutes!E27,"-")</f>
        <v>761.88366485714243</v>
      </c>
      <c r="F27" s="114">
        <f>IFERROR(Lifespans_all!F27*DTE_mission_minutes!F27,"-")</f>
        <v>761.88366485714243</v>
      </c>
      <c r="G27" s="114">
        <f>IFERROR(Lifespans_all!G27*DTE_mission_minutes!G27,"-")</f>
        <v>0</v>
      </c>
      <c r="H27" s="114">
        <f>IFERROR(Lifespans_all!H27*DTE_mission_minutes!H27,"-")</f>
        <v>0</v>
      </c>
      <c r="I27" s="114">
        <f>IFERROR(Lifespans_all!I27*DTE_mission_minutes!I27,"-")</f>
        <v>0</v>
      </c>
      <c r="J27" s="114">
        <f>IFERROR(Lifespans_all!J27*DTE_mission_minutes!J27,"-")</f>
        <v>0</v>
      </c>
      <c r="K27" s="114">
        <f>IFERROR(Lifespans_all!K27*DTE_mission_minutes!K27,"-")</f>
        <v>0</v>
      </c>
      <c r="L27" s="114">
        <f>IFERROR(Lifespans_all!L27*DTE_mission_minutes!L27,"-")</f>
        <v>0</v>
      </c>
      <c r="M27" s="114">
        <f>IFERROR(Lifespans_all!M27*DTE_mission_minutes!M27,"-")</f>
        <v>0</v>
      </c>
      <c r="N27" s="114">
        <f>IFERROR(Lifespans_all!N27*DTE_mission_minutes!N27,"-")</f>
        <v>0</v>
      </c>
      <c r="O27" s="114">
        <f>IFERROR(Lifespans_all!O27*DTE_mission_minutes!O27,"-")</f>
        <v>0</v>
      </c>
      <c r="P27" s="114">
        <f>IFERROR(Lifespans_all!P27*DTE_mission_minutes!P27,"-")</f>
        <v>0</v>
      </c>
      <c r="Q27" s="114">
        <f>IFERROR(Lifespans_all!Q27*DTE_mission_minutes!Q27,"-")</f>
        <v>0</v>
      </c>
      <c r="R27" s="114">
        <f>IFERROR(Lifespans_all!R27*DTE_mission_minutes!R27,"-")</f>
        <v>0</v>
      </c>
      <c r="S27" s="114">
        <f>IFERROR(Lifespans_all!S27*DTE_mission_minutes!S27,"-")</f>
        <v>0</v>
      </c>
      <c r="T27" s="114">
        <f>IFERROR(Lifespans_all!T27*DTE_mission_minutes!T27,"-")</f>
        <v>0</v>
      </c>
      <c r="U27" s="114">
        <f>IFERROR(Lifespans_all!U27*DTE_mission_minutes!U27,"-")</f>
        <v>0</v>
      </c>
      <c r="V27" s="114">
        <f>IFERROR(Lifespans_all!V27*DTE_mission_minutes!V27,"-")</f>
        <v>0</v>
      </c>
      <c r="W27" s="114">
        <f>IFERROR(Lifespans_all!W27*DTE_mission_minutes!W27,"-")</f>
        <v>0</v>
      </c>
    </row>
    <row r="28" spans="1:23" ht="12" x14ac:dyDescent="0.25">
      <c r="A28" s="85" t="s">
        <v>129</v>
      </c>
      <c r="B28" s="74" t="s">
        <v>110</v>
      </c>
      <c r="C28" s="86"/>
      <c r="D28" s="114">
        <f>IFERROR(Lifespans_all!D28*DTE_mission_minutes!D28,"-")</f>
        <v>761.88366485714243</v>
      </c>
      <c r="E28" s="114">
        <f>IFERROR(Lifespans_all!E28*DTE_mission_minutes!E28,"-")</f>
        <v>761.88366485714243</v>
      </c>
      <c r="F28" s="114">
        <f>IFERROR(Lifespans_all!F28*DTE_mission_minutes!F28,"-")</f>
        <v>761.88366485714243</v>
      </c>
      <c r="G28" s="114">
        <f>IFERROR(Lifespans_all!G28*DTE_mission_minutes!G28,"-")</f>
        <v>761.88366485714243</v>
      </c>
      <c r="H28" s="114">
        <f>IFERROR(Lifespans_all!H28*DTE_mission_minutes!H28,"-")</f>
        <v>761.88366485714243</v>
      </c>
      <c r="I28" s="114">
        <f>IFERROR(Lifespans_all!I28*DTE_mission_minutes!I28,"-")</f>
        <v>761.88366485714243</v>
      </c>
      <c r="J28" s="114">
        <f>IFERROR(Lifespans_all!J28*DTE_mission_minutes!J28,"-")</f>
        <v>0</v>
      </c>
      <c r="K28" s="114">
        <f>IFERROR(Lifespans_all!K28*DTE_mission_minutes!K28,"-")</f>
        <v>0</v>
      </c>
      <c r="L28" s="114">
        <f>IFERROR(Lifespans_all!L28*DTE_mission_minutes!L28,"-")</f>
        <v>0</v>
      </c>
      <c r="M28" s="114">
        <f>IFERROR(Lifespans_all!M28*DTE_mission_minutes!M28,"-")</f>
        <v>0</v>
      </c>
      <c r="N28" s="114">
        <f>IFERROR(Lifespans_all!N28*DTE_mission_minutes!N28,"-")</f>
        <v>0</v>
      </c>
      <c r="O28" s="114">
        <f>IFERROR(Lifespans_all!O28*DTE_mission_minutes!O28,"-")</f>
        <v>0</v>
      </c>
      <c r="P28" s="114">
        <f>IFERROR(Lifespans_all!P28*DTE_mission_minutes!P28,"-")</f>
        <v>0</v>
      </c>
      <c r="Q28" s="114">
        <f>IFERROR(Lifespans_all!Q28*DTE_mission_minutes!Q28,"-")</f>
        <v>0</v>
      </c>
      <c r="R28" s="114">
        <f>IFERROR(Lifespans_all!R28*DTE_mission_minutes!R28,"-")</f>
        <v>0</v>
      </c>
      <c r="S28" s="114">
        <f>IFERROR(Lifespans_all!S28*DTE_mission_minutes!S28,"-")</f>
        <v>0</v>
      </c>
      <c r="T28" s="114">
        <f>IFERROR(Lifespans_all!T28*DTE_mission_minutes!T28,"-")</f>
        <v>0</v>
      </c>
      <c r="U28" s="114">
        <f>IFERROR(Lifespans_all!U28*DTE_mission_minutes!U28,"-")</f>
        <v>0</v>
      </c>
      <c r="V28" s="114">
        <f>IFERROR(Lifespans_all!V28*DTE_mission_minutes!V28,"-")</f>
        <v>0</v>
      </c>
      <c r="W28" s="114">
        <f>IFERROR(Lifespans_all!W28*DTE_mission_minutes!W28,"-")</f>
        <v>0</v>
      </c>
    </row>
    <row r="29" spans="1:23" ht="12" x14ac:dyDescent="0.25">
      <c r="A29" s="85" t="s">
        <v>95</v>
      </c>
      <c r="B29" s="77" t="s">
        <v>114</v>
      </c>
      <c r="C29" s="86"/>
      <c r="D29" s="114">
        <f>IFERROR(Lifespans_all!D29*DTE_mission_minutes!D29,"-")</f>
        <v>1413.3399950000003</v>
      </c>
      <c r="E29" s="114">
        <f>IFERROR(Lifespans_all!E29*DTE_mission_minutes!E29,"-")</f>
        <v>1413.3399950000003</v>
      </c>
      <c r="F29" s="114">
        <f>IFERROR(Lifespans_all!F29*DTE_mission_minutes!F29,"-")</f>
        <v>1413.3399950000003</v>
      </c>
      <c r="G29" s="114">
        <f>IFERROR(Lifespans_all!G29*DTE_mission_minutes!G29,"-")</f>
        <v>1413.3399950000003</v>
      </c>
      <c r="H29" s="114">
        <f>IFERROR(Lifespans_all!H29*DTE_mission_minutes!H29,"-")</f>
        <v>1413.3399950000003</v>
      </c>
      <c r="I29" s="114">
        <f>IFERROR(Lifespans_all!I29*DTE_mission_minutes!I29,"-")</f>
        <v>1413.3399950000003</v>
      </c>
      <c r="J29" s="114">
        <f>IFERROR(Lifespans_all!J29*DTE_mission_minutes!J29,"-")</f>
        <v>1413.3399950000003</v>
      </c>
      <c r="K29" s="114">
        <f>IFERROR(Lifespans_all!K29*DTE_mission_minutes!K29,"-")</f>
        <v>1413.3399950000003</v>
      </c>
      <c r="L29" s="114">
        <f>IFERROR(Lifespans_all!L29*DTE_mission_minutes!L29,"-")</f>
        <v>1413.3399950000003</v>
      </c>
      <c r="M29" s="114">
        <f>IFERROR(Lifespans_all!M29*DTE_mission_minutes!M29,"-")</f>
        <v>1413.3399950000003</v>
      </c>
      <c r="N29" s="114">
        <f>IFERROR(Lifespans_all!N29*DTE_mission_minutes!N29,"-")</f>
        <v>1413.3399950000003</v>
      </c>
      <c r="O29" s="114">
        <f>IFERROR(Lifespans_all!O29*DTE_mission_minutes!O29,"-")</f>
        <v>1413.3399950000003</v>
      </c>
      <c r="P29" s="114">
        <f>IFERROR(Lifespans_all!P29*DTE_mission_minutes!P29,"-")</f>
        <v>1413.3399950000003</v>
      </c>
      <c r="Q29" s="114">
        <f>IFERROR(Lifespans_all!Q29*DTE_mission_minutes!Q29,"-")</f>
        <v>1413.3399950000003</v>
      </c>
      <c r="R29" s="114">
        <f>IFERROR(Lifespans_all!R29*DTE_mission_minutes!R29,"-")</f>
        <v>1413.3399950000003</v>
      </c>
      <c r="S29" s="114">
        <f>IFERROR(Lifespans_all!S29*DTE_mission_minutes!S29,"-")</f>
        <v>1413.3399950000003</v>
      </c>
      <c r="T29" s="114">
        <f>IFERROR(Lifespans_all!T29*DTE_mission_minutes!T29,"-")</f>
        <v>1413.3399950000003</v>
      </c>
      <c r="U29" s="114">
        <f>IFERROR(Lifespans_all!U29*DTE_mission_minutes!U29,"-")</f>
        <v>1413.3399950000003</v>
      </c>
      <c r="V29" s="114">
        <f>IFERROR(Lifespans_all!V29*DTE_mission_minutes!V29,"-")</f>
        <v>1413.3399950000003</v>
      </c>
      <c r="W29" s="114">
        <f>IFERROR(Lifespans_all!W29*DTE_mission_minutes!W29,"-")</f>
        <v>1413.3399950000003</v>
      </c>
    </row>
    <row r="30" spans="1:23" ht="12" x14ac:dyDescent="0.25">
      <c r="A30" s="85" t="s">
        <v>130</v>
      </c>
      <c r="B30" s="77" t="s">
        <v>111</v>
      </c>
      <c r="C30" s="86"/>
      <c r="D30" s="114">
        <f>IFERROR(Lifespans_all!D30*DTE_mission_minutes!D30,"-")</f>
        <v>1430.9131237870372</v>
      </c>
      <c r="E30" s="114">
        <f>IFERROR(Lifespans_all!E30*DTE_mission_minutes!E30,"-")</f>
        <v>1430.9131237870372</v>
      </c>
      <c r="F30" s="114">
        <f>IFERROR(Lifespans_all!F30*DTE_mission_minutes!F30,"-")</f>
        <v>1430.9131237870372</v>
      </c>
      <c r="G30" s="114">
        <f>IFERROR(Lifespans_all!G30*DTE_mission_minutes!G30,"-")</f>
        <v>1430.9131237870372</v>
      </c>
      <c r="H30" s="114">
        <f>IFERROR(Lifespans_all!H30*DTE_mission_minutes!H30,"-")</f>
        <v>1430.9131237870372</v>
      </c>
      <c r="I30" s="114">
        <f>IFERROR(Lifespans_all!I30*DTE_mission_minutes!I30,"-")</f>
        <v>1430.9131237870372</v>
      </c>
      <c r="J30" s="114">
        <f>IFERROR(Lifespans_all!J30*DTE_mission_minutes!J30,"-")</f>
        <v>1430.9131237870372</v>
      </c>
      <c r="K30" s="114">
        <f>IFERROR(Lifespans_all!K30*DTE_mission_minutes!K30,"-")</f>
        <v>1430.9131237870372</v>
      </c>
      <c r="L30" s="114">
        <f>IFERROR(Lifespans_all!L30*DTE_mission_minutes!L30,"-")</f>
        <v>1430.9131237870372</v>
      </c>
      <c r="M30" s="114">
        <f>IFERROR(Lifespans_all!M30*DTE_mission_minutes!M30,"-")</f>
        <v>1430.9131237870372</v>
      </c>
      <c r="N30" s="114">
        <f>IFERROR(Lifespans_all!N30*DTE_mission_minutes!N30,"-")</f>
        <v>1430.9131237870372</v>
      </c>
      <c r="O30" s="114">
        <f>IFERROR(Lifespans_all!O30*DTE_mission_minutes!O30,"-")</f>
        <v>1430.9131237870372</v>
      </c>
      <c r="P30" s="114">
        <f>IFERROR(Lifespans_all!P30*DTE_mission_minutes!P30,"-")</f>
        <v>1430.9131237870372</v>
      </c>
      <c r="Q30" s="114">
        <f>IFERROR(Lifespans_all!Q30*DTE_mission_minutes!Q30,"-")</f>
        <v>1430.9131237870372</v>
      </c>
      <c r="R30" s="114">
        <f>IFERROR(Lifespans_all!R30*DTE_mission_minutes!R30,"-")</f>
        <v>1430.9131237870372</v>
      </c>
      <c r="S30" s="114">
        <f>IFERROR(Lifespans_all!S30*DTE_mission_minutes!S30,"-")</f>
        <v>1430.9131237870372</v>
      </c>
      <c r="T30" s="114">
        <f>IFERROR(Lifespans_all!T30*DTE_mission_minutes!T30,"-")</f>
        <v>1430.9131237870372</v>
      </c>
      <c r="U30" s="114">
        <f>IFERROR(Lifespans_all!U30*DTE_mission_minutes!U30,"-")</f>
        <v>1430.9131237870372</v>
      </c>
      <c r="V30" s="114">
        <f>IFERROR(Lifespans_all!V30*DTE_mission_minutes!V30,"-")</f>
        <v>1430.9131237870372</v>
      </c>
      <c r="W30" s="114">
        <f>IFERROR(Lifespans_all!W30*DTE_mission_minutes!W30,"-")</f>
        <v>1430.9131237870372</v>
      </c>
    </row>
    <row r="31" spans="1:23" ht="12" x14ac:dyDescent="0.25">
      <c r="A31" s="85" t="s">
        <v>140</v>
      </c>
      <c r="B31" s="74" t="s">
        <v>109</v>
      </c>
      <c r="C31" s="86" t="s">
        <v>144</v>
      </c>
      <c r="D31" s="114">
        <f>IFERROR(Lifespans_all!D31*DTE_mission_minutes!D31,"-")</f>
        <v>221.29177222222222</v>
      </c>
      <c r="E31" s="114">
        <f>IFERROR(Lifespans_all!E31*DTE_mission_minutes!E31,"-")</f>
        <v>244.03194444444446</v>
      </c>
      <c r="F31" s="114">
        <f>IFERROR(Lifespans_all!F31*DTE_mission_minutes!F31,"-")</f>
        <v>0</v>
      </c>
      <c r="G31" s="114">
        <f>IFERROR(Lifespans_all!G31*DTE_mission_minutes!G31,"-")</f>
        <v>0</v>
      </c>
      <c r="H31" s="114">
        <f>IFERROR(Lifespans_all!H31*DTE_mission_minutes!H31,"-")</f>
        <v>0</v>
      </c>
      <c r="I31" s="114">
        <f>IFERROR(Lifespans_all!I31*DTE_mission_minutes!I31,"-")</f>
        <v>0</v>
      </c>
      <c r="J31" s="114">
        <f>IFERROR(Lifespans_all!J31*DTE_mission_minutes!J31,"-")</f>
        <v>0</v>
      </c>
      <c r="K31" s="114">
        <f>IFERROR(Lifespans_all!K31*DTE_mission_minutes!K31,"-")</f>
        <v>0</v>
      </c>
      <c r="L31" s="114">
        <f>IFERROR(Lifespans_all!L31*DTE_mission_minutes!L31,"-")</f>
        <v>0</v>
      </c>
      <c r="M31" s="114">
        <f>IFERROR(Lifespans_all!M31*DTE_mission_minutes!M31,"-")</f>
        <v>0</v>
      </c>
      <c r="N31" s="114">
        <f>IFERROR(Lifespans_all!N31*DTE_mission_minutes!N31,"-")</f>
        <v>0</v>
      </c>
      <c r="O31" s="114">
        <f>IFERROR(Lifespans_all!O31*DTE_mission_minutes!O31,"-")</f>
        <v>0</v>
      </c>
      <c r="P31" s="114">
        <f>IFERROR(Lifespans_all!P31*DTE_mission_minutes!P31,"-")</f>
        <v>0</v>
      </c>
      <c r="Q31" s="114">
        <f>IFERROR(Lifespans_all!Q31*DTE_mission_minutes!Q31,"-")</f>
        <v>0</v>
      </c>
      <c r="R31" s="114">
        <f>IFERROR(Lifespans_all!R31*DTE_mission_minutes!R31,"-")</f>
        <v>0</v>
      </c>
      <c r="S31" s="114">
        <f>IFERROR(Lifespans_all!S31*DTE_mission_minutes!S31,"-")</f>
        <v>0</v>
      </c>
      <c r="T31" s="114">
        <f>IFERROR(Lifespans_all!T31*DTE_mission_minutes!T31,"-")</f>
        <v>0</v>
      </c>
      <c r="U31" s="114">
        <f>IFERROR(Lifespans_all!U31*DTE_mission_minutes!U31,"-")</f>
        <v>0</v>
      </c>
      <c r="V31" s="114">
        <f>IFERROR(Lifespans_all!V31*DTE_mission_minutes!V31,"-")</f>
        <v>0</v>
      </c>
      <c r="W31" s="114">
        <f>IFERROR(Lifespans_all!W31*DTE_mission_minutes!W31,"-")</f>
        <v>0</v>
      </c>
    </row>
    <row r="32" spans="1:23" ht="12" x14ac:dyDescent="0.25">
      <c r="A32" s="85" t="s">
        <v>96</v>
      </c>
      <c r="B32" s="77" t="s">
        <v>114</v>
      </c>
      <c r="C32" s="86" t="s">
        <v>144</v>
      </c>
      <c r="D32" s="114">
        <f>IFERROR(Lifespans_all!D32*DTE_mission_minutes!D32,"-")</f>
        <v>64.996111111111119</v>
      </c>
      <c r="E32" s="114">
        <f>IFERROR(Lifespans_all!E32*DTE_mission_minutes!E32,"-")</f>
        <v>0</v>
      </c>
      <c r="F32" s="114">
        <f>IFERROR(Lifespans_all!F32*DTE_mission_minutes!F32,"-")</f>
        <v>0</v>
      </c>
      <c r="G32" s="114">
        <f>IFERROR(Lifespans_all!G32*DTE_mission_minutes!G32,"-")</f>
        <v>0</v>
      </c>
      <c r="H32" s="114">
        <f>IFERROR(Lifespans_all!H32*DTE_mission_minutes!H32,"-")</f>
        <v>0</v>
      </c>
      <c r="I32" s="114">
        <f>IFERROR(Lifespans_all!I32*DTE_mission_minutes!I32,"-")</f>
        <v>0</v>
      </c>
      <c r="J32" s="114">
        <f>IFERROR(Lifespans_all!J32*DTE_mission_minutes!J32,"-")</f>
        <v>0</v>
      </c>
      <c r="K32" s="114">
        <f>IFERROR(Lifespans_all!K32*DTE_mission_minutes!K32,"-")</f>
        <v>0</v>
      </c>
      <c r="L32" s="114">
        <f>IFERROR(Lifespans_all!L32*DTE_mission_minutes!L32,"-")</f>
        <v>0</v>
      </c>
      <c r="M32" s="114">
        <f>IFERROR(Lifespans_all!M32*DTE_mission_minutes!M32,"-")</f>
        <v>0</v>
      </c>
      <c r="N32" s="114">
        <f>IFERROR(Lifespans_all!N32*DTE_mission_minutes!N32,"-")</f>
        <v>0</v>
      </c>
      <c r="O32" s="114">
        <f>IFERROR(Lifespans_all!O32*DTE_mission_minutes!O32,"-")</f>
        <v>0</v>
      </c>
      <c r="P32" s="114">
        <f>IFERROR(Lifespans_all!P32*DTE_mission_minutes!P32,"-")</f>
        <v>0</v>
      </c>
      <c r="Q32" s="114">
        <f>IFERROR(Lifespans_all!Q32*DTE_mission_minutes!Q32,"-")</f>
        <v>0</v>
      </c>
      <c r="R32" s="114">
        <f>IFERROR(Lifespans_all!R32*DTE_mission_minutes!R32,"-")</f>
        <v>0</v>
      </c>
      <c r="S32" s="114">
        <f>IFERROR(Lifespans_all!S32*DTE_mission_minutes!S32,"-")</f>
        <v>0</v>
      </c>
      <c r="T32" s="114">
        <f>IFERROR(Lifespans_all!T32*DTE_mission_minutes!T32,"-")</f>
        <v>0</v>
      </c>
      <c r="U32" s="114">
        <f>IFERROR(Lifespans_all!U32*DTE_mission_minutes!U32,"-")</f>
        <v>0</v>
      </c>
      <c r="V32" s="114">
        <f>IFERROR(Lifespans_all!V32*DTE_mission_minutes!V32,"-")</f>
        <v>0</v>
      </c>
      <c r="W32" s="114">
        <f>IFERROR(Lifespans_all!W32*DTE_mission_minutes!W32,"-")</f>
        <v>0</v>
      </c>
    </row>
    <row r="33" spans="1:23" ht="12" x14ac:dyDescent="0.25">
      <c r="A33" s="85" t="s">
        <v>108</v>
      </c>
      <c r="B33" s="74" t="s">
        <v>110</v>
      </c>
      <c r="C33" s="86" t="s">
        <v>144</v>
      </c>
      <c r="D33" s="114">
        <f>IFERROR(Lifespans_all!D33*DTE_mission_minutes!D33,"-")</f>
        <v>575.81194444444441</v>
      </c>
      <c r="E33" s="114">
        <f>IFERROR(Lifespans_all!E33*DTE_mission_minutes!E33,"-")</f>
        <v>580.59861111111104</v>
      </c>
      <c r="F33" s="114">
        <f>IFERROR(Lifespans_all!F33*DTE_mission_minutes!F33,"-")</f>
        <v>499.24888888888893</v>
      </c>
      <c r="G33" s="114">
        <f>IFERROR(Lifespans_all!G33*DTE_mission_minutes!G33,"-")</f>
        <v>565.82727777777768</v>
      </c>
      <c r="H33" s="114">
        <f>IFERROR(Lifespans_all!H33*DTE_mission_minutes!H33,"-")</f>
        <v>0</v>
      </c>
      <c r="I33" s="114">
        <f>IFERROR(Lifespans_all!I33*DTE_mission_minutes!I33,"-")</f>
        <v>0</v>
      </c>
      <c r="J33" s="114">
        <f>IFERROR(Lifespans_all!J33*DTE_mission_minutes!J33,"-")</f>
        <v>0</v>
      </c>
      <c r="K33" s="114">
        <f>IFERROR(Lifespans_all!K33*DTE_mission_minutes!K33,"-")</f>
        <v>0</v>
      </c>
      <c r="L33" s="114">
        <f>IFERROR(Lifespans_all!L33*DTE_mission_minutes!L33,"-")</f>
        <v>0</v>
      </c>
      <c r="M33" s="114">
        <f>IFERROR(Lifespans_all!M33*DTE_mission_minutes!M33,"-")</f>
        <v>0</v>
      </c>
      <c r="N33" s="114">
        <f>IFERROR(Lifespans_all!N33*DTE_mission_minutes!N33,"-")</f>
        <v>0</v>
      </c>
      <c r="O33" s="114">
        <f>IFERROR(Lifespans_all!O33*DTE_mission_minutes!O33,"-")</f>
        <v>0</v>
      </c>
      <c r="P33" s="114">
        <f>IFERROR(Lifespans_all!P33*DTE_mission_minutes!P33,"-")</f>
        <v>0</v>
      </c>
      <c r="Q33" s="114">
        <f>IFERROR(Lifespans_all!Q33*DTE_mission_minutes!Q33,"-")</f>
        <v>0</v>
      </c>
      <c r="R33" s="114">
        <f>IFERROR(Lifespans_all!R33*DTE_mission_minutes!R33,"-")</f>
        <v>0</v>
      </c>
      <c r="S33" s="114">
        <f>IFERROR(Lifespans_all!S33*DTE_mission_minutes!S33,"-")</f>
        <v>0</v>
      </c>
      <c r="T33" s="114">
        <f>IFERROR(Lifespans_all!T33*DTE_mission_minutes!T33,"-")</f>
        <v>0</v>
      </c>
      <c r="U33" s="114">
        <f>IFERROR(Lifespans_all!U33*DTE_mission_minutes!U33,"-")</f>
        <v>0</v>
      </c>
      <c r="V33" s="114">
        <f>IFERROR(Lifespans_all!V33*DTE_mission_minutes!V33,"-")</f>
        <v>0</v>
      </c>
      <c r="W33" s="114">
        <f>IFERROR(Lifespans_all!W33*DTE_mission_minutes!W33,"-")</f>
        <v>0</v>
      </c>
    </row>
    <row r="34" spans="1:23" ht="12" x14ac:dyDescent="0.25">
      <c r="A34" s="85" t="s">
        <v>97</v>
      </c>
      <c r="B34" s="85"/>
      <c r="C34" s="86"/>
      <c r="D34" s="114" t="str">
        <f>IFERROR(Lifespans_all!D34*DTE_mission_minutes!D34,"-")</f>
        <v>-</v>
      </c>
      <c r="E34" s="114" t="str">
        <f>IFERROR(Lifespans_all!E34*DTE_mission_minutes!E34,"-")</f>
        <v>-</v>
      </c>
      <c r="F34" s="114" t="str">
        <f>IFERROR(Lifespans_all!F34*DTE_mission_minutes!F34,"-")</f>
        <v>-</v>
      </c>
      <c r="G34" s="114" t="str">
        <f>IFERROR(Lifespans_all!G34*DTE_mission_minutes!G34,"-")</f>
        <v>-</v>
      </c>
      <c r="H34" s="114" t="str">
        <f>IFERROR(Lifespans_all!H34*DTE_mission_minutes!H34,"-")</f>
        <v>-</v>
      </c>
      <c r="I34" s="114" t="str">
        <f>IFERROR(Lifespans_all!I34*DTE_mission_minutes!I34,"-")</f>
        <v>-</v>
      </c>
      <c r="J34" s="114" t="str">
        <f>IFERROR(Lifespans_all!J34*DTE_mission_minutes!J34,"-")</f>
        <v>-</v>
      </c>
      <c r="K34" s="114" t="str">
        <f>IFERROR(Lifespans_all!K34*DTE_mission_minutes!K34,"-")</f>
        <v>-</v>
      </c>
      <c r="L34" s="114" t="str">
        <f>IFERROR(Lifespans_all!L34*DTE_mission_minutes!L34,"-")</f>
        <v>-</v>
      </c>
      <c r="M34" s="114" t="str">
        <f>IFERROR(Lifespans_all!M34*DTE_mission_minutes!M34,"-")</f>
        <v>-</v>
      </c>
      <c r="N34" s="114" t="str">
        <f>IFERROR(Lifespans_all!N34*DTE_mission_minutes!N34,"-")</f>
        <v>-</v>
      </c>
      <c r="O34" s="114" t="str">
        <f>IFERROR(Lifespans_all!O34*DTE_mission_minutes!O34,"-")</f>
        <v>-</v>
      </c>
      <c r="P34" s="114" t="str">
        <f>IFERROR(Lifespans_all!P34*DTE_mission_minutes!P34,"-")</f>
        <v>-</v>
      </c>
      <c r="Q34" s="114" t="str">
        <f>IFERROR(Lifespans_all!Q34*DTE_mission_minutes!Q34,"-")</f>
        <v>-</v>
      </c>
      <c r="R34" s="114" t="str">
        <f>IFERROR(Lifespans_all!R34*DTE_mission_minutes!R34,"-")</f>
        <v>-</v>
      </c>
      <c r="S34" s="114" t="str">
        <f>IFERROR(Lifespans_all!S34*DTE_mission_minutes!S34,"-")</f>
        <v>-</v>
      </c>
      <c r="T34" s="114" t="str">
        <f>IFERROR(Lifespans_all!T34*DTE_mission_minutes!T34,"-")</f>
        <v>-</v>
      </c>
      <c r="U34" s="114" t="str">
        <f>IFERROR(Lifespans_all!U34*DTE_mission_minutes!U34,"-")</f>
        <v>-</v>
      </c>
      <c r="V34" s="114" t="str">
        <f>IFERROR(Lifespans_all!V34*DTE_mission_minutes!V34,"-")</f>
        <v>-</v>
      </c>
      <c r="W34" s="114" t="str">
        <f>IFERROR(Lifespans_all!W34*DTE_mission_minutes!W34,"-")</f>
        <v>-</v>
      </c>
    </row>
    <row r="35" spans="1:23" ht="12" x14ac:dyDescent="0.25">
      <c r="A35" s="85" t="s">
        <v>131</v>
      </c>
      <c r="B35" s="74" t="s">
        <v>110</v>
      </c>
      <c r="C35" s="86" t="s">
        <v>144</v>
      </c>
      <c r="D35" s="114">
        <f>IFERROR(Lifespans_all!D35*DTE_mission_minutes!D35,"-")</f>
        <v>64.579722222222216</v>
      </c>
      <c r="E35" s="114">
        <f>IFERROR(Lifespans_all!E35*DTE_mission_minutes!E35,"-")</f>
        <v>56.487941666666664</v>
      </c>
      <c r="F35" s="114">
        <f>IFERROR(Lifespans_all!F35*DTE_mission_minutes!F35,"-")</f>
        <v>49.259444444444441</v>
      </c>
      <c r="G35" s="114">
        <f>IFERROR(Lifespans_all!G35*DTE_mission_minutes!G35,"-")</f>
        <v>60.035777777777774</v>
      </c>
      <c r="H35" s="114">
        <f>IFERROR(Lifespans_all!H35*DTE_mission_minutes!H35,"-")</f>
        <v>60.035777777777774</v>
      </c>
      <c r="I35" s="114">
        <f>IFERROR(Lifespans_all!I35*DTE_mission_minutes!I35,"-")</f>
        <v>0</v>
      </c>
      <c r="J35" s="114">
        <f>IFERROR(Lifespans_all!J35*DTE_mission_minutes!J35,"-")</f>
        <v>0</v>
      </c>
      <c r="K35" s="114">
        <f>IFERROR(Lifespans_all!K35*DTE_mission_minutes!K35,"-")</f>
        <v>0</v>
      </c>
      <c r="L35" s="114">
        <f>IFERROR(Lifespans_all!L35*DTE_mission_minutes!L35,"-")</f>
        <v>0</v>
      </c>
      <c r="M35" s="114">
        <f>IFERROR(Lifespans_all!M35*DTE_mission_minutes!M35,"-")</f>
        <v>0</v>
      </c>
      <c r="N35" s="114">
        <f>IFERROR(Lifespans_all!N35*DTE_mission_minutes!N35,"-")</f>
        <v>0</v>
      </c>
      <c r="O35" s="114">
        <f>IFERROR(Lifespans_all!O35*DTE_mission_minutes!O35,"-")</f>
        <v>0</v>
      </c>
      <c r="P35" s="114">
        <f>IFERROR(Lifespans_all!P35*DTE_mission_minutes!P35,"-")</f>
        <v>0</v>
      </c>
      <c r="Q35" s="114">
        <f>IFERROR(Lifespans_all!Q35*DTE_mission_minutes!Q35,"-")</f>
        <v>0</v>
      </c>
      <c r="R35" s="114">
        <f>IFERROR(Lifespans_all!R35*DTE_mission_minutes!R35,"-")</f>
        <v>0</v>
      </c>
      <c r="S35" s="114">
        <f>IFERROR(Lifespans_all!S35*DTE_mission_minutes!S35,"-")</f>
        <v>0</v>
      </c>
      <c r="T35" s="114">
        <f>IFERROR(Lifespans_all!T35*DTE_mission_minutes!T35,"-")</f>
        <v>0</v>
      </c>
      <c r="U35" s="114">
        <f>IFERROR(Lifespans_all!U35*DTE_mission_minutes!U35,"-")</f>
        <v>0</v>
      </c>
      <c r="V35" s="114">
        <f>IFERROR(Lifespans_all!V35*DTE_mission_minutes!V35,"-")</f>
        <v>0</v>
      </c>
      <c r="W35" s="114">
        <f>IFERROR(Lifespans_all!W35*DTE_mission_minutes!W35,"-")</f>
        <v>0</v>
      </c>
    </row>
    <row r="36" spans="1:23" ht="12" x14ac:dyDescent="0.25">
      <c r="A36" s="85" t="s">
        <v>98</v>
      </c>
      <c r="B36" s="74" t="s">
        <v>110</v>
      </c>
      <c r="C36" s="86"/>
      <c r="D36" s="114">
        <f>IFERROR(Lifespans_all!D36*DTE_mission_minutes!D36,"-")</f>
        <v>761.88366485714243</v>
      </c>
      <c r="E36" s="114">
        <f>IFERROR(Lifespans_all!E36*DTE_mission_minutes!E36,"-")</f>
        <v>761.88366485714243</v>
      </c>
      <c r="F36" s="114">
        <f>IFERROR(Lifespans_all!F36*DTE_mission_minutes!F36,"-")</f>
        <v>761.88366485714243</v>
      </c>
      <c r="G36" s="114">
        <f>IFERROR(Lifespans_all!G36*DTE_mission_minutes!G36,"-")</f>
        <v>0</v>
      </c>
      <c r="H36" s="114">
        <f>IFERROR(Lifespans_all!H36*DTE_mission_minutes!H36,"-")</f>
        <v>0</v>
      </c>
      <c r="I36" s="114">
        <f>IFERROR(Lifespans_all!I36*DTE_mission_minutes!I36,"-")</f>
        <v>0</v>
      </c>
      <c r="J36" s="114">
        <f>IFERROR(Lifespans_all!J36*DTE_mission_minutes!J36,"-")</f>
        <v>0</v>
      </c>
      <c r="K36" s="114">
        <f>IFERROR(Lifespans_all!K36*DTE_mission_minutes!K36,"-")</f>
        <v>0</v>
      </c>
      <c r="L36" s="114">
        <f>IFERROR(Lifespans_all!L36*DTE_mission_minutes!L36,"-")</f>
        <v>0</v>
      </c>
      <c r="M36" s="114">
        <f>IFERROR(Lifespans_all!M36*DTE_mission_minutes!M36,"-")</f>
        <v>0</v>
      </c>
      <c r="N36" s="114">
        <f>IFERROR(Lifespans_all!N36*DTE_mission_minutes!N36,"-")</f>
        <v>0</v>
      </c>
      <c r="O36" s="114">
        <f>IFERROR(Lifespans_all!O36*DTE_mission_minutes!O36,"-")</f>
        <v>0</v>
      </c>
      <c r="P36" s="114">
        <f>IFERROR(Lifespans_all!P36*DTE_mission_minutes!P36,"-")</f>
        <v>0</v>
      </c>
      <c r="Q36" s="114">
        <f>IFERROR(Lifespans_all!Q36*DTE_mission_minutes!Q36,"-")</f>
        <v>0</v>
      </c>
      <c r="R36" s="114">
        <f>IFERROR(Lifespans_all!R36*DTE_mission_minutes!R36,"-")</f>
        <v>0</v>
      </c>
      <c r="S36" s="114">
        <f>IFERROR(Lifespans_all!S36*DTE_mission_minutes!S36,"-")</f>
        <v>0</v>
      </c>
      <c r="T36" s="114">
        <f>IFERROR(Lifespans_all!T36*DTE_mission_minutes!T36,"-")</f>
        <v>0</v>
      </c>
      <c r="U36" s="114">
        <f>IFERROR(Lifespans_all!U36*DTE_mission_minutes!U36,"-")</f>
        <v>0</v>
      </c>
      <c r="V36" s="114">
        <f>IFERROR(Lifespans_all!V36*DTE_mission_minutes!V36,"-")</f>
        <v>0</v>
      </c>
      <c r="W36" s="114">
        <f>IFERROR(Lifespans_all!W36*DTE_mission_minutes!W36,"-")</f>
        <v>0</v>
      </c>
    </row>
    <row r="37" spans="1:23" ht="12" x14ac:dyDescent="0.25">
      <c r="A37" s="85" t="s">
        <v>99</v>
      </c>
      <c r="B37" s="77" t="s">
        <v>112</v>
      </c>
      <c r="C37" s="86"/>
      <c r="D37" s="114">
        <f>IFERROR(Lifespans_all!D37*DTE_mission_minutes!D37,"-")</f>
        <v>471.24058738888903</v>
      </c>
      <c r="E37" s="114">
        <f>IFERROR(Lifespans_all!E37*DTE_mission_minutes!E37,"-")</f>
        <v>471.24058738888903</v>
      </c>
      <c r="F37" s="114">
        <f>IFERROR(Lifespans_all!F37*DTE_mission_minutes!F37,"-")</f>
        <v>471.24058738888903</v>
      </c>
      <c r="G37" s="114">
        <f>IFERROR(Lifespans_all!G37*DTE_mission_minutes!G37,"-")</f>
        <v>471.24058738888903</v>
      </c>
      <c r="H37" s="114">
        <f>IFERROR(Lifespans_all!H37*DTE_mission_minutes!H37,"-")</f>
        <v>471.24058738888903</v>
      </c>
      <c r="I37" s="114">
        <f>IFERROR(Lifespans_all!I37*DTE_mission_minutes!I37,"-")</f>
        <v>471.24058738888903</v>
      </c>
      <c r="J37" s="114">
        <f>IFERROR(Lifespans_all!J37*DTE_mission_minutes!J37,"-")</f>
        <v>471.24058738888903</v>
      </c>
      <c r="K37" s="114">
        <f>IFERROR(Lifespans_all!K37*DTE_mission_minutes!K37,"-")</f>
        <v>471.24058738888903</v>
      </c>
      <c r="L37" s="114">
        <f>IFERROR(Lifespans_all!L37*DTE_mission_minutes!L37,"-")</f>
        <v>471.24058738888903</v>
      </c>
      <c r="M37" s="114">
        <f>IFERROR(Lifespans_all!M37*DTE_mission_minutes!M37,"-")</f>
        <v>471.24058738888903</v>
      </c>
      <c r="N37" s="114">
        <f>IFERROR(Lifespans_all!N37*DTE_mission_minutes!N37,"-")</f>
        <v>471.24058738888903</v>
      </c>
      <c r="O37" s="114">
        <f>IFERROR(Lifespans_all!O37*DTE_mission_minutes!O37,"-")</f>
        <v>471.24058738888903</v>
      </c>
      <c r="P37" s="114">
        <f>IFERROR(Lifespans_all!P37*DTE_mission_minutes!P37,"-")</f>
        <v>471.24058738888903</v>
      </c>
      <c r="Q37" s="114">
        <f>IFERROR(Lifespans_all!Q37*DTE_mission_minutes!Q37,"-")</f>
        <v>471.24058738888903</v>
      </c>
      <c r="R37" s="114">
        <f>IFERROR(Lifespans_all!R37*DTE_mission_minutes!R37,"-")</f>
        <v>471.24058738888903</v>
      </c>
      <c r="S37" s="114">
        <f>IFERROR(Lifespans_all!S37*DTE_mission_minutes!S37,"-")</f>
        <v>471.24058738888903</v>
      </c>
      <c r="T37" s="114">
        <f>IFERROR(Lifespans_all!T37*DTE_mission_minutes!T37,"-")</f>
        <v>471.24058738888903</v>
      </c>
      <c r="U37" s="114">
        <f>IFERROR(Lifespans_all!U37*DTE_mission_minutes!U37,"-")</f>
        <v>471.24058738888903</v>
      </c>
      <c r="V37" s="114">
        <f>IFERROR(Lifespans_all!V37*DTE_mission_minutes!V37,"-")</f>
        <v>471.24058738888903</v>
      </c>
      <c r="W37" s="114">
        <f>IFERROR(Lifespans_all!W37*DTE_mission_minutes!W37,"-")</f>
        <v>471.24058738888903</v>
      </c>
    </row>
    <row r="38" spans="1:23" ht="12" x14ac:dyDescent="0.25">
      <c r="A38" s="85" t="s">
        <v>100</v>
      </c>
      <c r="B38" s="87" t="s">
        <v>117</v>
      </c>
      <c r="C38" s="86"/>
      <c r="D38" s="114" t="str">
        <f>IFERROR(Lifespans_all!D38*DTE_mission_minutes!D38,"-")</f>
        <v>-</v>
      </c>
      <c r="E38" s="114" t="str">
        <f>IFERROR(Lifespans_all!E38*DTE_mission_minutes!E38,"-")</f>
        <v>-</v>
      </c>
      <c r="F38" s="114" t="str">
        <f>IFERROR(Lifespans_all!F38*DTE_mission_minutes!F38,"-")</f>
        <v>-</v>
      </c>
      <c r="G38" s="114" t="str">
        <f>IFERROR(Lifespans_all!G38*DTE_mission_minutes!G38,"-")</f>
        <v>-</v>
      </c>
      <c r="H38" s="114" t="str">
        <f>IFERROR(Lifespans_all!H38*DTE_mission_minutes!H38,"-")</f>
        <v>-</v>
      </c>
      <c r="I38" s="114" t="str">
        <f>IFERROR(Lifespans_all!I38*DTE_mission_minutes!I38,"-")</f>
        <v>-</v>
      </c>
      <c r="J38" s="114" t="str">
        <f>IFERROR(Lifespans_all!J38*DTE_mission_minutes!J38,"-")</f>
        <v>-</v>
      </c>
      <c r="K38" s="114" t="str">
        <f>IFERROR(Lifespans_all!K38*DTE_mission_minutes!K38,"-")</f>
        <v>-</v>
      </c>
      <c r="L38" s="114" t="str">
        <f>IFERROR(Lifespans_all!L38*DTE_mission_minutes!L38,"-")</f>
        <v>-</v>
      </c>
      <c r="M38" s="114" t="str">
        <f>IFERROR(Lifespans_all!M38*DTE_mission_minutes!M38,"-")</f>
        <v>-</v>
      </c>
      <c r="N38" s="114" t="str">
        <f>IFERROR(Lifespans_all!N38*DTE_mission_minutes!N38,"-")</f>
        <v>-</v>
      </c>
      <c r="O38" s="114" t="str">
        <f>IFERROR(Lifespans_all!O38*DTE_mission_minutes!O38,"-")</f>
        <v>-</v>
      </c>
      <c r="P38" s="114" t="str">
        <f>IFERROR(Lifespans_all!P38*DTE_mission_minutes!P38,"-")</f>
        <v>-</v>
      </c>
      <c r="Q38" s="114" t="str">
        <f>IFERROR(Lifespans_all!Q38*DTE_mission_minutes!Q38,"-")</f>
        <v>-</v>
      </c>
      <c r="R38" s="114" t="str">
        <f>IFERROR(Lifespans_all!R38*DTE_mission_minutes!R38,"-")</f>
        <v>-</v>
      </c>
      <c r="S38" s="114" t="str">
        <f>IFERROR(Lifespans_all!S38*DTE_mission_minutes!S38,"-")</f>
        <v>-</v>
      </c>
      <c r="T38" s="114" t="str">
        <f>IFERROR(Lifespans_all!T38*DTE_mission_minutes!T38,"-")</f>
        <v>-</v>
      </c>
      <c r="U38" s="114" t="str">
        <f>IFERROR(Lifespans_all!U38*DTE_mission_minutes!U38,"-")</f>
        <v>-</v>
      </c>
      <c r="V38" s="114" t="str">
        <f>IFERROR(Lifespans_all!V38*DTE_mission_minutes!V38,"-")</f>
        <v>-</v>
      </c>
      <c r="W38" s="114" t="str">
        <f>IFERROR(Lifespans_all!W38*DTE_mission_minutes!W38,"-")</f>
        <v>-</v>
      </c>
    </row>
    <row r="39" spans="1:23" ht="12" x14ac:dyDescent="0.25">
      <c r="A39" s="85" t="s">
        <v>101</v>
      </c>
      <c r="B39" s="87" t="s">
        <v>117</v>
      </c>
      <c r="C39" s="86"/>
      <c r="D39" s="114" t="str">
        <f>IFERROR(Lifespans_all!D39*DTE_mission_minutes!D39,"-")</f>
        <v>-</v>
      </c>
      <c r="E39" s="114" t="str">
        <f>IFERROR(Lifespans_all!E39*DTE_mission_minutes!E39,"-")</f>
        <v>-</v>
      </c>
      <c r="F39" s="114" t="str">
        <f>IFERROR(Lifespans_all!F39*DTE_mission_minutes!F39,"-")</f>
        <v>-</v>
      </c>
      <c r="G39" s="114" t="str">
        <f>IFERROR(Lifespans_all!G39*DTE_mission_minutes!G39,"-")</f>
        <v>-</v>
      </c>
      <c r="H39" s="114" t="str">
        <f>IFERROR(Lifespans_all!H39*DTE_mission_minutes!H39,"-")</f>
        <v>-</v>
      </c>
      <c r="I39" s="114" t="str">
        <f>IFERROR(Lifespans_all!I39*DTE_mission_minutes!I39,"-")</f>
        <v>-</v>
      </c>
      <c r="J39" s="114" t="str">
        <f>IFERROR(Lifespans_all!J39*DTE_mission_minutes!J39,"-")</f>
        <v>-</v>
      </c>
      <c r="K39" s="114" t="str">
        <f>IFERROR(Lifespans_all!K39*DTE_mission_minutes!K39,"-")</f>
        <v>-</v>
      </c>
      <c r="L39" s="114" t="str">
        <f>IFERROR(Lifespans_all!L39*DTE_mission_minutes!L39,"-")</f>
        <v>-</v>
      </c>
      <c r="M39" s="114" t="str">
        <f>IFERROR(Lifespans_all!M39*DTE_mission_minutes!M39,"-")</f>
        <v>-</v>
      </c>
      <c r="N39" s="114" t="str">
        <f>IFERROR(Lifespans_all!N39*DTE_mission_minutes!N39,"-")</f>
        <v>-</v>
      </c>
      <c r="O39" s="114" t="str">
        <f>IFERROR(Lifespans_all!O39*DTE_mission_minutes!O39,"-")</f>
        <v>-</v>
      </c>
      <c r="P39" s="114" t="str">
        <f>IFERROR(Lifespans_all!P39*DTE_mission_minutes!P39,"-")</f>
        <v>-</v>
      </c>
      <c r="Q39" s="114" t="str">
        <f>IFERROR(Lifespans_all!Q39*DTE_mission_minutes!Q39,"-")</f>
        <v>-</v>
      </c>
      <c r="R39" s="114" t="str">
        <f>IFERROR(Lifespans_all!R39*DTE_mission_minutes!R39,"-")</f>
        <v>-</v>
      </c>
      <c r="S39" s="114" t="str">
        <f>IFERROR(Lifespans_all!S39*DTE_mission_minutes!S39,"-")</f>
        <v>-</v>
      </c>
      <c r="T39" s="114" t="str">
        <f>IFERROR(Lifespans_all!T39*DTE_mission_minutes!T39,"-")</f>
        <v>-</v>
      </c>
      <c r="U39" s="114" t="str">
        <f>IFERROR(Lifespans_all!U39*DTE_mission_minutes!U39,"-")</f>
        <v>-</v>
      </c>
      <c r="V39" s="114" t="str">
        <f>IFERROR(Lifespans_all!V39*DTE_mission_minutes!V39,"-")</f>
        <v>-</v>
      </c>
      <c r="W39" s="114" t="str">
        <f>IFERROR(Lifespans_all!W39*DTE_mission_minutes!W39,"-")</f>
        <v>-</v>
      </c>
    </row>
    <row r="40" spans="1:23" ht="12" x14ac:dyDescent="0.25">
      <c r="A40" s="85" t="s">
        <v>102</v>
      </c>
      <c r="B40" s="74" t="s">
        <v>110</v>
      </c>
      <c r="C40" s="86" t="s">
        <v>144</v>
      </c>
      <c r="D40" s="114">
        <f>IFERROR(Lifespans_all!D40*DTE_mission_minutes!D40,"-")</f>
        <v>0</v>
      </c>
      <c r="E40" s="114">
        <f>IFERROR(Lifespans_all!E40*DTE_mission_minutes!E40,"-")</f>
        <v>0</v>
      </c>
      <c r="F40" s="114">
        <f>IFERROR(Lifespans_all!F40*DTE_mission_minutes!F40,"-")</f>
        <v>0</v>
      </c>
      <c r="G40" s="114">
        <f>IFERROR(Lifespans_all!G40*DTE_mission_minutes!G40,"-")</f>
        <v>0</v>
      </c>
      <c r="H40" s="114">
        <f>IFERROR(Lifespans_all!H40*DTE_mission_minutes!H40,"-")</f>
        <v>0</v>
      </c>
      <c r="I40" s="114">
        <f>IFERROR(Lifespans_all!I40*DTE_mission_minutes!I40,"-")</f>
        <v>0</v>
      </c>
      <c r="J40" s="114">
        <f>IFERROR(Lifespans_all!J40*DTE_mission_minutes!J40,"-")</f>
        <v>0</v>
      </c>
      <c r="K40" s="114">
        <f>IFERROR(Lifespans_all!K40*DTE_mission_minutes!K40,"-")</f>
        <v>0</v>
      </c>
      <c r="L40" s="114">
        <f>IFERROR(Lifespans_all!L40*DTE_mission_minutes!L40,"-")</f>
        <v>0</v>
      </c>
      <c r="M40" s="114">
        <f>IFERROR(Lifespans_all!M40*DTE_mission_minutes!M40,"-")</f>
        <v>0</v>
      </c>
      <c r="N40" s="114">
        <f>IFERROR(Lifespans_all!N40*DTE_mission_minutes!N40,"-")</f>
        <v>0</v>
      </c>
      <c r="O40" s="114">
        <f>IFERROR(Lifespans_all!O40*DTE_mission_minutes!O40,"-")</f>
        <v>0</v>
      </c>
      <c r="P40" s="114">
        <f>IFERROR(Lifespans_all!P40*DTE_mission_minutes!P40,"-")</f>
        <v>0</v>
      </c>
      <c r="Q40" s="114">
        <f>IFERROR(Lifespans_all!Q40*DTE_mission_minutes!Q40,"-")</f>
        <v>0</v>
      </c>
      <c r="R40" s="114">
        <f>IFERROR(Lifespans_all!R40*DTE_mission_minutes!R40,"-")</f>
        <v>0</v>
      </c>
      <c r="S40" s="114">
        <f>IFERROR(Lifespans_all!S40*DTE_mission_minutes!S40,"-")</f>
        <v>0</v>
      </c>
      <c r="T40" s="114">
        <f>IFERROR(Lifespans_all!T40*DTE_mission_minutes!T40,"-")</f>
        <v>0</v>
      </c>
      <c r="U40" s="114">
        <f>IFERROR(Lifespans_all!U40*DTE_mission_minutes!U40,"-")</f>
        <v>0</v>
      </c>
      <c r="V40" s="114">
        <f>IFERROR(Lifespans_all!V40*DTE_mission_minutes!V40,"-")</f>
        <v>0</v>
      </c>
      <c r="W40" s="114">
        <f>IFERROR(Lifespans_all!W40*DTE_mission_minutes!W40,"-")</f>
        <v>0</v>
      </c>
    </row>
    <row r="41" spans="1:23" ht="12" x14ac:dyDescent="0.25">
      <c r="A41" s="85" t="s">
        <v>103</v>
      </c>
      <c r="B41" s="77" t="s">
        <v>114</v>
      </c>
      <c r="C41" s="86" t="s">
        <v>144</v>
      </c>
      <c r="D41" s="114">
        <f>IFERROR(Lifespans_all!D41*DTE_mission_minutes!D41,"-")</f>
        <v>1321.6547222222223</v>
      </c>
      <c r="E41" s="114">
        <f>IFERROR(Lifespans_all!E41*DTE_mission_minutes!E41,"-")</f>
        <v>1450.1822222222222</v>
      </c>
      <c r="F41" s="114">
        <f>IFERROR(Lifespans_all!F41*DTE_mission_minutes!F41,"-")</f>
        <v>1386.2452777777776</v>
      </c>
      <c r="G41" s="114">
        <f>IFERROR(Lifespans_all!G41*DTE_mission_minutes!G41,"-")</f>
        <v>1393.7255555555555</v>
      </c>
      <c r="H41" s="114">
        <f>IFERROR(Lifespans_all!H41*DTE_mission_minutes!H41,"-")</f>
        <v>1393.7255555555555</v>
      </c>
      <c r="I41" s="114">
        <f>IFERROR(Lifespans_all!I41*DTE_mission_minutes!I41,"-")</f>
        <v>0</v>
      </c>
      <c r="J41" s="114">
        <f>IFERROR(Lifespans_all!J41*DTE_mission_minutes!J41,"-")</f>
        <v>0</v>
      </c>
      <c r="K41" s="114">
        <f>IFERROR(Lifespans_all!K41*DTE_mission_minutes!K41,"-")</f>
        <v>0</v>
      </c>
      <c r="L41" s="114">
        <f>IFERROR(Lifespans_all!L41*DTE_mission_minutes!L41,"-")</f>
        <v>0</v>
      </c>
      <c r="M41" s="114">
        <f>IFERROR(Lifespans_all!M41*DTE_mission_minutes!M41,"-")</f>
        <v>0</v>
      </c>
      <c r="N41" s="114">
        <f>IFERROR(Lifespans_all!N41*DTE_mission_minutes!N41,"-")</f>
        <v>0</v>
      </c>
      <c r="O41" s="114">
        <f>IFERROR(Lifespans_all!O41*DTE_mission_minutes!O41,"-")</f>
        <v>0</v>
      </c>
      <c r="P41" s="114">
        <f>IFERROR(Lifespans_all!P41*DTE_mission_minutes!P41,"-")</f>
        <v>0</v>
      </c>
      <c r="Q41" s="114">
        <f>IFERROR(Lifespans_all!Q41*DTE_mission_minutes!Q41,"-")</f>
        <v>0</v>
      </c>
      <c r="R41" s="114">
        <f>IFERROR(Lifespans_all!R41*DTE_mission_minutes!R41,"-")</f>
        <v>0</v>
      </c>
      <c r="S41" s="114">
        <f>IFERROR(Lifespans_all!S41*DTE_mission_minutes!S41,"-")</f>
        <v>0</v>
      </c>
      <c r="T41" s="114">
        <f>IFERROR(Lifespans_all!T41*DTE_mission_minutes!T41,"-")</f>
        <v>0</v>
      </c>
      <c r="U41" s="114">
        <f>IFERROR(Lifespans_all!U41*DTE_mission_minutes!U41,"-")</f>
        <v>0</v>
      </c>
      <c r="V41" s="114">
        <f>IFERROR(Lifespans_all!V41*DTE_mission_minutes!V41,"-")</f>
        <v>0</v>
      </c>
      <c r="W41" s="114">
        <f>IFERROR(Lifespans_all!W41*DTE_mission_minutes!W41,"-")</f>
        <v>0</v>
      </c>
    </row>
    <row r="42" spans="1:23" ht="12" x14ac:dyDescent="0.25">
      <c r="A42" s="85" t="s">
        <v>132</v>
      </c>
      <c r="B42" s="77" t="s">
        <v>112</v>
      </c>
      <c r="C42" s="86"/>
      <c r="D42" s="114">
        <f>IFERROR(Lifespans_all!D42*DTE_mission_minutes!D42,"-")</f>
        <v>471.24058738888903</v>
      </c>
      <c r="E42" s="114">
        <f>IFERROR(Lifespans_all!E42*DTE_mission_minutes!E42,"-")</f>
        <v>471.24058738888903</v>
      </c>
      <c r="F42" s="114">
        <f>IFERROR(Lifespans_all!F42*DTE_mission_minutes!F42,"-")</f>
        <v>471.24058738888903</v>
      </c>
      <c r="G42" s="114">
        <f>IFERROR(Lifespans_all!G42*DTE_mission_minutes!G42,"-")</f>
        <v>471.24058738888903</v>
      </c>
      <c r="H42" s="114">
        <f>IFERROR(Lifespans_all!H42*DTE_mission_minutes!H42,"-")</f>
        <v>471.24058738888903</v>
      </c>
      <c r="I42" s="114">
        <f>IFERROR(Lifespans_all!I42*DTE_mission_minutes!I42,"-")</f>
        <v>471.24058738888903</v>
      </c>
      <c r="J42" s="114">
        <f>IFERROR(Lifespans_all!J42*DTE_mission_minutes!J42,"-")</f>
        <v>471.24058738888903</v>
      </c>
      <c r="K42" s="114">
        <f>IFERROR(Lifespans_all!K42*DTE_mission_minutes!K42,"-")</f>
        <v>471.24058738888903</v>
      </c>
      <c r="L42" s="114">
        <f>IFERROR(Lifespans_all!L42*DTE_mission_minutes!L42,"-")</f>
        <v>471.24058738888903</v>
      </c>
      <c r="M42" s="114">
        <f>IFERROR(Lifespans_all!M42*DTE_mission_minutes!M42,"-")</f>
        <v>471.24058738888903</v>
      </c>
      <c r="N42" s="114">
        <f>IFERROR(Lifespans_all!N42*DTE_mission_minutes!N42,"-")</f>
        <v>471.24058738888903</v>
      </c>
      <c r="O42" s="114">
        <f>IFERROR(Lifespans_all!O42*DTE_mission_minutes!O42,"-")</f>
        <v>471.24058738888903</v>
      </c>
      <c r="P42" s="114">
        <f>IFERROR(Lifespans_all!P42*DTE_mission_minutes!P42,"-")</f>
        <v>471.24058738888903</v>
      </c>
      <c r="Q42" s="114">
        <f>IFERROR(Lifespans_all!Q42*DTE_mission_minutes!Q42,"-")</f>
        <v>471.24058738888903</v>
      </c>
      <c r="R42" s="114">
        <f>IFERROR(Lifespans_all!R42*DTE_mission_minutes!R42,"-")</f>
        <v>471.24058738888903</v>
      </c>
      <c r="S42" s="114">
        <f>IFERROR(Lifespans_all!S42*DTE_mission_minutes!S42,"-")</f>
        <v>471.24058738888903</v>
      </c>
      <c r="T42" s="114">
        <f>IFERROR(Lifespans_all!T42*DTE_mission_minutes!T42,"-")</f>
        <v>471.24058738888903</v>
      </c>
      <c r="U42" s="114">
        <f>IFERROR(Lifespans_all!U42*DTE_mission_minutes!U42,"-")</f>
        <v>471.24058738888903</v>
      </c>
      <c r="V42" s="114">
        <f>IFERROR(Lifespans_all!V42*DTE_mission_minutes!V42,"-")</f>
        <v>471.24058738888903</v>
      </c>
      <c r="W42" s="114">
        <f>IFERROR(Lifespans_all!W42*DTE_mission_minutes!W42,"-")</f>
        <v>471.24058738888903</v>
      </c>
    </row>
    <row r="43" spans="1:23" ht="12" x14ac:dyDescent="0.25">
      <c r="A43" s="85" t="s">
        <v>133</v>
      </c>
      <c r="B43" s="74" t="s">
        <v>115</v>
      </c>
      <c r="C43" s="86"/>
      <c r="D43" s="114" t="str">
        <f>IFERROR(Lifespans_all!D43*DTE_mission_minutes!D43,"-")</f>
        <v>-</v>
      </c>
      <c r="E43" s="114" t="str">
        <f>IFERROR(Lifespans_all!E43*DTE_mission_minutes!E43,"-")</f>
        <v>-</v>
      </c>
      <c r="F43" s="114" t="str">
        <f>IFERROR(Lifespans_all!F43*DTE_mission_minutes!F43,"-")</f>
        <v>-</v>
      </c>
      <c r="G43" s="114" t="str">
        <f>IFERROR(Lifespans_all!G43*DTE_mission_minutes!G43,"-")</f>
        <v>-</v>
      </c>
      <c r="H43" s="114" t="str">
        <f>IFERROR(Lifespans_all!H43*DTE_mission_minutes!H43,"-")</f>
        <v>-</v>
      </c>
      <c r="I43" s="114" t="str">
        <f>IFERROR(Lifespans_all!I43*DTE_mission_minutes!I43,"-")</f>
        <v>-</v>
      </c>
      <c r="J43" s="114" t="str">
        <f>IFERROR(Lifespans_all!J43*DTE_mission_minutes!J43,"-")</f>
        <v>-</v>
      </c>
      <c r="K43" s="114" t="str">
        <f>IFERROR(Lifespans_all!K43*DTE_mission_minutes!K43,"-")</f>
        <v>-</v>
      </c>
      <c r="L43" s="114" t="str">
        <f>IFERROR(Lifespans_all!L43*DTE_mission_minutes!L43,"-")</f>
        <v>-</v>
      </c>
      <c r="M43" s="114" t="str">
        <f>IFERROR(Lifespans_all!M43*DTE_mission_minutes!M43,"-")</f>
        <v>-</v>
      </c>
      <c r="N43" s="114" t="str">
        <f>IFERROR(Lifespans_all!N43*DTE_mission_minutes!N43,"-")</f>
        <v>-</v>
      </c>
      <c r="O43" s="114" t="str">
        <f>IFERROR(Lifespans_all!O43*DTE_mission_minutes!O43,"-")</f>
        <v>-</v>
      </c>
      <c r="P43" s="114" t="str">
        <f>IFERROR(Lifespans_all!P43*DTE_mission_minutes!P43,"-")</f>
        <v>-</v>
      </c>
      <c r="Q43" s="114" t="str">
        <f>IFERROR(Lifespans_all!Q43*DTE_mission_minutes!Q43,"-")</f>
        <v>-</v>
      </c>
      <c r="R43" s="114" t="str">
        <f>IFERROR(Lifespans_all!R43*DTE_mission_minutes!R43,"-")</f>
        <v>-</v>
      </c>
      <c r="S43" s="114" t="str">
        <f>IFERROR(Lifespans_all!S43*DTE_mission_minutes!S43,"-")</f>
        <v>-</v>
      </c>
      <c r="T43" s="114" t="str">
        <f>IFERROR(Lifespans_all!T43*DTE_mission_minutes!T43,"-")</f>
        <v>-</v>
      </c>
      <c r="U43" s="114" t="str">
        <f>IFERROR(Lifespans_all!U43*DTE_mission_minutes!U43,"-")</f>
        <v>-</v>
      </c>
      <c r="V43" s="114" t="str">
        <f>IFERROR(Lifespans_all!V43*DTE_mission_minutes!V43,"-")</f>
        <v>-</v>
      </c>
      <c r="W43" s="114" t="str">
        <f>IFERROR(Lifespans_all!W43*DTE_mission_minutes!W43,"-")</f>
        <v>-</v>
      </c>
    </row>
    <row r="44" spans="1:23" ht="12" x14ac:dyDescent="0.25">
      <c r="A44" s="85" t="s">
        <v>134</v>
      </c>
      <c r="B44" s="74" t="s">
        <v>110</v>
      </c>
      <c r="C44" s="86" t="s">
        <v>144</v>
      </c>
      <c r="D44" s="114">
        <f>IFERROR(Lifespans_all!D44*DTE_mission_minutes!D44,"-")</f>
        <v>3017.8666666666668</v>
      </c>
      <c r="E44" s="114">
        <f>IFERROR(Lifespans_all!E44*DTE_mission_minutes!E44,"-")</f>
        <v>3078.4611111111108</v>
      </c>
      <c r="F44" s="114">
        <f>IFERROR(Lifespans_all!F44*DTE_mission_minutes!F44,"-")</f>
        <v>2765.7895222222219</v>
      </c>
      <c r="G44" s="114">
        <f>IFERROR(Lifespans_all!G44*DTE_mission_minutes!G44,"-")</f>
        <v>3000.2460561111111</v>
      </c>
      <c r="H44" s="114">
        <f>IFERROR(Lifespans_all!H44*DTE_mission_minutes!H44,"-")</f>
        <v>3000.2460561111111</v>
      </c>
      <c r="I44" s="114">
        <f>IFERROR(Lifespans_all!I44*DTE_mission_minutes!I44,"-")</f>
        <v>3000.2460561111111</v>
      </c>
      <c r="J44" s="114">
        <f>IFERROR(Lifespans_all!J44*DTE_mission_minutes!J44,"-")</f>
        <v>3000.2460561111111</v>
      </c>
      <c r="K44" s="114">
        <f>IFERROR(Lifespans_all!K44*DTE_mission_minutes!K44,"-")</f>
        <v>0</v>
      </c>
      <c r="L44" s="114">
        <f>IFERROR(Lifespans_all!L44*DTE_mission_minutes!L44,"-")</f>
        <v>0</v>
      </c>
      <c r="M44" s="114">
        <f>IFERROR(Lifespans_all!M44*DTE_mission_minutes!M44,"-")</f>
        <v>0</v>
      </c>
      <c r="N44" s="114">
        <f>IFERROR(Lifespans_all!N44*DTE_mission_minutes!N44,"-")</f>
        <v>0</v>
      </c>
      <c r="O44" s="114">
        <f>IFERROR(Lifespans_all!O44*DTE_mission_minutes!O44,"-")</f>
        <v>0</v>
      </c>
      <c r="P44" s="114">
        <f>IFERROR(Lifespans_all!P44*DTE_mission_minutes!P44,"-")</f>
        <v>0</v>
      </c>
      <c r="Q44" s="114">
        <f>IFERROR(Lifespans_all!Q44*DTE_mission_minutes!Q44,"-")</f>
        <v>0</v>
      </c>
      <c r="R44" s="114">
        <f>IFERROR(Lifespans_all!R44*DTE_mission_minutes!R44,"-")</f>
        <v>0</v>
      </c>
      <c r="S44" s="114">
        <f>IFERROR(Lifespans_all!S44*DTE_mission_minutes!S44,"-")</f>
        <v>0</v>
      </c>
      <c r="T44" s="114">
        <f>IFERROR(Lifespans_all!T44*DTE_mission_minutes!T44,"-")</f>
        <v>0</v>
      </c>
      <c r="U44" s="114">
        <f>IFERROR(Lifespans_all!U44*DTE_mission_minutes!U44,"-")</f>
        <v>0</v>
      </c>
      <c r="V44" s="114">
        <f>IFERROR(Lifespans_all!V44*DTE_mission_minutes!V44,"-")</f>
        <v>0</v>
      </c>
      <c r="W44" s="114">
        <f>IFERROR(Lifespans_all!W44*DTE_mission_minutes!W44,"-")</f>
        <v>0</v>
      </c>
    </row>
    <row r="45" spans="1:23" ht="12" x14ac:dyDescent="0.25">
      <c r="A45" s="85" t="s">
        <v>104</v>
      </c>
      <c r="B45" s="74" t="s">
        <v>109</v>
      </c>
      <c r="C45" s="86"/>
      <c r="D45" s="114">
        <f>IFERROR(Lifespans_all!D45*DTE_mission_minutes!D45,"-")</f>
        <v>542.67651651984113</v>
      </c>
      <c r="E45" s="114">
        <f>IFERROR(Lifespans_all!E45*DTE_mission_minutes!E45,"-")</f>
        <v>542.67651651984113</v>
      </c>
      <c r="F45" s="114">
        <f>IFERROR(Lifespans_all!F45*DTE_mission_minutes!F45,"-")</f>
        <v>0</v>
      </c>
      <c r="G45" s="114">
        <f>IFERROR(Lifespans_all!G45*DTE_mission_minutes!G45,"-")</f>
        <v>0</v>
      </c>
      <c r="H45" s="114">
        <f>IFERROR(Lifespans_all!H45*DTE_mission_minutes!H45,"-")</f>
        <v>0</v>
      </c>
      <c r="I45" s="114">
        <f>IFERROR(Lifespans_all!I45*DTE_mission_minutes!I45,"-")</f>
        <v>0</v>
      </c>
      <c r="J45" s="114">
        <f>IFERROR(Lifespans_all!J45*DTE_mission_minutes!J45,"-")</f>
        <v>0</v>
      </c>
      <c r="K45" s="114">
        <f>IFERROR(Lifespans_all!K45*DTE_mission_minutes!K45,"-")</f>
        <v>0</v>
      </c>
      <c r="L45" s="114">
        <f>IFERROR(Lifespans_all!L45*DTE_mission_minutes!L45,"-")</f>
        <v>0</v>
      </c>
      <c r="M45" s="114">
        <f>IFERROR(Lifespans_all!M45*DTE_mission_minutes!M45,"-")</f>
        <v>0</v>
      </c>
      <c r="N45" s="114">
        <f>IFERROR(Lifespans_all!N45*DTE_mission_minutes!N45,"-")</f>
        <v>0</v>
      </c>
      <c r="O45" s="114">
        <f>IFERROR(Lifespans_all!O45*DTE_mission_minutes!O45,"-")</f>
        <v>0</v>
      </c>
      <c r="P45" s="114">
        <f>IFERROR(Lifespans_all!P45*DTE_mission_minutes!P45,"-")</f>
        <v>0</v>
      </c>
      <c r="Q45" s="114">
        <f>IFERROR(Lifespans_all!Q45*DTE_mission_minutes!Q45,"-")</f>
        <v>0</v>
      </c>
      <c r="R45" s="114">
        <f>IFERROR(Lifespans_all!R45*DTE_mission_minutes!R45,"-")</f>
        <v>0</v>
      </c>
      <c r="S45" s="114">
        <f>IFERROR(Lifespans_all!S45*DTE_mission_minutes!S45,"-")</f>
        <v>0</v>
      </c>
      <c r="T45" s="114">
        <f>IFERROR(Lifespans_all!T45*DTE_mission_minutes!T45,"-")</f>
        <v>0</v>
      </c>
      <c r="U45" s="114">
        <f>IFERROR(Lifespans_all!U45*DTE_mission_minutes!U45,"-")</f>
        <v>0</v>
      </c>
      <c r="V45" s="114">
        <f>IFERROR(Lifespans_all!V45*DTE_mission_minutes!V45,"-")</f>
        <v>0</v>
      </c>
      <c r="W45" s="114">
        <f>IFERROR(Lifespans_all!W45*DTE_mission_minutes!W45,"-")</f>
        <v>0</v>
      </c>
    </row>
    <row r="46" spans="1:23" ht="12" x14ac:dyDescent="0.25">
      <c r="A46" s="85" t="s">
        <v>105</v>
      </c>
      <c r="B46" s="74" t="s">
        <v>109</v>
      </c>
      <c r="C46" s="86"/>
      <c r="D46" s="114">
        <f>IFERROR(Lifespans_all!D46*DTE_mission_minutes!D46,"-")</f>
        <v>542.67651651984113</v>
      </c>
      <c r="E46" s="114">
        <f>IFERROR(Lifespans_all!E46*DTE_mission_minutes!E46,"-")</f>
        <v>542.67651651984113</v>
      </c>
      <c r="F46" s="114">
        <f>IFERROR(Lifespans_all!F46*DTE_mission_minutes!F46,"-")</f>
        <v>0</v>
      </c>
      <c r="G46" s="114">
        <f>IFERROR(Lifespans_all!G46*DTE_mission_minutes!G46,"-")</f>
        <v>0</v>
      </c>
      <c r="H46" s="114">
        <f>IFERROR(Lifespans_all!H46*DTE_mission_minutes!H46,"-")</f>
        <v>0</v>
      </c>
      <c r="I46" s="114">
        <f>IFERROR(Lifespans_all!I46*DTE_mission_minutes!I46,"-")</f>
        <v>0</v>
      </c>
      <c r="J46" s="114">
        <f>IFERROR(Lifespans_all!J46*DTE_mission_minutes!J46,"-")</f>
        <v>0</v>
      </c>
      <c r="K46" s="114">
        <f>IFERROR(Lifespans_all!K46*DTE_mission_minutes!K46,"-")</f>
        <v>0</v>
      </c>
      <c r="L46" s="114">
        <f>IFERROR(Lifespans_all!L46*DTE_mission_minutes!L46,"-")</f>
        <v>0</v>
      </c>
      <c r="M46" s="114">
        <f>IFERROR(Lifespans_all!M46*DTE_mission_minutes!M46,"-")</f>
        <v>0</v>
      </c>
      <c r="N46" s="114">
        <f>IFERROR(Lifespans_all!N46*DTE_mission_minutes!N46,"-")</f>
        <v>0</v>
      </c>
      <c r="O46" s="114">
        <f>IFERROR(Lifespans_all!O46*DTE_mission_minutes!O46,"-")</f>
        <v>0</v>
      </c>
      <c r="P46" s="114">
        <f>IFERROR(Lifespans_all!P46*DTE_mission_minutes!P46,"-")</f>
        <v>0</v>
      </c>
      <c r="Q46" s="114">
        <f>IFERROR(Lifespans_all!Q46*DTE_mission_minutes!Q46,"-")</f>
        <v>0</v>
      </c>
      <c r="R46" s="114">
        <f>IFERROR(Lifespans_all!R46*DTE_mission_minutes!R46,"-")</f>
        <v>0</v>
      </c>
      <c r="S46" s="114">
        <f>IFERROR(Lifespans_all!S46*DTE_mission_minutes!S46,"-")</f>
        <v>0</v>
      </c>
      <c r="T46" s="114">
        <f>IFERROR(Lifespans_all!T46*DTE_mission_minutes!T46,"-")</f>
        <v>0</v>
      </c>
      <c r="U46" s="114">
        <f>IFERROR(Lifespans_all!U46*DTE_mission_minutes!U46,"-")</f>
        <v>0</v>
      </c>
      <c r="V46" s="114">
        <f>IFERROR(Lifespans_all!V46*DTE_mission_minutes!V46,"-")</f>
        <v>0</v>
      </c>
      <c r="W46" s="114">
        <f>IFERROR(Lifespans_all!W46*DTE_mission_minutes!W46,"-")</f>
        <v>0</v>
      </c>
    </row>
    <row r="47" spans="1:23" ht="12" x14ac:dyDescent="0.25">
      <c r="A47" s="85" t="s">
        <v>106</v>
      </c>
      <c r="B47" s="74" t="s">
        <v>109</v>
      </c>
      <c r="C47" s="86"/>
      <c r="D47" s="114">
        <f>IFERROR(Lifespans_all!D47*DTE_mission_minutes!D47,"-")</f>
        <v>542.67651651984113</v>
      </c>
      <c r="E47" s="114">
        <f>IFERROR(Lifespans_all!E47*DTE_mission_minutes!E47,"-")</f>
        <v>542.67651651984113</v>
      </c>
      <c r="F47" s="114">
        <f>IFERROR(Lifespans_all!F47*DTE_mission_minutes!F47,"-")</f>
        <v>0</v>
      </c>
      <c r="G47" s="114">
        <f>IFERROR(Lifespans_all!G47*DTE_mission_minutes!G47,"-")</f>
        <v>0</v>
      </c>
      <c r="H47" s="114">
        <f>IFERROR(Lifespans_all!H47*DTE_mission_minutes!H47,"-")</f>
        <v>0</v>
      </c>
      <c r="I47" s="114">
        <f>IFERROR(Lifespans_all!I47*DTE_mission_minutes!I47,"-")</f>
        <v>0</v>
      </c>
      <c r="J47" s="114">
        <f>IFERROR(Lifespans_all!J47*DTE_mission_minutes!J47,"-")</f>
        <v>0</v>
      </c>
      <c r="K47" s="114">
        <f>IFERROR(Lifespans_all!K47*DTE_mission_minutes!K47,"-")</f>
        <v>0</v>
      </c>
      <c r="L47" s="114">
        <f>IFERROR(Lifespans_all!L47*DTE_mission_minutes!L47,"-")</f>
        <v>0</v>
      </c>
      <c r="M47" s="114">
        <f>IFERROR(Lifespans_all!M47*DTE_mission_minutes!M47,"-")</f>
        <v>0</v>
      </c>
      <c r="N47" s="114">
        <f>IFERROR(Lifespans_all!N47*DTE_mission_minutes!N47,"-")</f>
        <v>0</v>
      </c>
      <c r="O47" s="114">
        <f>IFERROR(Lifespans_all!O47*DTE_mission_minutes!O47,"-")</f>
        <v>0</v>
      </c>
      <c r="P47" s="114">
        <f>IFERROR(Lifespans_all!P47*DTE_mission_minutes!P47,"-")</f>
        <v>0</v>
      </c>
      <c r="Q47" s="114">
        <f>IFERROR(Lifespans_all!Q47*DTE_mission_minutes!Q47,"-")</f>
        <v>0</v>
      </c>
      <c r="R47" s="114">
        <f>IFERROR(Lifespans_all!R47*DTE_mission_minutes!R47,"-")</f>
        <v>0</v>
      </c>
      <c r="S47" s="114">
        <f>IFERROR(Lifespans_all!S47*DTE_mission_minutes!S47,"-")</f>
        <v>0</v>
      </c>
      <c r="T47" s="114">
        <f>IFERROR(Lifespans_all!T47*DTE_mission_minutes!T47,"-")</f>
        <v>0</v>
      </c>
      <c r="U47" s="114">
        <f>IFERROR(Lifespans_all!U47*DTE_mission_minutes!U47,"-")</f>
        <v>0</v>
      </c>
      <c r="V47" s="114">
        <f>IFERROR(Lifespans_all!V47*DTE_mission_minutes!V47,"-")</f>
        <v>0</v>
      </c>
      <c r="W47" s="114">
        <f>IFERROR(Lifespans_all!W47*DTE_mission_minutes!W47,"-")</f>
        <v>0</v>
      </c>
    </row>
    <row r="48" spans="1:23" ht="12" x14ac:dyDescent="0.25">
      <c r="A48" s="85" t="s">
        <v>107</v>
      </c>
      <c r="B48" s="74" t="s">
        <v>110</v>
      </c>
      <c r="C48" s="86"/>
      <c r="D48" s="114">
        <f>IFERROR(Lifespans_all!D48*DTE_mission_minutes!D48,"-")</f>
        <v>761.88366485714243</v>
      </c>
      <c r="E48" s="114">
        <f>IFERROR(Lifespans_all!E48*DTE_mission_minutes!E48,"-")</f>
        <v>0</v>
      </c>
      <c r="F48" s="114">
        <f>IFERROR(Lifespans_all!F48*DTE_mission_minutes!F48,"-")</f>
        <v>0</v>
      </c>
      <c r="G48" s="114">
        <f>IFERROR(Lifespans_all!G48*DTE_mission_minutes!G48,"-")</f>
        <v>0</v>
      </c>
      <c r="H48" s="114">
        <f>IFERROR(Lifespans_all!H48*DTE_mission_minutes!H48,"-")</f>
        <v>0</v>
      </c>
      <c r="I48" s="114">
        <f>IFERROR(Lifespans_all!I48*DTE_mission_minutes!I48,"-")</f>
        <v>0</v>
      </c>
      <c r="J48" s="114">
        <f>IFERROR(Lifespans_all!J48*DTE_mission_minutes!J48,"-")</f>
        <v>0</v>
      </c>
      <c r="K48" s="114">
        <f>IFERROR(Lifespans_all!K48*DTE_mission_minutes!K48,"-")</f>
        <v>0</v>
      </c>
      <c r="L48" s="114">
        <f>IFERROR(Lifespans_all!L48*DTE_mission_minutes!L48,"-")</f>
        <v>0</v>
      </c>
      <c r="M48" s="114">
        <f>IFERROR(Lifespans_all!M48*DTE_mission_minutes!M48,"-")</f>
        <v>0</v>
      </c>
      <c r="N48" s="114">
        <f>IFERROR(Lifespans_all!N48*DTE_mission_minutes!N48,"-")</f>
        <v>0</v>
      </c>
      <c r="O48" s="114">
        <f>IFERROR(Lifespans_all!O48*DTE_mission_minutes!O48,"-")</f>
        <v>0</v>
      </c>
      <c r="P48" s="114">
        <f>IFERROR(Lifespans_all!P48*DTE_mission_minutes!P48,"-")</f>
        <v>0</v>
      </c>
      <c r="Q48" s="114">
        <f>IFERROR(Lifespans_all!Q48*DTE_mission_minutes!Q48,"-")</f>
        <v>0</v>
      </c>
      <c r="R48" s="114">
        <f>IFERROR(Lifespans_all!R48*DTE_mission_minutes!R48,"-")</f>
        <v>0</v>
      </c>
      <c r="S48" s="114">
        <f>IFERROR(Lifespans_all!S48*DTE_mission_minutes!S48,"-")</f>
        <v>0</v>
      </c>
      <c r="T48" s="114">
        <f>IFERROR(Lifespans_all!T48*DTE_mission_minutes!T48,"-")</f>
        <v>0</v>
      </c>
      <c r="U48" s="114">
        <f>IFERROR(Lifespans_all!U48*DTE_mission_minutes!U48,"-")</f>
        <v>0</v>
      </c>
      <c r="V48" s="114">
        <f>IFERROR(Lifespans_all!V48*DTE_mission_minutes!V48,"-")</f>
        <v>0</v>
      </c>
      <c r="W48" s="114">
        <f>IFERROR(Lifespans_all!W48*DTE_mission_minutes!W48,"-")</f>
        <v>0</v>
      </c>
    </row>
    <row r="49" spans="1:23" x14ac:dyDescent="0.3">
      <c r="A49" s="113" t="str">
        <f>DTE_mission_minutes!A49</f>
        <v>New</v>
      </c>
      <c r="B49" s="113" t="str">
        <f>DTE_mission_minutes!B49</f>
        <v>Human Space Flight</v>
      </c>
      <c r="C49" s="90"/>
      <c r="D49" s="114">
        <f>IFERROR((Lifespans_all!D49*DTE_mission_minutes!D49)*POWER(1+(Demand_Settings!$E$32/100),D$1-2021),"-")</f>
        <v>47.124058738888905</v>
      </c>
      <c r="E49" s="114">
        <f>IFERROR((Lifespans_all!E49*DTE_mission_minutes!E49)*POWER(1+(Demand_Settings!$E$32/100),E$1-2021),"-")</f>
        <v>96.133079827333376</v>
      </c>
      <c r="F49" s="114">
        <f>IFERROR((Lifespans_all!F49*DTE_mission_minutes!F49)*POWER(1+(Demand_Settings!$E$32/100),F$1-2021),"-")</f>
        <v>147.08361213582006</v>
      </c>
      <c r="G49" s="114">
        <f>IFERROR((Lifespans_all!G49*DTE_mission_minutes!G49)*POWER(1+(Demand_Settings!$E$32/100),G$1-2021),"-")</f>
        <v>200.03371250471525</v>
      </c>
      <c r="H49" s="114">
        <f>IFERROR((Lifespans_all!H49*DTE_mission_minutes!H49)*POWER(1+(Demand_Settings!$E$32/100),H$1-2021),"-")</f>
        <v>255.04298344351196</v>
      </c>
      <c r="I49" s="114">
        <f>IFERROR((Lifespans_all!I49*DTE_mission_minutes!I49)*POWER(1+(Demand_Settings!$E$32/100),I$1-2021),"-")</f>
        <v>312.17261173485861</v>
      </c>
      <c r="J49" s="114">
        <f>IFERROR((Lifespans_all!J49*DTE_mission_minutes!J49)*POWER(1+(Demand_Settings!$E$32/100),J$1-2021),"-")</f>
        <v>371.48540796448179</v>
      </c>
      <c r="K49" s="114">
        <f>IFERROR((Lifespans_all!K49*DTE_mission_minutes!K49)*POWER(1+(Demand_Settings!$E$32/100),K$1-2021),"-")</f>
        <v>433.04584699859578</v>
      </c>
      <c r="L49" s="114">
        <f>IFERROR((Lifespans_all!L49*DTE_mission_minutes!L49)*POWER(1+(Demand_Settings!$E$32/100),L$1-2021),"-")</f>
        <v>496.92010943088871</v>
      </c>
      <c r="M49" s="114">
        <f>IFERROR((Lifespans_all!M49*DTE_mission_minutes!M49)*POWER(1+(Demand_Settings!$E$32/100),M$1-2021),"-")</f>
        <v>563.1761240216739</v>
      </c>
      <c r="N49" s="114">
        <f>IFERROR((Lifespans_all!N49*DTE_mission_minutes!N49)*POWER(1+(Demand_Settings!$E$32/100),N$1-2021),"-")</f>
        <v>1723.3189395063223</v>
      </c>
      <c r="O49" s="114">
        <f>IFERROR((Lifespans_all!O49*DTE_mission_minutes!O49)*POWER(1+(Demand_Settings!$E$32/100),O$1-2021),"-")</f>
        <v>1757.7853182964484</v>
      </c>
      <c r="P49" s="114">
        <f>IFERROR((Lifespans_all!P49*DTE_mission_minutes!P49)*POWER(1+(Demand_Settings!$E$32/100),P$1-2021),"-")</f>
        <v>1792.9410246623777</v>
      </c>
      <c r="Q49" s="114">
        <f>IFERROR((Lifespans_all!Q49*DTE_mission_minutes!Q49)*POWER(1+(Demand_Settings!$E$32/100),Q$1-2021),"-")</f>
        <v>1828.799845155625</v>
      </c>
      <c r="R49" s="114">
        <f>IFERROR((Lifespans_all!R49*DTE_mission_minutes!R49)*POWER(1+(Demand_Settings!$E$32/100),R$1-2021),"-")</f>
        <v>1865.3758420587378</v>
      </c>
      <c r="S49" s="114">
        <f>IFERROR((Lifespans_all!S49*DTE_mission_minutes!S49)*POWER(1+(Demand_Settings!$E$32/100),S$1-2021),"-")</f>
        <v>1902.683358899912</v>
      </c>
      <c r="T49" s="114">
        <f>IFERROR((Lifespans_all!T49*DTE_mission_minutes!T49)*POWER(1+(Demand_Settings!$E$32/100),T$1-2021),"-")</f>
        <v>1940.7370260779105</v>
      </c>
      <c r="U49" s="114">
        <f>IFERROR((Lifespans_all!U49*DTE_mission_minutes!U49)*POWER(1+(Demand_Settings!$E$32/100),U$1-2021),"-")</f>
        <v>1979.5517665994689</v>
      </c>
      <c r="V49" s="114">
        <f>IFERROR((Lifespans_all!V49*DTE_mission_minutes!V49)*POWER(1+(Demand_Settings!$E$32/100),V$1-2021),"-")</f>
        <v>2019.1428019314581</v>
      </c>
      <c r="W49" s="114">
        <f>IFERROR((Lifespans_all!W49*DTE_mission_minutes!W49)*POWER(1+(Demand_Settings!$E$32/100),W$1-2021),"-")</f>
        <v>2059.5256579700872</v>
      </c>
    </row>
    <row r="50" spans="1:23" ht="12" x14ac:dyDescent="0.25">
      <c r="A50" s="113" t="str">
        <f>DTE_mission_minutes!A50</f>
        <v>New</v>
      </c>
      <c r="B50" s="113" t="str">
        <f>DTE_mission_minutes!B50</f>
        <v>Near Earth Robotic - LEO Science</v>
      </c>
      <c r="C50" s="113" t="str">
        <f>DTE_mission_minutes!C49</f>
        <v>-</v>
      </c>
      <c r="D50" s="114">
        <f>IFERROR((Lifespans_all!D50*DTE_mission_minutes!D50)*POWER(1+(Demand_Settings!$E$32/100),D$1-2021),"-")</f>
        <v>15874.186310000001</v>
      </c>
      <c r="E50" s="114">
        <f>IFERROR((Lifespans_all!E50*DTE_mission_minutes!E50)*POWER(1+(Demand_Settings!$E$32/100),E$1-2021),"-")</f>
        <v>82027.134810133328</v>
      </c>
      <c r="F50" s="114">
        <f>IFERROR((Lifespans_all!F50*DTE_mission_minutes!F50)*POWER(1+(Demand_Settings!$E$32/100),F$1-2021),"-")</f>
        <v>108708.00030086399</v>
      </c>
      <c r="G50" s="114">
        <f>IFERROR((Lifespans_all!G50*DTE_mission_minutes!G50)*POWER(1+(Demand_Settings!$E$32/100),G$1-2021),"-")</f>
        <v>209210.94537935356</v>
      </c>
      <c r="H50" s="114">
        <f>IFERROR((Lifespans_all!H50*DTE_mission_minutes!H50)*POWER(1+(Demand_Settings!$E$32/100),H$1-2021),"-")</f>
        <v>317209.02799410099</v>
      </c>
      <c r="I50" s="114">
        <f>IFERROR((Lifespans_all!I50*DTE_mission_minutes!I50)*POWER(1+(Demand_Settings!$E$32/100),I$1-2021),"-")</f>
        <v>429443.34953528654</v>
      </c>
      <c r="J50" s="114">
        <f>IFERROR((Lifespans_all!J50*DTE_mission_minutes!J50)*POWER(1+(Demand_Settings!$E$32/100),J$1-2021),"-")</f>
        <v>546040.16032692185</v>
      </c>
      <c r="K50" s="114">
        <f>IFERROR((Lifespans_all!K50*DTE_mission_minutes!K50)*POWER(1+(Demand_Settings!$E$32/100),K$1-2021),"-")</f>
        <v>636526.81546681176</v>
      </c>
      <c r="L50" s="114">
        <f>IFERROR((Lifespans_all!L50*DTE_mission_minutes!L50)*POWER(1+(Demand_Settings!$E$32/100),L$1-2021),"-")</f>
        <v>667985.92923122912</v>
      </c>
      <c r="M50" s="114">
        <f>IFERROR((Lifespans_all!M50*DTE_mission_minutes!M50)*POWER(1+(Demand_Settings!$E$32/100),M$1-2021),"-")</f>
        <v>700448.7968200366</v>
      </c>
      <c r="N50" s="114">
        <f>IFERROR((Lifespans_all!N50*DTE_mission_minutes!N50)*POWER(1+(Demand_Settings!$E$32/100),N$1-2021),"-")</f>
        <v>714457.77275643742</v>
      </c>
      <c r="O50" s="114">
        <f>IFERROR((Lifespans_all!O50*DTE_mission_minutes!O50)*POWER(1+(Demand_Settings!$E$32/100),O$1-2021),"-")</f>
        <v>728746.92821156594</v>
      </c>
      <c r="P50" s="114">
        <f>IFERROR((Lifespans_all!P50*DTE_mission_minutes!P50)*POWER(1+(Demand_Settings!$E$32/100),P$1-2021),"-")</f>
        <v>743321.86677579745</v>
      </c>
      <c r="Q50" s="114">
        <f>IFERROR((Lifespans_all!Q50*DTE_mission_minutes!Q50)*POWER(1+(Demand_Settings!$E$32/100),Q$1-2021),"-")</f>
        <v>758188.30411131331</v>
      </c>
      <c r="R50" s="114">
        <f>IFERROR((Lifespans_all!R50*DTE_mission_minutes!R50)*POWER(1+(Demand_Settings!$E$32/100),R$1-2021),"-")</f>
        <v>773352.07019353972</v>
      </c>
      <c r="S50" s="114">
        <f>IFERROR((Lifespans_all!S50*DTE_mission_minutes!S50)*POWER(1+(Demand_Settings!$E$32/100),S$1-2021),"-")</f>
        <v>788819.11159741029</v>
      </c>
      <c r="T50" s="114">
        <f>IFERROR((Lifespans_all!T50*DTE_mission_minutes!T50)*POWER(1+(Demand_Settings!$E$32/100),T$1-2021),"-")</f>
        <v>804595.4938293586</v>
      </c>
      <c r="U50" s="114">
        <f>IFERROR((Lifespans_all!U50*DTE_mission_minutes!U50)*POWER(1+(Demand_Settings!$E$32/100),U$1-2021),"-")</f>
        <v>820687.40370594582</v>
      </c>
      <c r="V50" s="114">
        <f>IFERROR((Lifespans_all!V50*DTE_mission_minutes!V50)*POWER(1+(Demand_Settings!$E$32/100),V$1-2021),"-")</f>
        <v>837101.15178006468</v>
      </c>
      <c r="W50" s="114">
        <f>IFERROR((Lifespans_all!W50*DTE_mission_minutes!W50)*POWER(1+(Demand_Settings!$E$32/100),W$1-2021),"-")</f>
        <v>853843.17481566593</v>
      </c>
    </row>
    <row r="51" spans="1:23" ht="12" x14ac:dyDescent="0.25">
      <c r="A51" s="113" t="str">
        <f>DTE_mission_minutes!A51</f>
        <v>New</v>
      </c>
      <c r="B51" s="113" t="str">
        <f>DTE_mission_minutes!B51</f>
        <v>Near Earth Robotic - GEO and Near Earth</v>
      </c>
      <c r="C51" s="113" t="str">
        <f>DTE_mission_minutes!C50</f>
        <v>-</v>
      </c>
      <c r="D51" s="114">
        <f>IFERROR((Lifespans_all!D51*DTE_mission_minutes!D51)*POWER(1+(Demand_Settings!$E$32/100),D$1-2021),"-")</f>
        <v>108.53530330396823</v>
      </c>
      <c r="E51" s="114">
        <f>IFERROR((Lifespans_all!E51*DTE_mission_minutes!E51)*POWER(1+(Demand_Settings!$E$32/100),E$1-2021),"-")</f>
        <v>221.41201874009519</v>
      </c>
      <c r="F51" s="114">
        <f>IFERROR((Lifespans_all!F51*DTE_mission_minutes!F51)*POWER(1+(Demand_Settings!$E$32/100),F$1-2021),"-")</f>
        <v>2597.1629798213162</v>
      </c>
      <c r="G51" s="114">
        <f>IFERROR((Lifespans_all!G51*DTE_mission_minutes!G51)*POWER(1+(Demand_Settings!$E$32/100),G$1-2021),"-")</f>
        <v>2764.2847715663402</v>
      </c>
      <c r="H51" s="114">
        <f>IFERROR((Lifespans_all!H51*DTE_mission_minutes!H51)*POWER(1+(Demand_Settings!$E$32/100),H$1-2021),"-")</f>
        <v>2937.0525697892367</v>
      </c>
      <c r="I51" s="114">
        <f>IFERROR((Lifespans_all!I51*DTE_mission_minutes!I51)*POWER(1+(Demand_Settings!$E$32/100),I$1-2021),"-")</f>
        <v>3115.6253660324223</v>
      </c>
      <c r="J51" s="114">
        <f>IFERROR((Lifespans_all!J51*DTE_mission_minutes!J51)*POWER(1+(Demand_Settings!$E$32/100),J$1-2021),"-")</f>
        <v>3300.1662530974199</v>
      </c>
      <c r="K51" s="114">
        <f>IFERROR((Lifespans_all!K51*DTE_mission_minutes!K51)*POWER(1+(Demand_Settings!$E$32/100),K$1-2021),"-")</f>
        <v>3490.8425254986028</v>
      </c>
      <c r="L51" s="114">
        <f>IFERROR((Lifespans_all!L51*DTE_mission_minutes!L51)*POWER(1+(Demand_Settings!$E$32/100),L$1-2021),"-")</f>
        <v>3687.8257822945957</v>
      </c>
      <c r="M51" s="114">
        <f>IFERROR((Lifespans_all!M51*DTE_mission_minutes!M51)*POWER(1+(Demand_Settings!$E$32/100),M$1-2021),"-")</f>
        <v>3891.2920323522289</v>
      </c>
      <c r="N51" s="114">
        <f>IFERROR((Lifespans_all!N51*DTE_mission_minutes!N51)*POWER(1+(Demand_Settings!$E$32/100),N$1-2021),"-")</f>
        <v>3969.1178729992735</v>
      </c>
      <c r="O51" s="114">
        <f>IFERROR((Lifespans_all!O51*DTE_mission_minutes!O51)*POWER(1+(Demand_Settings!$E$32/100),O$1-2021),"-")</f>
        <v>4048.5002304592581</v>
      </c>
      <c r="P51" s="114">
        <f>IFERROR((Lifespans_all!P51*DTE_mission_minutes!P51)*POWER(1+(Demand_Settings!$E$32/100),P$1-2021),"-")</f>
        <v>4129.4702350684438</v>
      </c>
      <c r="Q51" s="114">
        <f>IFERROR((Lifespans_all!Q51*DTE_mission_minutes!Q51)*POWER(1+(Demand_Settings!$E$32/100),Q$1-2021),"-")</f>
        <v>4212.0596397698127</v>
      </c>
      <c r="R51" s="114">
        <f>IFERROR((Lifespans_all!R51*DTE_mission_minutes!R51)*POWER(1+(Demand_Settings!$E$32/100),R$1-2021),"-")</f>
        <v>4296.300832565209</v>
      </c>
      <c r="S51" s="114">
        <f>IFERROR((Lifespans_all!S51*DTE_mission_minutes!S51)*POWER(1+(Demand_Settings!$E$32/100),S$1-2021),"-")</f>
        <v>4382.2268492165122</v>
      </c>
      <c r="T51" s="114">
        <f>IFERROR((Lifespans_all!T51*DTE_mission_minutes!T51)*POWER(1+(Demand_Settings!$E$32/100),T$1-2021),"-")</f>
        <v>4469.8713862008435</v>
      </c>
      <c r="U51" s="114">
        <f>IFERROR((Lifespans_all!U51*DTE_mission_minutes!U51)*POWER(1+(Demand_Settings!$E$32/100),U$1-2021),"-")</f>
        <v>4559.2688139248603</v>
      </c>
      <c r="V51" s="114">
        <f>IFERROR((Lifespans_all!V51*DTE_mission_minutes!V51)*POWER(1+(Demand_Settings!$E$32/100),V$1-2021),"-")</f>
        <v>4650.454190203357</v>
      </c>
      <c r="W51" s="114">
        <f>IFERROR((Lifespans_all!W51*DTE_mission_minutes!W51)*POWER(1+(Demand_Settings!$E$32/100),W$1-2021),"-")</f>
        <v>4743.4632740074239</v>
      </c>
    </row>
    <row r="52" spans="1:23" ht="12" x14ac:dyDescent="0.25">
      <c r="A52" s="113" t="str">
        <f>DTE_mission_minutes!A52</f>
        <v>New</v>
      </c>
      <c r="B52" s="113" t="str">
        <f>DTE_mission_minutes!B52</f>
        <v>Deep Space Robotic</v>
      </c>
      <c r="C52" s="113" t="str">
        <f>DTE_mission_minutes!C51</f>
        <v>-</v>
      </c>
      <c r="D52" s="114" t="str">
        <f>IFERROR((Lifespans_all!D52*DTE_mission_minutes!D52)*POWER(1+(Demand_Settings!$E$32/100),D$1-2021),"-")</f>
        <v>-</v>
      </c>
      <c r="E52" s="114" t="str">
        <f>IFERROR((Lifespans_all!E52*DTE_mission_minutes!E52)*POWER(1+(Demand_Settings!$E$32/100),E$1-2021),"-")</f>
        <v>-</v>
      </c>
      <c r="F52" s="114" t="str">
        <f>IFERROR((Lifespans_all!F52*DTE_mission_minutes!F52)*POWER(1+(Demand_Settings!$E$32/100),F$1-2021),"-")</f>
        <v>-</v>
      </c>
      <c r="G52" s="114" t="str">
        <f>IFERROR((Lifespans_all!G52*DTE_mission_minutes!G52)*POWER(1+(Demand_Settings!$E$32/100),G$1-2021),"-")</f>
        <v>-</v>
      </c>
      <c r="H52" s="114" t="str">
        <f>IFERROR((Lifespans_all!H52*DTE_mission_minutes!H52)*POWER(1+(Demand_Settings!$E$32/100),H$1-2021),"-")</f>
        <v>-</v>
      </c>
      <c r="I52" s="114" t="str">
        <f>IFERROR((Lifespans_all!I52*DTE_mission_minutes!I52)*POWER(1+(Demand_Settings!$E$32/100),I$1-2021),"-")</f>
        <v>-</v>
      </c>
      <c r="J52" s="114" t="str">
        <f>IFERROR((Lifespans_all!J52*DTE_mission_minutes!J52)*POWER(1+(Demand_Settings!$E$32/100),J$1-2021),"-")</f>
        <v>-</v>
      </c>
      <c r="K52" s="114" t="str">
        <f>IFERROR((Lifespans_all!K52*DTE_mission_minutes!K52)*POWER(1+(Demand_Settings!$E$32/100),K$1-2021),"-")</f>
        <v>-</v>
      </c>
      <c r="L52" s="114" t="str">
        <f>IFERROR((Lifespans_all!L52*DTE_mission_minutes!L52)*POWER(1+(Demand_Settings!$E$32/100),L$1-2021),"-")</f>
        <v>-</v>
      </c>
      <c r="M52" s="114" t="str">
        <f>IFERROR((Lifespans_all!M52*DTE_mission_minutes!M52)*POWER(1+(Demand_Settings!$E$32/100),M$1-2021),"-")</f>
        <v>-</v>
      </c>
      <c r="N52" s="114" t="str">
        <f>IFERROR((Lifespans_all!N52*DTE_mission_minutes!N52)*POWER(1+(Demand_Settings!$E$32/100),N$1-2021),"-")</f>
        <v>-</v>
      </c>
      <c r="O52" s="114" t="str">
        <f>IFERROR((Lifespans_all!O52*DTE_mission_minutes!O52)*POWER(1+(Demand_Settings!$E$32/100),O$1-2021),"-")</f>
        <v>-</v>
      </c>
      <c r="P52" s="114" t="str">
        <f>IFERROR((Lifespans_all!P52*DTE_mission_minutes!P52)*POWER(1+(Demand_Settings!$E$32/100),P$1-2021),"-")</f>
        <v>-</v>
      </c>
      <c r="Q52" s="114" t="str">
        <f>IFERROR((Lifespans_all!Q52*DTE_mission_minutes!Q52)*POWER(1+(Demand_Settings!$E$32/100),Q$1-2021),"-")</f>
        <v>-</v>
      </c>
      <c r="R52" s="114" t="str">
        <f>IFERROR((Lifespans_all!R52*DTE_mission_minutes!R52)*POWER(1+(Demand_Settings!$E$32/100),R$1-2021),"-")</f>
        <v>-</v>
      </c>
      <c r="S52" s="114" t="str">
        <f>IFERROR((Lifespans_all!S52*DTE_mission_minutes!S52)*POWER(1+(Demand_Settings!$E$32/100),S$1-2021),"-")</f>
        <v>-</v>
      </c>
      <c r="T52" s="114" t="str">
        <f>IFERROR((Lifespans_all!T52*DTE_mission_minutes!T52)*POWER(1+(Demand_Settings!$E$32/100),T$1-2021),"-")</f>
        <v>-</v>
      </c>
      <c r="U52" s="114" t="str">
        <f>IFERROR((Lifespans_all!U52*DTE_mission_minutes!U52)*POWER(1+(Demand_Settings!$E$32/100),U$1-2021),"-")</f>
        <v>-</v>
      </c>
      <c r="V52" s="114" t="str">
        <f>IFERROR((Lifespans_all!V52*DTE_mission_minutes!V52)*POWER(1+(Demand_Settings!$E$32/100),V$1-2021),"-")</f>
        <v>-</v>
      </c>
      <c r="W52" s="114" t="str">
        <f>IFERROR((Lifespans_all!W52*DTE_mission_minutes!W52)*POWER(1+(Demand_Settings!$E$32/100),W$1-2021),"-")</f>
        <v>-</v>
      </c>
    </row>
    <row r="53" spans="1:23" ht="12" x14ac:dyDescent="0.25">
      <c r="A53" s="113" t="str">
        <f>DTE_mission_minutes!A53</f>
        <v>New</v>
      </c>
      <c r="B53" s="113" t="str">
        <f>DTE_mission_minutes!B53</f>
        <v>Near Earth Robotic - Low Latency &amp; Complex Needs</v>
      </c>
      <c r="C53" s="113" t="str">
        <f>DTE_mission_minutes!C52</f>
        <v>-</v>
      </c>
      <c r="D53" s="114">
        <f>IFERROR((Lifespans_all!D53*DTE_mission_minutes!D53)*POWER(1+(Demand_Settings!$E$32/100),D$1-2021),"-")</f>
        <v>0</v>
      </c>
      <c r="E53" s="114">
        <f>IFERROR((Lifespans_all!E53*DTE_mission_minutes!E53)*POWER(1+(Demand_Settings!$E$32/100),E$1-2021),"-")</f>
        <v>0</v>
      </c>
      <c r="F53" s="114">
        <f>IFERROR((Lifespans_all!F53*DTE_mission_minutes!F53)*POWER(1+(Demand_Settings!$E$32/100),F$1-2021),"-")</f>
        <v>0</v>
      </c>
      <c r="G53" s="114">
        <f>IFERROR((Lifespans_all!G53*DTE_mission_minutes!G53)*POWER(1+(Demand_Settings!$E$32/100),G$1-2021),"-")</f>
        <v>0</v>
      </c>
      <c r="H53" s="114">
        <f>IFERROR((Lifespans_all!H53*DTE_mission_minutes!H53)*POWER(1+(Demand_Settings!$E$32/100),H$1-2021),"-")</f>
        <v>8377.6941892214145</v>
      </c>
      <c r="I53" s="114">
        <f>IFERROR((Lifespans_all!I53*DTE_mission_minutes!I53)*POWER(1+(Demand_Settings!$E$32/100),I$1-2021),"-")</f>
        <v>8545.2480730058433</v>
      </c>
      <c r="J53" s="114">
        <f>IFERROR((Lifespans_all!J53*DTE_mission_minutes!J53)*POWER(1+(Demand_Settings!$E$32/100),J$1-2021),"-")</f>
        <v>8716.1530344659604</v>
      </c>
      <c r="K53" s="114">
        <f>IFERROR((Lifespans_all!K53*DTE_mission_minutes!K53)*POWER(1+(Demand_Settings!$E$32/100),K$1-2021),"-")</f>
        <v>8890.476095155278</v>
      </c>
      <c r="L53" s="114">
        <f>IFERROR((Lifespans_all!L53*DTE_mission_minutes!L53)*POWER(1+(Demand_Settings!$E$32/100),L$1-2021),"-")</f>
        <v>9068.2856170583837</v>
      </c>
      <c r="M53" s="114">
        <f>IFERROR((Lifespans_all!M53*DTE_mission_minutes!M53)*POWER(1+(Demand_Settings!$E$32/100),M$1-2021),"-")</f>
        <v>9249.6513293995522</v>
      </c>
      <c r="N53" s="114">
        <f>IFERROR((Lifespans_all!N53*DTE_mission_minutes!N53)*POWER(1+(Demand_Settings!$E$32/100),N$1-2021),"-")</f>
        <v>9434.6443559875443</v>
      </c>
      <c r="O53" s="114">
        <f>IFERROR((Lifespans_all!O53*DTE_mission_minutes!O53)*POWER(1+(Demand_Settings!$E$32/100),O$1-2021),"-")</f>
        <v>9623.337243107293</v>
      </c>
      <c r="P53" s="114">
        <f>IFERROR((Lifespans_all!P53*DTE_mission_minutes!P53)*POWER(1+(Demand_Settings!$E$32/100),P$1-2021),"-")</f>
        <v>9815.8039879694406</v>
      </c>
      <c r="Q53" s="114">
        <f>IFERROR((Lifespans_all!Q53*DTE_mission_minutes!Q53)*POWER(1+(Demand_Settings!$E$32/100),Q$1-2021),"-")</f>
        <v>10012.120067728829</v>
      </c>
      <c r="R53" s="114">
        <f>IFERROR((Lifespans_all!R53*DTE_mission_minutes!R53)*POWER(1+(Demand_Settings!$E$32/100),R$1-2021),"-")</f>
        <v>10212.362469083406</v>
      </c>
      <c r="S53" s="114">
        <f>IFERROR((Lifespans_all!S53*DTE_mission_minutes!S53)*POWER(1+(Demand_Settings!$E$32/100),S$1-2021),"-")</f>
        <v>10416.609718465072</v>
      </c>
      <c r="T53" s="114">
        <f>IFERROR((Lifespans_all!T53*DTE_mission_minutes!T53)*POWER(1+(Demand_Settings!$E$32/100),T$1-2021),"-")</f>
        <v>10624.941912834374</v>
      </c>
      <c r="U53" s="114">
        <f>IFERROR((Lifespans_all!U53*DTE_mission_minutes!U53)*POWER(1+(Demand_Settings!$E$32/100),U$1-2021),"-")</f>
        <v>10837.440751091062</v>
      </c>
      <c r="V53" s="114">
        <f>IFERROR((Lifespans_all!V53*DTE_mission_minutes!V53)*POWER(1+(Demand_Settings!$E$32/100),V$1-2021),"-")</f>
        <v>11054.189566112882</v>
      </c>
      <c r="W53" s="114">
        <f>IFERROR((Lifespans_all!W53*DTE_mission_minutes!W53)*POWER(1+(Demand_Settings!$E$32/100),W$1-2021),"-")</f>
        <v>11275.27335743514</v>
      </c>
    </row>
    <row r="54" spans="1:23" ht="12" x14ac:dyDescent="0.25">
      <c r="A54" s="113" t="str">
        <f>DTE_mission_minutes!A54</f>
        <v>New</v>
      </c>
      <c r="B54" s="113" t="str">
        <f>DTE_mission_minutes!B54</f>
        <v>Mission Operations</v>
      </c>
      <c r="C54" s="113" t="str">
        <f>DTE_mission_minutes!C53</f>
        <v>-</v>
      </c>
      <c r="D54" s="114" t="str">
        <f>IFERROR((Lifespans_all!D54*DTE_mission_minutes!D54)*POWER(1+(Demand_Settings!$E$32/100),D$1-2021),"-")</f>
        <v>-</v>
      </c>
      <c r="E54" s="114" t="str">
        <f>IFERROR((Lifespans_all!E54*DTE_mission_minutes!E54)*POWER(1+(Demand_Settings!$E$32/100),E$1-2021),"-")</f>
        <v>-</v>
      </c>
      <c r="F54" s="114" t="str">
        <f>IFERROR((Lifespans_all!F54*DTE_mission_minutes!F54)*POWER(1+(Demand_Settings!$E$32/100),F$1-2021),"-")</f>
        <v>-</v>
      </c>
      <c r="G54" s="114" t="str">
        <f>IFERROR((Lifespans_all!G54*DTE_mission_minutes!G54)*POWER(1+(Demand_Settings!$E$32/100),G$1-2021),"-")</f>
        <v>-</v>
      </c>
      <c r="H54" s="114" t="str">
        <f>IFERROR((Lifespans_all!H54*DTE_mission_minutes!H54)*POWER(1+(Demand_Settings!$E$32/100),H$1-2021),"-")</f>
        <v>-</v>
      </c>
      <c r="I54" s="114" t="str">
        <f>IFERROR((Lifespans_all!I54*DTE_mission_minutes!I54)*POWER(1+(Demand_Settings!$E$32/100),I$1-2021),"-")</f>
        <v>-</v>
      </c>
      <c r="J54" s="114" t="str">
        <f>IFERROR((Lifespans_all!J54*DTE_mission_minutes!J54)*POWER(1+(Demand_Settings!$E$32/100),J$1-2021),"-")</f>
        <v>-</v>
      </c>
      <c r="K54" s="114" t="str">
        <f>IFERROR((Lifespans_all!K54*DTE_mission_minutes!K54)*POWER(1+(Demand_Settings!$E$32/100),K$1-2021),"-")</f>
        <v>-</v>
      </c>
      <c r="L54" s="114" t="str">
        <f>IFERROR((Lifespans_all!L54*DTE_mission_minutes!L54)*POWER(1+(Demand_Settings!$E$32/100),L$1-2021),"-")</f>
        <v>-</v>
      </c>
      <c r="M54" s="114" t="str">
        <f>IFERROR((Lifespans_all!M54*DTE_mission_minutes!M54)*POWER(1+(Demand_Settings!$E$32/100),M$1-2021),"-")</f>
        <v>-</v>
      </c>
      <c r="N54" s="114" t="str">
        <f>IFERROR((Lifespans_all!N54*DTE_mission_minutes!N54)*POWER(1+(Demand_Settings!$E$32/100),N$1-2021),"-")</f>
        <v>-</v>
      </c>
      <c r="O54" s="114" t="str">
        <f>IFERROR((Lifespans_all!O54*DTE_mission_minutes!O54)*POWER(1+(Demand_Settings!$E$32/100),O$1-2021),"-")</f>
        <v>-</v>
      </c>
      <c r="P54" s="114" t="str">
        <f>IFERROR((Lifespans_all!P54*DTE_mission_minutes!P54)*POWER(1+(Demand_Settings!$E$32/100),P$1-2021),"-")</f>
        <v>-</v>
      </c>
      <c r="Q54" s="114" t="str">
        <f>IFERROR((Lifespans_all!Q54*DTE_mission_minutes!Q54)*POWER(1+(Demand_Settings!$E$32/100),Q$1-2021),"-")</f>
        <v>-</v>
      </c>
      <c r="R54" s="114" t="str">
        <f>IFERROR((Lifespans_all!R54*DTE_mission_minutes!R54)*POWER(1+(Demand_Settings!$E$32/100),R$1-2021),"-")</f>
        <v>-</v>
      </c>
      <c r="S54" s="114" t="str">
        <f>IFERROR((Lifespans_all!S54*DTE_mission_minutes!S54)*POWER(1+(Demand_Settings!$E$32/100),S$1-2021),"-")</f>
        <v>-</v>
      </c>
      <c r="T54" s="114" t="str">
        <f>IFERROR((Lifespans_all!T54*DTE_mission_minutes!T54)*POWER(1+(Demand_Settings!$E$32/100),T$1-2021),"-")</f>
        <v>-</v>
      </c>
      <c r="U54" s="114" t="str">
        <f>IFERROR((Lifespans_all!U54*DTE_mission_minutes!U54)*POWER(1+(Demand_Settings!$E$32/100),U$1-2021),"-")</f>
        <v>-</v>
      </c>
      <c r="V54" s="114" t="str">
        <f>IFERROR((Lifespans_all!V54*DTE_mission_minutes!V54)*POWER(1+(Demand_Settings!$E$32/100),V$1-2021),"-")</f>
        <v>-</v>
      </c>
      <c r="W54" s="114" t="str">
        <f>IFERROR((Lifespans_all!W54*DTE_mission_minutes!W54)*POWER(1+(Demand_Settings!$E$32/100),W$1-2021),"-")</f>
        <v>-</v>
      </c>
    </row>
    <row r="55" spans="1:23" ht="12" x14ac:dyDescent="0.25">
      <c r="A55" s="113" t="str">
        <f>DTE_mission_minutes!A55</f>
        <v>New</v>
      </c>
      <c r="B55" s="113" t="str">
        <f>DTE_mission_minutes!B55</f>
        <v>Launch Events</v>
      </c>
      <c r="C55" s="113" t="str">
        <f>DTE_mission_minutes!C54</f>
        <v>-</v>
      </c>
      <c r="D55" s="114">
        <f>IFERROR((Lifespans_all!D55*DTE_mission_minutes!D55)*POWER(1+(Demand_Settings!$E$32/100),D$1-2021),"-")</f>
        <v>286.18262475740744</v>
      </c>
      <c r="E55" s="114">
        <f>IFERROR((Lifespans_all!E55*DTE_mission_minutes!E55)*POWER(1+(Demand_Settings!$E$32/100),E$1-2021),"-")</f>
        <v>583.81255450511117</v>
      </c>
      <c r="F55" s="114">
        <f>IFERROR((Lifespans_all!F55*DTE_mission_minutes!F55)*POWER(1+(Demand_Settings!$E$32/100),F$1-2021),"-")</f>
        <v>893.23320839282019</v>
      </c>
      <c r="G55" s="114">
        <f>IFERROR((Lifespans_all!G55*DTE_mission_minutes!G55)*POWER(1+(Demand_Settings!$E$32/100),G$1-2021),"-")</f>
        <v>1214.7971634142352</v>
      </c>
      <c r="H55" s="114">
        <f>IFERROR((Lifespans_all!H55*DTE_mission_minutes!H55)*POWER(1+(Demand_Settings!$E$32/100),H$1-2021),"-")</f>
        <v>3097.7327667063</v>
      </c>
      <c r="I55" s="114">
        <f>IFERROR((Lifespans_all!I55*DTE_mission_minutes!I55)*POWER(1+(Demand_Settings!$E$32/100),I$1-2021),"-")</f>
        <v>3475.656164244469</v>
      </c>
      <c r="J55" s="114">
        <f>IFERROR((Lifespans_all!J55*DTE_mission_minutes!J55)*POWER(1+(Demand_Settings!$E$32/100),J$1-2021),"-")</f>
        <v>3867.4574045774816</v>
      </c>
      <c r="K55" s="114">
        <f>IFERROR((Lifespans_all!K55*DTE_mission_minutes!K55)*POWER(1+(Demand_Settings!$E$32/100),K$1-2021),"-")</f>
        <v>4273.5404320581156</v>
      </c>
      <c r="L55" s="114">
        <f>IFERROR((Lifespans_all!L55*DTE_mission_minutes!L55)*POWER(1+(Demand_Settings!$E$32/100),L$1-2021),"-")</f>
        <v>4694.3197976761467</v>
      </c>
      <c r="M55" s="114">
        <f>IFERROR((Lifespans_all!M55*DTE_mission_minutes!M55)*POWER(1+(Demand_Settings!$E$32/100),M$1-2021),"-")</f>
        <v>5130.220921746075</v>
      </c>
      <c r="N55" s="114">
        <f>IFERROR((Lifespans_all!N55*DTE_mission_minutes!N55)*POWER(1+(Demand_Settings!$E$32/100),N$1-2021),"-")</f>
        <v>5232.825340180997</v>
      </c>
      <c r="O55" s="114">
        <f>IFERROR((Lifespans_all!O55*DTE_mission_minutes!O55)*POWER(1+(Demand_Settings!$E$32/100),O$1-2021),"-")</f>
        <v>5337.4818469846159</v>
      </c>
      <c r="P55" s="114">
        <f>IFERROR((Lifespans_all!P55*DTE_mission_minutes!P55)*POWER(1+(Demand_Settings!$E$32/100),P$1-2021),"-")</f>
        <v>5444.231483924309</v>
      </c>
      <c r="Q55" s="114">
        <f>IFERROR((Lifespans_all!Q55*DTE_mission_minutes!Q55)*POWER(1+(Demand_Settings!$E$32/100),Q$1-2021),"-")</f>
        <v>5553.1161136027949</v>
      </c>
      <c r="R55" s="114">
        <f>IFERROR((Lifespans_all!R55*DTE_mission_minutes!R55)*POWER(1+(Demand_Settings!$E$32/100),R$1-2021),"-")</f>
        <v>5664.1784358748509</v>
      </c>
      <c r="S55" s="114">
        <f>IFERROR((Lifespans_all!S55*DTE_mission_minutes!S55)*POWER(1+(Demand_Settings!$E$32/100),S$1-2021),"-")</f>
        <v>5777.4620045923466</v>
      </c>
      <c r="T55" s="114">
        <f>IFERROR((Lifespans_all!T55*DTE_mission_minutes!T55)*POWER(1+(Demand_Settings!$E$32/100),T$1-2021),"-")</f>
        <v>5893.0112446841949</v>
      </c>
      <c r="U55" s="114">
        <f>IFERROR((Lifespans_all!U55*DTE_mission_minutes!U55)*POWER(1+(Demand_Settings!$E$32/100),U$1-2021),"-")</f>
        <v>6010.871469577879</v>
      </c>
      <c r="V55" s="114">
        <f>IFERROR((Lifespans_all!V55*DTE_mission_minutes!V55)*POWER(1+(Demand_Settings!$E$32/100),V$1-2021),"-")</f>
        <v>6131.0888989694358</v>
      </c>
      <c r="W55" s="114">
        <f>IFERROR((Lifespans_all!W55*DTE_mission_minutes!W55)*POWER(1+(Demand_Settings!$E$32/100),W$1-2021),"-")</f>
        <v>6253.7106769488246</v>
      </c>
    </row>
    <row r="56" spans="1:23" ht="12" x14ac:dyDescent="0.25">
      <c r="A56" s="113" t="str">
        <f>DTE_mission_minutes!A56</f>
        <v>New</v>
      </c>
      <c r="B56" s="113" t="str">
        <f>DTE_mission_minutes!B56</f>
        <v>Terrestrial &amp; Aerial</v>
      </c>
      <c r="C56" s="113" t="str">
        <f>DTE_mission_minutes!C55</f>
        <v>-</v>
      </c>
      <c r="D56" s="114">
        <f>IFERROR((Lifespans_all!D56*DTE_mission_minutes!D56)*POWER(1+(Demand_Settings!$E$32/100),D$1-2021),"-")</f>
        <v>141.33399950000003</v>
      </c>
      <c r="E56" s="114">
        <f>IFERROR((Lifespans_all!E56*DTE_mission_minutes!E56)*POWER(1+(Demand_Settings!$E$32/100),E$1-2021),"-")</f>
        <v>1729.9281538800003</v>
      </c>
      <c r="F56" s="114">
        <f>IFERROR((Lifespans_all!F56*DTE_mission_minutes!F56)*POWER(1+(Demand_Settings!$E$32/100),F$1-2021),"-")</f>
        <v>1911.5706100374005</v>
      </c>
      <c r="G56" s="114">
        <f>IFERROR((Lifespans_all!G56*DTE_mission_minutes!G56)*POWER(1+(Demand_Settings!$E$32/100),G$1-2021),"-")</f>
        <v>2099.786793179544</v>
      </c>
      <c r="H56" s="114">
        <f>IFERROR((Lifespans_all!H56*DTE_mission_minutes!H56)*POWER(1+(Demand_Settings!$E$32/100),H$1-2021),"-")</f>
        <v>2294.766995403359</v>
      </c>
      <c r="I56" s="114">
        <f>IFERROR((Lifespans_all!I56*DTE_mission_minutes!I56)*POWER(1+(Demand_Settings!$E$32/100),I$1-2021),"-")</f>
        <v>4057.1480478731391</v>
      </c>
      <c r="J56" s="114">
        <f>IFERROR((Lifespans_all!J56*DTE_mission_minutes!J56)*POWER(1+(Demand_Settings!$E$32/100),J$1-2021),"-")</f>
        <v>4297.4560476317793</v>
      </c>
      <c r="K56" s="114">
        <f>IFERROR((Lifespans_all!K56*DTE_mission_minutes!K56)*POWER(1+(Demand_Settings!$E$32/100),K$1-2021),"-")</f>
        <v>4545.7535081616143</v>
      </c>
      <c r="L56" s="114">
        <f>IFERROR((Lifespans_all!L56*DTE_mission_minutes!L56)*POWER(1+(Demand_Settings!$E$32/100),L$1-2021),"-")</f>
        <v>4802.2638846935906</v>
      </c>
      <c r="M56" s="114">
        <f>IFERROR((Lifespans_all!M56*DTE_mission_minutes!M56)*POWER(1+(Demand_Settings!$E$32/100),M$1-2021),"-")</f>
        <v>5067.2163748835828</v>
      </c>
      <c r="N56" s="114">
        <f>IFERROR((Lifespans_all!N56*DTE_mission_minutes!N56)*POWER(1+(Demand_Settings!$E$32/100),N$1-2021),"-")</f>
        <v>5168.5607023812545</v>
      </c>
      <c r="O56" s="114">
        <f>IFERROR((Lifespans_all!O56*DTE_mission_minutes!O56)*POWER(1+(Demand_Settings!$E$32/100),O$1-2021),"-")</f>
        <v>5271.931916428879</v>
      </c>
      <c r="P56" s="114">
        <f>IFERROR((Lifespans_all!P56*DTE_mission_minutes!P56)*POWER(1+(Demand_Settings!$E$32/100),P$1-2021),"-")</f>
        <v>5377.3705547574573</v>
      </c>
      <c r="Q56" s="114">
        <f>IFERROR((Lifespans_all!Q56*DTE_mission_minutes!Q56)*POWER(1+(Demand_Settings!$E$32/100),Q$1-2021),"-")</f>
        <v>5484.9179658526064</v>
      </c>
      <c r="R56" s="114">
        <f>IFERROR((Lifespans_all!R56*DTE_mission_minutes!R56)*POWER(1+(Demand_Settings!$E$32/100),R$1-2021),"-")</f>
        <v>5594.6163251696589</v>
      </c>
      <c r="S56" s="114">
        <f>IFERROR((Lifespans_all!S56*DTE_mission_minutes!S56)*POWER(1+(Demand_Settings!$E$32/100),S$1-2021),"-")</f>
        <v>5706.5086516730507</v>
      </c>
      <c r="T56" s="114">
        <f>IFERROR((Lifespans_all!T56*DTE_mission_minutes!T56)*POWER(1+(Demand_Settings!$E$32/100),T$1-2021),"-")</f>
        <v>5820.6388247065124</v>
      </c>
      <c r="U56" s="114">
        <f>IFERROR((Lifespans_all!U56*DTE_mission_minutes!U56)*POWER(1+(Demand_Settings!$E$32/100),U$1-2021),"-")</f>
        <v>5937.0516012006428</v>
      </c>
      <c r="V56" s="114">
        <f>IFERROR((Lifespans_all!V56*DTE_mission_minutes!V56)*POWER(1+(Demand_Settings!$E$32/100),V$1-2021),"-")</f>
        <v>6055.7926332246552</v>
      </c>
      <c r="W56" s="114">
        <f>IFERROR((Lifespans_all!W56*DTE_mission_minutes!W56)*POWER(1+(Demand_Settings!$E$32/100),W$1-2021),"-")</f>
        <v>6176.9084858891483</v>
      </c>
    </row>
    <row r="57" spans="1:23" ht="12" x14ac:dyDescent="0.25">
      <c r="C57" s="75"/>
      <c r="D57" s="75"/>
      <c r="E57" s="75"/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</row>
    <row r="58" spans="1:23" x14ac:dyDescent="0.3">
      <c r="D58" s="105">
        <f t="shared" ref="D58:W58" si="0">SUM(D2:D56)</f>
        <v>65946.083798763226</v>
      </c>
      <c r="E58" s="105">
        <f t="shared" si="0"/>
        <v>131297.25998705678</v>
      </c>
      <c r="F58" s="105">
        <f t="shared" si="0"/>
        <v>154895.08535291671</v>
      </c>
      <c r="G58" s="105">
        <f t="shared" si="0"/>
        <v>257992.60336308056</v>
      </c>
      <c r="H58" s="105">
        <f t="shared" si="0"/>
        <v>366646.64266325475</v>
      </c>
      <c r="I58" s="105">
        <f t="shared" si="0"/>
        <v>475754.10152513231</v>
      </c>
      <c r="J58" s="105">
        <f t="shared" si="0"/>
        <v>590871.76764786814</v>
      </c>
      <c r="K58" s="105">
        <f t="shared" si="0"/>
        <v>678642.51164567075</v>
      </c>
      <c r="L58" s="105">
        <f t="shared" si="0"/>
        <v>711217.58219336963</v>
      </c>
      <c r="M58" s="105">
        <f t="shared" si="0"/>
        <v>744832.39137342642</v>
      </c>
      <c r="N58" s="105">
        <f t="shared" si="0"/>
        <v>751847.25101014634</v>
      </c>
      <c r="O58" s="105">
        <f t="shared" si="0"/>
        <v>766646.97580949578</v>
      </c>
      <c r="P58" s="105">
        <f t="shared" si="0"/>
        <v>781742.69510483288</v>
      </c>
      <c r="Q58" s="105">
        <f t="shared" si="0"/>
        <v>797140.3287860764</v>
      </c>
      <c r="R58" s="105">
        <f t="shared" si="0"/>
        <v>812845.915140945</v>
      </c>
      <c r="S58" s="105">
        <f t="shared" si="0"/>
        <v>828865.61322291067</v>
      </c>
      <c r="T58" s="105">
        <f t="shared" si="0"/>
        <v>845205.70526651607</v>
      </c>
      <c r="U58" s="105">
        <f t="shared" si="0"/>
        <v>861872.59915099316</v>
      </c>
      <c r="V58" s="105">
        <f t="shared" si="0"/>
        <v>878872.83091316</v>
      </c>
      <c r="W58" s="105">
        <f t="shared" si="0"/>
        <v>896213.06731057004</v>
      </c>
    </row>
    <row r="60" spans="1:23" ht="15" thickBot="1" x14ac:dyDescent="0.35">
      <c r="A60" s="71"/>
      <c r="B60" s="71" t="s">
        <v>20</v>
      </c>
      <c r="D60" s="69"/>
      <c r="E60" s="69"/>
      <c r="F60" s="69"/>
      <c r="G60" s="69"/>
      <c r="H60" s="69"/>
      <c r="I60" s="69"/>
      <c r="J60" s="69"/>
      <c r="K60" s="69"/>
      <c r="L60" s="69"/>
      <c r="M60" s="199"/>
      <c r="N60" s="69"/>
      <c r="O60" s="69"/>
      <c r="P60" s="69"/>
      <c r="Q60" s="69"/>
      <c r="R60" s="69"/>
      <c r="S60" s="69"/>
      <c r="T60" s="69"/>
      <c r="U60" s="69"/>
      <c r="V60" s="69"/>
      <c r="W60" s="69"/>
    </row>
    <row r="61" spans="1:23" x14ac:dyDescent="0.3">
      <c r="A61" s="71"/>
      <c r="B61" s="115" t="s">
        <v>157</v>
      </c>
      <c r="D61" s="116">
        <f>D1</f>
        <v>2021</v>
      </c>
      <c r="E61" s="116">
        <f t="shared" ref="E61:W61" si="1">E1</f>
        <v>2022</v>
      </c>
      <c r="F61" s="116">
        <f t="shared" si="1"/>
        <v>2023</v>
      </c>
      <c r="G61" s="116">
        <f t="shared" si="1"/>
        <v>2024</v>
      </c>
      <c r="H61" s="116">
        <f t="shared" si="1"/>
        <v>2025</v>
      </c>
      <c r="I61" s="116">
        <f t="shared" si="1"/>
        <v>2026</v>
      </c>
      <c r="J61" s="116">
        <f t="shared" si="1"/>
        <v>2027</v>
      </c>
      <c r="K61" s="116">
        <f t="shared" si="1"/>
        <v>2028</v>
      </c>
      <c r="L61" s="116">
        <f t="shared" si="1"/>
        <v>2029</v>
      </c>
      <c r="M61" s="116">
        <f t="shared" si="1"/>
        <v>2030</v>
      </c>
      <c r="N61" s="116">
        <f t="shared" si="1"/>
        <v>2031</v>
      </c>
      <c r="O61" s="116">
        <f t="shared" si="1"/>
        <v>2032</v>
      </c>
      <c r="P61" s="116">
        <f t="shared" si="1"/>
        <v>2033</v>
      </c>
      <c r="Q61" s="116">
        <f t="shared" si="1"/>
        <v>2034</v>
      </c>
      <c r="R61" s="116">
        <f t="shared" si="1"/>
        <v>2035</v>
      </c>
      <c r="S61" s="116">
        <f t="shared" si="1"/>
        <v>2036</v>
      </c>
      <c r="T61" s="116">
        <f t="shared" si="1"/>
        <v>2037</v>
      </c>
      <c r="U61" s="116">
        <f t="shared" si="1"/>
        <v>2038</v>
      </c>
      <c r="V61" s="116">
        <f t="shared" si="1"/>
        <v>2039</v>
      </c>
      <c r="W61" s="116">
        <f t="shared" si="1"/>
        <v>2040</v>
      </c>
    </row>
    <row r="62" spans="1:23" x14ac:dyDescent="0.3">
      <c r="A62" s="71"/>
      <c r="B62" s="117" t="s">
        <v>112</v>
      </c>
      <c r="D62" s="93">
        <f>SUMIF($B2:$B56,$B62,D$2:D$56)</f>
        <v>10868.172238850002</v>
      </c>
      <c r="E62" s="93">
        <f t="shared" ref="E62:W62" si="2">SUMIF($B2:$B56,$B62,E$2:E$56)</f>
        <v>10644.566843271779</v>
      </c>
      <c r="F62" s="93">
        <f t="shared" si="2"/>
        <v>9447.330128358044</v>
      </c>
      <c r="G62" s="93">
        <f t="shared" si="2"/>
        <v>10706.022790393605</v>
      </c>
      <c r="H62" s="93">
        <f t="shared" si="2"/>
        <v>10761.032061332402</v>
      </c>
      <c r="I62" s="93">
        <f t="shared" si="2"/>
        <v>10818.161689623748</v>
      </c>
      <c r="J62" s="93">
        <f t="shared" si="2"/>
        <v>10877.47448585337</v>
      </c>
      <c r="K62" s="93">
        <f t="shared" si="2"/>
        <v>10939.034924887485</v>
      </c>
      <c r="L62" s="93">
        <f t="shared" si="2"/>
        <v>11002.909187319778</v>
      </c>
      <c r="M62" s="93">
        <f t="shared" si="2"/>
        <v>11069.165201910564</v>
      </c>
      <c r="N62" s="93">
        <f t="shared" si="2"/>
        <v>3608.2812890618784</v>
      </c>
      <c r="O62" s="93">
        <f t="shared" si="2"/>
        <v>3642.7476678520043</v>
      </c>
      <c r="P62" s="93">
        <f t="shared" si="2"/>
        <v>3677.9033742179336</v>
      </c>
      <c r="Q62" s="93">
        <f t="shared" si="2"/>
        <v>3713.7621947111811</v>
      </c>
      <c r="R62" s="93">
        <f t="shared" si="2"/>
        <v>3750.3381916142939</v>
      </c>
      <c r="S62" s="93">
        <f t="shared" si="2"/>
        <v>3787.6457084554681</v>
      </c>
      <c r="T62" s="93">
        <f t="shared" si="2"/>
        <v>3825.6993756334668</v>
      </c>
      <c r="U62" s="93">
        <f t="shared" si="2"/>
        <v>3864.514116155025</v>
      </c>
      <c r="V62" s="93">
        <f t="shared" si="2"/>
        <v>3904.1051514870142</v>
      </c>
      <c r="W62" s="93">
        <f t="shared" si="2"/>
        <v>3944.4880075256433</v>
      </c>
    </row>
    <row r="63" spans="1:23" x14ac:dyDescent="0.3">
      <c r="A63" s="71"/>
      <c r="B63" s="117" t="s">
        <v>110</v>
      </c>
      <c r="D63" s="93">
        <f>SUMIF($B2:$B56,$B63,D$2:D$56)</f>
        <v>36581.621447333331</v>
      </c>
      <c r="E63" s="93">
        <f t="shared" ref="E63:W63" si="3">SUMIF($B2:$B56,$B63,E$2:E$56)</f>
        <v>100162.36438164127</v>
      </c>
      <c r="F63" s="93">
        <f t="shared" si="3"/>
        <v>124148.43846029256</v>
      </c>
      <c r="G63" s="93">
        <f t="shared" si="3"/>
        <v>225200.77538906786</v>
      </c>
      <c r="H63" s="93">
        <f t="shared" si="3"/>
        <v>330946.56271992641</v>
      </c>
      <c r="I63" s="93">
        <f t="shared" si="3"/>
        <v>438904.18637903256</v>
      </c>
      <c r="J63" s="93">
        <f t="shared" si="3"/>
        <v>552974.98461692187</v>
      </c>
      <c r="K63" s="93">
        <f t="shared" si="3"/>
        <v>639664.78835458949</v>
      </c>
      <c r="L63" s="93">
        <f t="shared" si="3"/>
        <v>671123.90211900685</v>
      </c>
      <c r="M63" s="93">
        <f t="shared" si="3"/>
        <v>703586.76970781432</v>
      </c>
      <c r="N63" s="93">
        <f t="shared" si="3"/>
        <v>717595.74564421515</v>
      </c>
      <c r="O63" s="93">
        <f t="shared" si="3"/>
        <v>731884.90109934367</v>
      </c>
      <c r="P63" s="93">
        <f t="shared" si="3"/>
        <v>746459.83966357517</v>
      </c>
      <c r="Q63" s="93">
        <f t="shared" si="3"/>
        <v>761326.27699909103</v>
      </c>
      <c r="R63" s="93">
        <f t="shared" si="3"/>
        <v>776490.04308131745</v>
      </c>
      <c r="S63" s="93">
        <f t="shared" si="3"/>
        <v>791957.08448518801</v>
      </c>
      <c r="T63" s="93">
        <f t="shared" si="3"/>
        <v>807733.46671713633</v>
      </c>
      <c r="U63" s="93">
        <f t="shared" si="3"/>
        <v>823825.37659372354</v>
      </c>
      <c r="V63" s="93">
        <f t="shared" si="3"/>
        <v>840239.12466784241</v>
      </c>
      <c r="W63" s="93">
        <f t="shared" si="3"/>
        <v>856981.14770344365</v>
      </c>
    </row>
    <row r="64" spans="1:23" x14ac:dyDescent="0.3">
      <c r="A64" s="71"/>
      <c r="B64" s="117" t="s">
        <v>109</v>
      </c>
      <c r="D64" s="93">
        <f>SUMIF($B2:$B56,$B64,D$2:D$56)</f>
        <v>4128.5626911650788</v>
      </c>
      <c r="E64" s="93">
        <f t="shared" ref="E64:W64" si="4">SUMIF($B2:$B56,$B64,E$2:E$56)</f>
        <v>4264.1795788234276</v>
      </c>
      <c r="F64" s="93">
        <f t="shared" si="4"/>
        <v>4767.8690459006812</v>
      </c>
      <c r="G64" s="93">
        <f t="shared" si="4"/>
        <v>4934.9908376457042</v>
      </c>
      <c r="H64" s="93">
        <f t="shared" si="4"/>
        <v>5107.7586358686012</v>
      </c>
      <c r="I64" s="93">
        <f t="shared" si="4"/>
        <v>5286.3314321117869</v>
      </c>
      <c r="J64" s="93">
        <f t="shared" si="4"/>
        <v>5470.872319176784</v>
      </c>
      <c r="K64" s="93">
        <f t="shared" si="4"/>
        <v>5661.5485915779673</v>
      </c>
      <c r="L64" s="93">
        <f t="shared" si="4"/>
        <v>5858.5318483739602</v>
      </c>
      <c r="M64" s="93">
        <f t="shared" si="4"/>
        <v>6061.9980984315935</v>
      </c>
      <c r="N64" s="93">
        <f t="shared" si="4"/>
        <v>6139.8239390786384</v>
      </c>
      <c r="O64" s="93">
        <f t="shared" si="4"/>
        <v>6219.2062965386231</v>
      </c>
      <c r="P64" s="93">
        <f t="shared" si="4"/>
        <v>6300.1763011478088</v>
      </c>
      <c r="Q64" s="93">
        <f t="shared" si="4"/>
        <v>6382.7657058491768</v>
      </c>
      <c r="R64" s="93">
        <f t="shared" si="4"/>
        <v>6467.0068986445731</v>
      </c>
      <c r="S64" s="93">
        <f t="shared" si="4"/>
        <v>6552.9329152958762</v>
      </c>
      <c r="T64" s="93">
        <f t="shared" si="4"/>
        <v>6640.5774522802076</v>
      </c>
      <c r="U64" s="93">
        <f t="shared" si="4"/>
        <v>6729.9748800042253</v>
      </c>
      <c r="V64" s="93">
        <f t="shared" si="4"/>
        <v>6821.1602562827211</v>
      </c>
      <c r="W64" s="93">
        <f t="shared" si="4"/>
        <v>6914.169340086788</v>
      </c>
    </row>
    <row r="65" spans="1:23" x14ac:dyDescent="0.3">
      <c r="A65" s="71"/>
      <c r="B65" s="117" t="s">
        <v>155</v>
      </c>
      <c r="D65" s="93">
        <f>SUMIF($B2:$B56,$B65,D$2:D$56)</f>
        <v>0</v>
      </c>
      <c r="E65" s="93">
        <f t="shared" ref="E65:W65" si="5">SUMIF($B2:$B56,$B65,E$2:E$56)</f>
        <v>0</v>
      </c>
      <c r="F65" s="93">
        <f t="shared" si="5"/>
        <v>0</v>
      </c>
      <c r="G65" s="93">
        <f t="shared" si="5"/>
        <v>0</v>
      </c>
      <c r="H65" s="93">
        <f t="shared" si="5"/>
        <v>0</v>
      </c>
      <c r="I65" s="93">
        <f t="shared" si="5"/>
        <v>0</v>
      </c>
      <c r="J65" s="93">
        <f t="shared" si="5"/>
        <v>0</v>
      </c>
      <c r="K65" s="93">
        <f t="shared" si="5"/>
        <v>0</v>
      </c>
      <c r="L65" s="93">
        <f t="shared" si="5"/>
        <v>0</v>
      </c>
      <c r="M65" s="93">
        <f t="shared" si="5"/>
        <v>0</v>
      </c>
      <c r="N65" s="93">
        <f t="shared" si="5"/>
        <v>0</v>
      </c>
      <c r="O65" s="93">
        <f t="shared" si="5"/>
        <v>0</v>
      </c>
      <c r="P65" s="93">
        <f t="shared" si="5"/>
        <v>0</v>
      </c>
      <c r="Q65" s="93">
        <f t="shared" si="5"/>
        <v>0</v>
      </c>
      <c r="R65" s="93">
        <f t="shared" si="5"/>
        <v>0</v>
      </c>
      <c r="S65" s="93">
        <f t="shared" si="5"/>
        <v>0</v>
      </c>
      <c r="T65" s="93">
        <f t="shared" si="5"/>
        <v>0</v>
      </c>
      <c r="U65" s="93">
        <f t="shared" si="5"/>
        <v>0</v>
      </c>
      <c r="V65" s="93">
        <f t="shared" si="5"/>
        <v>0</v>
      </c>
      <c r="W65" s="93">
        <f t="shared" si="5"/>
        <v>0</v>
      </c>
    </row>
    <row r="66" spans="1:23" x14ac:dyDescent="0.3">
      <c r="A66" s="71"/>
      <c r="B66" s="117" t="s">
        <v>113</v>
      </c>
      <c r="D66" s="93">
        <f>SUMIF($B2:$B56,$B66,D$2:D$56)</f>
        <v>7739.6944573611108</v>
      </c>
      <c r="E66" s="93">
        <f t="shared" ref="E66:W66" si="6">SUMIF($B2:$B56,$B66,E$2:E$56)</f>
        <v>7739.6944573611108</v>
      </c>
      <c r="F66" s="93">
        <f t="shared" si="6"/>
        <v>7739.6944573611108</v>
      </c>
      <c r="G66" s="93">
        <f t="shared" si="6"/>
        <v>7739.6944573611108</v>
      </c>
      <c r="H66" s="93">
        <f t="shared" si="6"/>
        <v>8377.6941892214145</v>
      </c>
      <c r="I66" s="93">
        <f t="shared" si="6"/>
        <v>8545.2480730058433</v>
      </c>
      <c r="J66" s="93">
        <f t="shared" si="6"/>
        <v>8716.1530344659604</v>
      </c>
      <c r="K66" s="93">
        <f t="shared" si="6"/>
        <v>8890.476095155278</v>
      </c>
      <c r="L66" s="93">
        <f>SUMIF($B2:$B56,$B66,L$2:L$56)</f>
        <v>9068.2856170583837</v>
      </c>
      <c r="M66" s="93">
        <f t="shared" si="6"/>
        <v>9249.6513293995522</v>
      </c>
      <c r="N66" s="93">
        <f t="shared" si="6"/>
        <v>9434.6443559875443</v>
      </c>
      <c r="O66" s="93">
        <f t="shared" si="6"/>
        <v>9623.337243107293</v>
      </c>
      <c r="P66" s="93">
        <f t="shared" si="6"/>
        <v>9815.8039879694406</v>
      </c>
      <c r="Q66" s="93">
        <f t="shared" si="6"/>
        <v>10012.120067728829</v>
      </c>
      <c r="R66" s="93">
        <f t="shared" si="6"/>
        <v>10212.362469083406</v>
      </c>
      <c r="S66" s="93">
        <f t="shared" si="6"/>
        <v>10416.609718465072</v>
      </c>
      <c r="T66" s="93">
        <f t="shared" si="6"/>
        <v>10624.941912834374</v>
      </c>
      <c r="U66" s="93">
        <f t="shared" si="6"/>
        <v>10837.440751091062</v>
      </c>
      <c r="V66" s="93">
        <f t="shared" si="6"/>
        <v>11054.189566112882</v>
      </c>
      <c r="W66" s="93">
        <f t="shared" si="6"/>
        <v>11275.27335743514</v>
      </c>
    </row>
    <row r="67" spans="1:23" x14ac:dyDescent="0.3">
      <c r="A67" s="71"/>
      <c r="B67" s="117" t="s">
        <v>156</v>
      </c>
      <c r="D67" s="93">
        <f>SUMIF($B2:$B56,$B67,D$2:D$56)</f>
        <v>0</v>
      </c>
      <c r="E67" s="93">
        <f t="shared" ref="E67:W67" si="7">SUMIF($B2:$B56,$B67,E$2:E$56)</f>
        <v>0</v>
      </c>
      <c r="F67" s="93">
        <f t="shared" si="7"/>
        <v>0</v>
      </c>
      <c r="G67" s="93">
        <f t="shared" si="7"/>
        <v>0</v>
      </c>
      <c r="H67" s="93">
        <f t="shared" si="7"/>
        <v>0</v>
      </c>
      <c r="I67" s="93">
        <f t="shared" si="7"/>
        <v>0</v>
      </c>
      <c r="J67" s="93">
        <f t="shared" si="7"/>
        <v>0</v>
      </c>
      <c r="K67" s="93">
        <f t="shared" si="7"/>
        <v>0</v>
      </c>
      <c r="L67" s="93">
        <f t="shared" si="7"/>
        <v>0</v>
      </c>
      <c r="M67" s="93">
        <f t="shared" si="7"/>
        <v>0</v>
      </c>
      <c r="N67" s="93">
        <f t="shared" si="7"/>
        <v>0</v>
      </c>
      <c r="O67" s="93">
        <f t="shared" si="7"/>
        <v>0</v>
      </c>
      <c r="P67" s="93">
        <f t="shared" si="7"/>
        <v>0</v>
      </c>
      <c r="Q67" s="93">
        <f t="shared" si="7"/>
        <v>0</v>
      </c>
      <c r="R67" s="93">
        <f t="shared" si="7"/>
        <v>0</v>
      </c>
      <c r="S67" s="93">
        <f t="shared" si="7"/>
        <v>0</v>
      </c>
      <c r="T67" s="93">
        <f t="shared" si="7"/>
        <v>0</v>
      </c>
      <c r="U67" s="93">
        <f t="shared" si="7"/>
        <v>0</v>
      </c>
      <c r="V67" s="93">
        <f t="shared" si="7"/>
        <v>0</v>
      </c>
      <c r="W67" s="93">
        <f t="shared" si="7"/>
        <v>0</v>
      </c>
    </row>
    <row r="68" spans="1:23" x14ac:dyDescent="0.3">
      <c r="A68" s="71"/>
      <c r="B68" s="117" t="s">
        <v>111</v>
      </c>
      <c r="D68" s="93">
        <f>SUMIF($B2:$B56,$B68,D$2:D$56)</f>
        <v>3178.5680889981486</v>
      </c>
      <c r="E68" s="93">
        <f t="shared" ref="E68:W68" si="8">SUMIF($B2:$B56,$B68,E$2:E$56)</f>
        <v>3515.4129659680743</v>
      </c>
      <c r="F68" s="93">
        <f t="shared" si="8"/>
        <v>3773.3487670780059</v>
      </c>
      <c r="G68" s="93">
        <f t="shared" si="8"/>
        <v>4112.0640482105318</v>
      </c>
      <c r="H68" s="93">
        <f t="shared" si="8"/>
        <v>5959.559014280374</v>
      </c>
      <c r="I68" s="93">
        <f t="shared" si="8"/>
        <v>6337.4824118185434</v>
      </c>
      <c r="J68" s="93">
        <f t="shared" si="8"/>
        <v>6729.2836521515565</v>
      </c>
      <c r="K68" s="93">
        <f t="shared" si="8"/>
        <v>7135.3666796321904</v>
      </c>
      <c r="L68" s="93">
        <f t="shared" si="8"/>
        <v>7556.1460452502215</v>
      </c>
      <c r="M68" s="93">
        <f t="shared" si="8"/>
        <v>7992.0471693201489</v>
      </c>
      <c r="N68" s="93">
        <f t="shared" si="8"/>
        <v>8094.6515877550719</v>
      </c>
      <c r="O68" s="93">
        <f t="shared" si="8"/>
        <v>8199.3080945586898</v>
      </c>
      <c r="P68" s="93">
        <f t="shared" si="8"/>
        <v>8306.0577314983839</v>
      </c>
      <c r="Q68" s="93">
        <f t="shared" si="8"/>
        <v>8414.9423611768689</v>
      </c>
      <c r="R68" s="93">
        <f t="shared" si="8"/>
        <v>8526.0046834489258</v>
      </c>
      <c r="S68" s="93">
        <f t="shared" si="8"/>
        <v>8639.2882521664214</v>
      </c>
      <c r="T68" s="93">
        <f t="shared" si="8"/>
        <v>8754.8374922582698</v>
      </c>
      <c r="U68" s="93">
        <f t="shared" si="8"/>
        <v>8872.6977171519538</v>
      </c>
      <c r="V68" s="93">
        <f t="shared" si="8"/>
        <v>8992.9151465435098</v>
      </c>
      <c r="W68" s="93">
        <f t="shared" si="8"/>
        <v>9115.5369245228994</v>
      </c>
    </row>
    <row r="69" spans="1:23" ht="15" thickBot="1" x14ac:dyDescent="0.35">
      <c r="A69" s="71"/>
      <c r="B69" s="118" t="s">
        <v>114</v>
      </c>
      <c r="D69" s="93">
        <f>SUMIF($B2:$B56,$B69,D$2:D$56)</f>
        <v>2941.3248278333335</v>
      </c>
      <c r="E69" s="93">
        <f t="shared" ref="E69:W69" si="9">SUMIF($B2:$B56,$B69,E$2:E$56)</f>
        <v>4593.4503711022226</v>
      </c>
      <c r="F69" s="93">
        <f t="shared" si="9"/>
        <v>4711.1558828151783</v>
      </c>
      <c r="G69" s="93">
        <f t="shared" si="9"/>
        <v>4906.8523437350996</v>
      </c>
      <c r="H69" s="93">
        <f t="shared" si="9"/>
        <v>5101.832545958915</v>
      </c>
      <c r="I69" s="93">
        <f t="shared" si="9"/>
        <v>5470.4880428731394</v>
      </c>
      <c r="J69" s="93">
        <f t="shared" si="9"/>
        <v>5710.7960426317795</v>
      </c>
      <c r="K69" s="93">
        <f t="shared" si="9"/>
        <v>5959.0935031616145</v>
      </c>
      <c r="L69" s="93">
        <f t="shared" si="9"/>
        <v>6215.6038796935909</v>
      </c>
      <c r="M69" s="93">
        <f t="shared" si="9"/>
        <v>6480.5563698835831</v>
      </c>
      <c r="N69" s="93">
        <f t="shared" si="9"/>
        <v>6581.9006973812548</v>
      </c>
      <c r="O69" s="93">
        <f t="shared" si="9"/>
        <v>6685.2719114288793</v>
      </c>
      <c r="P69" s="93">
        <f t="shared" si="9"/>
        <v>6790.7105497574576</v>
      </c>
      <c r="Q69" s="93">
        <f t="shared" si="9"/>
        <v>6898.2579608526066</v>
      </c>
      <c r="R69" s="93">
        <f t="shared" si="9"/>
        <v>7007.9563201696592</v>
      </c>
      <c r="S69" s="93">
        <f t="shared" si="9"/>
        <v>7119.848646673051</v>
      </c>
      <c r="T69" s="93">
        <f t="shared" si="9"/>
        <v>7233.9788197065127</v>
      </c>
      <c r="U69" s="93">
        <f t="shared" si="9"/>
        <v>7350.3915962006431</v>
      </c>
      <c r="V69" s="93">
        <f t="shared" si="9"/>
        <v>7469.1326282246555</v>
      </c>
      <c r="W69" s="93">
        <f t="shared" si="9"/>
        <v>7590.2484808891486</v>
      </c>
    </row>
    <row r="70" spans="1:23" x14ac:dyDescent="0.3">
      <c r="A70" s="71"/>
      <c r="B70" s="71"/>
      <c r="D70" s="69"/>
      <c r="E70" s="69"/>
      <c r="F70" s="69"/>
      <c r="G70" s="69"/>
      <c r="H70" s="69"/>
      <c r="I70" s="69"/>
      <c r="J70" s="69"/>
      <c r="K70" s="69"/>
      <c r="L70" s="69"/>
      <c r="M70" s="199"/>
      <c r="N70" s="69"/>
      <c r="O70" s="69"/>
      <c r="P70" s="69"/>
      <c r="Q70" s="69"/>
      <c r="R70" s="69"/>
      <c r="S70" s="69"/>
      <c r="T70" s="69"/>
      <c r="U70" s="69"/>
      <c r="V70" s="69"/>
      <c r="W70" s="69"/>
    </row>
    <row r="71" spans="1:23" x14ac:dyDescent="0.3">
      <c r="A71" s="71"/>
      <c r="B71" s="71"/>
      <c r="D71" s="105">
        <f>SUM(D62:D69)</f>
        <v>65437.943751540995</v>
      </c>
      <c r="E71" s="105">
        <f t="shared" ref="E71:W71" si="10">SUM(E62:E69)</f>
        <v>130919.66859816789</v>
      </c>
      <c r="F71" s="105">
        <f t="shared" si="10"/>
        <v>154587.8367418056</v>
      </c>
      <c r="G71" s="105">
        <f t="shared" si="10"/>
        <v>257600.39986641394</v>
      </c>
      <c r="H71" s="105">
        <f t="shared" si="10"/>
        <v>366254.43916658818</v>
      </c>
      <c r="I71" s="105">
        <f t="shared" si="10"/>
        <v>475361.89802846557</v>
      </c>
      <c r="J71" s="105">
        <f t="shared" si="10"/>
        <v>590479.56415120128</v>
      </c>
      <c r="K71" s="105">
        <f t="shared" si="10"/>
        <v>678250.30814900389</v>
      </c>
      <c r="L71" s="105">
        <f t="shared" si="10"/>
        <v>710825.37869670277</v>
      </c>
      <c r="M71" s="105">
        <f t="shared" si="10"/>
        <v>744440.1878767598</v>
      </c>
      <c r="N71" s="105">
        <f t="shared" si="10"/>
        <v>751455.04751347948</v>
      </c>
      <c r="O71" s="105">
        <f t="shared" si="10"/>
        <v>766254.77231282904</v>
      </c>
      <c r="P71" s="105">
        <f t="shared" si="10"/>
        <v>781350.49160816614</v>
      </c>
      <c r="Q71" s="105">
        <f t="shared" si="10"/>
        <v>796748.12528940954</v>
      </c>
      <c r="R71" s="105">
        <f t="shared" si="10"/>
        <v>812453.71164427826</v>
      </c>
      <c r="S71" s="105">
        <f t="shared" si="10"/>
        <v>828473.40972624382</v>
      </c>
      <c r="T71" s="105">
        <f t="shared" si="10"/>
        <v>844813.50176984922</v>
      </c>
      <c r="U71" s="105">
        <f t="shared" si="10"/>
        <v>861480.39565432642</v>
      </c>
      <c r="V71" s="105">
        <f t="shared" si="10"/>
        <v>878480.62741649337</v>
      </c>
      <c r="W71" s="105">
        <f t="shared" si="10"/>
        <v>895820.8638139033</v>
      </c>
    </row>
    <row r="72" spans="1:23" x14ac:dyDescent="0.3">
      <c r="A72" s="71"/>
      <c r="B72" s="71"/>
      <c r="D72" s="189"/>
      <c r="E72" s="189"/>
      <c r="F72" s="189"/>
      <c r="G72" s="189"/>
      <c r="H72" s="189"/>
      <c r="I72" s="189"/>
      <c r="J72" s="189"/>
      <c r="K72" s="189"/>
      <c r="L72" s="189"/>
      <c r="M72" s="203"/>
      <c r="N72" s="189"/>
      <c r="O72" s="189"/>
      <c r="P72" s="189"/>
      <c r="Q72" s="189"/>
      <c r="R72" s="189"/>
      <c r="S72" s="189"/>
      <c r="T72" s="189"/>
      <c r="U72" s="189"/>
      <c r="V72" s="189"/>
      <c r="W72" s="189"/>
    </row>
    <row r="73" spans="1:23" ht="15" thickBot="1" x14ac:dyDescent="0.35">
      <c r="A73" s="71"/>
      <c r="B73" s="71" t="s">
        <v>150</v>
      </c>
      <c r="D73" s="69"/>
      <c r="E73" s="69"/>
      <c r="F73" s="69"/>
      <c r="G73" s="69"/>
      <c r="H73" s="69"/>
      <c r="I73" s="69"/>
      <c r="J73" s="69"/>
      <c r="K73" s="69"/>
      <c r="L73" s="69"/>
      <c r="M73" s="199"/>
      <c r="N73" s="69"/>
      <c r="O73" s="69"/>
      <c r="P73" s="69"/>
      <c r="Q73" s="69"/>
      <c r="R73" s="69"/>
      <c r="S73" s="69"/>
      <c r="T73" s="69"/>
      <c r="U73" s="69"/>
      <c r="V73" s="69"/>
      <c r="W73" s="69"/>
    </row>
    <row r="74" spans="1:23" x14ac:dyDescent="0.3">
      <c r="A74" s="71"/>
      <c r="B74" s="115" t="s">
        <v>157</v>
      </c>
      <c r="D74" s="94">
        <v>2021</v>
      </c>
      <c r="E74" s="94">
        <v>2022</v>
      </c>
      <c r="F74" s="94">
        <v>2023</v>
      </c>
      <c r="G74" s="94">
        <v>2024</v>
      </c>
      <c r="H74" s="94">
        <v>2025</v>
      </c>
      <c r="I74" s="94">
        <v>2026</v>
      </c>
      <c r="J74" s="94">
        <v>2027</v>
      </c>
      <c r="K74" s="94">
        <v>2028</v>
      </c>
      <c r="L74" s="94">
        <v>2029</v>
      </c>
      <c r="M74" s="94">
        <v>2030</v>
      </c>
      <c r="N74" s="94">
        <v>2031</v>
      </c>
      <c r="O74" s="94">
        <v>2032</v>
      </c>
      <c r="P74" s="94">
        <v>2033</v>
      </c>
      <c r="Q74" s="94">
        <v>2034</v>
      </c>
      <c r="R74" s="94">
        <v>2035</v>
      </c>
      <c r="S74" s="94">
        <v>2036</v>
      </c>
      <c r="T74" s="94">
        <v>2037</v>
      </c>
      <c r="U74" s="94">
        <v>2038</v>
      </c>
      <c r="V74" s="94">
        <v>2039</v>
      </c>
      <c r="W74" s="94">
        <v>2040</v>
      </c>
    </row>
    <row r="75" spans="1:23" x14ac:dyDescent="0.3">
      <c r="A75" s="71"/>
      <c r="B75" s="117" t="s">
        <v>209</v>
      </c>
      <c r="D75" s="288">
        <f>SUM(D2:D48)</f>
        <v>49488.721502462962</v>
      </c>
      <c r="E75" s="288">
        <f t="shared" ref="E75:W75" si="11">SUM(E2:E48)</f>
        <v>46638.83936997089</v>
      </c>
      <c r="F75" s="288">
        <f t="shared" si="11"/>
        <v>40638.034641665348</v>
      </c>
      <c r="G75" s="288">
        <f t="shared" si="11"/>
        <v>42502.755543062158</v>
      </c>
      <c r="H75" s="288">
        <f t="shared" si="11"/>
        <v>32475.325164589947</v>
      </c>
      <c r="I75" s="288">
        <f t="shared" si="11"/>
        <v>26804.901726955028</v>
      </c>
      <c r="J75" s="288">
        <f t="shared" si="11"/>
        <v>24278.889173209001</v>
      </c>
      <c r="K75" s="288">
        <f t="shared" si="11"/>
        <v>20482.037770986775</v>
      </c>
      <c r="L75" s="288">
        <f t="shared" si="11"/>
        <v>20482.037770986775</v>
      </c>
      <c r="M75" s="288">
        <f t="shared" si="11"/>
        <v>20482.037770986775</v>
      </c>
      <c r="N75" s="288">
        <f t="shared" si="11"/>
        <v>11861.011042653441</v>
      </c>
      <c r="O75" s="288">
        <f t="shared" si="11"/>
        <v>11861.011042653441</v>
      </c>
      <c r="P75" s="288">
        <f t="shared" si="11"/>
        <v>11861.011042653441</v>
      </c>
      <c r="Q75" s="288">
        <f t="shared" si="11"/>
        <v>11861.011042653441</v>
      </c>
      <c r="R75" s="288">
        <f t="shared" si="11"/>
        <v>11861.011042653441</v>
      </c>
      <c r="S75" s="288">
        <f t="shared" si="11"/>
        <v>11861.011042653441</v>
      </c>
      <c r="T75" s="288">
        <f t="shared" si="11"/>
        <v>11861.011042653441</v>
      </c>
      <c r="U75" s="288">
        <f t="shared" si="11"/>
        <v>11861.011042653441</v>
      </c>
      <c r="V75" s="288">
        <f t="shared" si="11"/>
        <v>11861.011042653441</v>
      </c>
      <c r="W75" s="288">
        <f t="shared" si="11"/>
        <v>11861.011042653441</v>
      </c>
    </row>
    <row r="76" spans="1:23" x14ac:dyDescent="0.3">
      <c r="A76" s="71"/>
      <c r="B76" s="117" t="s">
        <v>210</v>
      </c>
      <c r="D76" s="217">
        <f>SUM(D49:D56)</f>
        <v>16457.362296300267</v>
      </c>
      <c r="E76" s="217">
        <f t="shared" ref="E76:W76" si="12">SUM(E49:E56)</f>
        <v>84658.420617085867</v>
      </c>
      <c r="F76" s="217">
        <f t="shared" si="12"/>
        <v>114257.05071125133</v>
      </c>
      <c r="G76" s="217">
        <f t="shared" si="12"/>
        <v>215489.84782001842</v>
      </c>
      <c r="H76" s="217">
        <f t="shared" si="12"/>
        <v>334171.31749866484</v>
      </c>
      <c r="I76" s="217">
        <f t="shared" si="12"/>
        <v>448949.19979817723</v>
      </c>
      <c r="J76" s="217">
        <f t="shared" si="12"/>
        <v>566592.87847465905</v>
      </c>
      <c r="K76" s="217">
        <f t="shared" si="12"/>
        <v>658160.47387468396</v>
      </c>
      <c r="L76" s="217">
        <f t="shared" si="12"/>
        <v>690735.54442238284</v>
      </c>
      <c r="M76" s="217">
        <f t="shared" si="12"/>
        <v>724350.35360243963</v>
      </c>
      <c r="N76" s="217">
        <f t="shared" si="12"/>
        <v>739986.23996749287</v>
      </c>
      <c r="O76" s="217">
        <f t="shared" si="12"/>
        <v>754785.96476684231</v>
      </c>
      <c r="P76" s="217">
        <f t="shared" si="12"/>
        <v>769881.68406217941</v>
      </c>
      <c r="Q76" s="217">
        <f t="shared" si="12"/>
        <v>785279.31774342305</v>
      </c>
      <c r="R76" s="217">
        <f t="shared" si="12"/>
        <v>800984.90409829153</v>
      </c>
      <c r="S76" s="217">
        <f t="shared" si="12"/>
        <v>817004.60218025709</v>
      </c>
      <c r="T76" s="217">
        <f t="shared" si="12"/>
        <v>833344.69422386261</v>
      </c>
      <c r="U76" s="217">
        <f t="shared" si="12"/>
        <v>850011.5881083397</v>
      </c>
      <c r="V76" s="217">
        <f t="shared" si="12"/>
        <v>867011.81987050653</v>
      </c>
      <c r="W76" s="217">
        <f t="shared" si="12"/>
        <v>884352.05626791657</v>
      </c>
    </row>
    <row r="78" spans="1:23" x14ac:dyDescent="0.3">
      <c r="D78" s="105">
        <f>SUM(D75:D76)</f>
        <v>65946.083798763226</v>
      </c>
      <c r="E78" s="105">
        <f t="shared" ref="E78:W78" si="13">SUM(E75:E76)</f>
        <v>131297.25998705675</v>
      </c>
      <c r="F78" s="105">
        <f t="shared" si="13"/>
        <v>154895.08535291668</v>
      </c>
      <c r="G78" s="105">
        <f t="shared" si="13"/>
        <v>257992.60336308059</v>
      </c>
      <c r="H78" s="105">
        <f t="shared" si="13"/>
        <v>366646.64266325481</v>
      </c>
      <c r="I78" s="105">
        <f t="shared" si="13"/>
        <v>475754.10152513225</v>
      </c>
      <c r="J78" s="105">
        <f t="shared" si="13"/>
        <v>590871.76764786802</v>
      </c>
      <c r="K78" s="105">
        <f t="shared" si="13"/>
        <v>678642.51164567075</v>
      </c>
      <c r="L78" s="105">
        <f t="shared" si="13"/>
        <v>711217.58219336963</v>
      </c>
      <c r="M78" s="105">
        <f t="shared" si="13"/>
        <v>744832.39137342642</v>
      </c>
      <c r="N78" s="105">
        <f t="shared" si="13"/>
        <v>751847.25101014634</v>
      </c>
      <c r="O78" s="105">
        <f t="shared" si="13"/>
        <v>766646.97580949578</v>
      </c>
      <c r="P78" s="105">
        <f t="shared" si="13"/>
        <v>781742.69510483288</v>
      </c>
      <c r="Q78" s="105">
        <f t="shared" si="13"/>
        <v>797140.32878607651</v>
      </c>
      <c r="R78" s="105">
        <f t="shared" si="13"/>
        <v>812845.915140945</v>
      </c>
      <c r="S78" s="105">
        <f t="shared" si="13"/>
        <v>828865.61322291056</v>
      </c>
      <c r="T78" s="105">
        <f t="shared" si="13"/>
        <v>845205.70526651607</v>
      </c>
      <c r="U78" s="105">
        <f t="shared" si="13"/>
        <v>861872.59915099316</v>
      </c>
      <c r="V78" s="105">
        <f t="shared" si="13"/>
        <v>878872.83091316</v>
      </c>
      <c r="W78" s="105">
        <f t="shared" si="13"/>
        <v>896213.06731057004</v>
      </c>
    </row>
    <row r="80" spans="1:23" ht="12" x14ac:dyDescent="0.25">
      <c r="A80" s="72" t="s">
        <v>85</v>
      </c>
      <c r="B80" s="72"/>
      <c r="C80" s="84" t="s">
        <v>143</v>
      </c>
      <c r="D80" s="72">
        <v>2021</v>
      </c>
      <c r="E80" s="84">
        <v>2022</v>
      </c>
      <c r="F80" s="72">
        <v>2023</v>
      </c>
      <c r="G80" s="84">
        <v>2024</v>
      </c>
      <c r="H80" s="72">
        <v>2025</v>
      </c>
      <c r="I80" s="84">
        <v>2026</v>
      </c>
      <c r="J80" s="72">
        <v>2027</v>
      </c>
      <c r="K80" s="84">
        <v>2028</v>
      </c>
      <c r="L80" s="72">
        <v>2029</v>
      </c>
      <c r="M80" s="84">
        <v>2030</v>
      </c>
      <c r="N80" s="72">
        <v>2031</v>
      </c>
      <c r="O80" s="84">
        <v>2032</v>
      </c>
      <c r="P80" s="72">
        <v>2033</v>
      </c>
      <c r="Q80" s="84">
        <v>2034</v>
      </c>
      <c r="R80" s="72">
        <v>2035</v>
      </c>
      <c r="S80" s="84">
        <v>2036</v>
      </c>
      <c r="T80" s="72">
        <v>2037</v>
      </c>
      <c r="U80" s="84">
        <v>2038</v>
      </c>
      <c r="V80" s="72">
        <v>2039</v>
      </c>
      <c r="W80" s="84">
        <v>2040</v>
      </c>
    </row>
    <row r="81" spans="1:23" ht="12" x14ac:dyDescent="0.25">
      <c r="A81" s="85" t="s">
        <v>116</v>
      </c>
      <c r="B81" s="74" t="s">
        <v>110</v>
      </c>
      <c r="C81" s="86"/>
      <c r="D81" s="114">
        <f>IFERROR(Lifespans_all!D80*DTE_mission_minutes!D2,"-")</f>
        <v>761.88366485714243</v>
      </c>
      <c r="E81" s="114">
        <f>IFERROR(Lifespans_all!E80*DTE_mission_minutes!E2,"-")</f>
        <v>761.88366485714243</v>
      </c>
      <c r="F81" s="114">
        <f>IFERROR(Lifespans_all!F80*DTE_mission_minutes!F2,"-")</f>
        <v>0</v>
      </c>
      <c r="G81" s="114">
        <f>IFERROR(Lifespans_all!G80*DTE_mission_minutes!G2,"-")</f>
        <v>0</v>
      </c>
      <c r="H81" s="114">
        <f>IFERROR(Lifespans_all!H80*DTE_mission_minutes!H2,"-")</f>
        <v>0</v>
      </c>
      <c r="I81" s="114">
        <f>IFERROR(Lifespans_all!I80*DTE_mission_minutes!I2,"-")</f>
        <v>0</v>
      </c>
      <c r="J81" s="114">
        <f>IFERROR(Lifespans_all!J80*DTE_mission_minutes!J2,"-")</f>
        <v>0</v>
      </c>
      <c r="K81" s="114">
        <f>IFERROR(Lifespans_all!K80*DTE_mission_minutes!K2,"-")</f>
        <v>0</v>
      </c>
      <c r="L81" s="114">
        <f>IFERROR(Lifespans_all!L80*DTE_mission_minutes!L2,"-")</f>
        <v>0</v>
      </c>
      <c r="M81" s="114">
        <f>IFERROR(Lifespans_all!M80*DTE_mission_minutes!M2,"-")</f>
        <v>0</v>
      </c>
      <c r="N81" s="114">
        <f>IFERROR(Lifespans_all!N80*DTE_mission_minutes!N2,"-")</f>
        <v>0</v>
      </c>
      <c r="O81" s="114">
        <f>IFERROR(Lifespans_all!O80*DTE_mission_minutes!O2,"-")</f>
        <v>0</v>
      </c>
      <c r="P81" s="114">
        <f>IFERROR(Lifespans_all!P80*DTE_mission_minutes!P2,"-")</f>
        <v>0</v>
      </c>
      <c r="Q81" s="114">
        <f>IFERROR(Lifespans_all!Q80*DTE_mission_minutes!Q2,"-")</f>
        <v>0</v>
      </c>
      <c r="R81" s="114">
        <f>IFERROR(Lifespans_all!R80*DTE_mission_minutes!R2,"-")</f>
        <v>0</v>
      </c>
      <c r="S81" s="114">
        <f>IFERROR(Lifespans_all!S80*DTE_mission_minutes!S2,"-")</f>
        <v>0</v>
      </c>
      <c r="T81" s="114">
        <f>IFERROR(Lifespans_all!T80*DTE_mission_minutes!T2,"-")</f>
        <v>0</v>
      </c>
      <c r="U81" s="114">
        <f>IFERROR(Lifespans_all!U80*DTE_mission_minutes!U2,"-")</f>
        <v>0</v>
      </c>
      <c r="V81" s="114">
        <f>IFERROR(Lifespans_all!V80*DTE_mission_minutes!V2,"-")</f>
        <v>0</v>
      </c>
      <c r="W81" s="114">
        <f>IFERROR(Lifespans_all!W80*DTE_mission_minutes!W2,"-")</f>
        <v>0</v>
      </c>
    </row>
    <row r="82" spans="1:23" ht="12" x14ac:dyDescent="0.25">
      <c r="A82" s="85" t="s">
        <v>86</v>
      </c>
      <c r="B82" s="74" t="s">
        <v>110</v>
      </c>
      <c r="C82" s="86" t="s">
        <v>144</v>
      </c>
      <c r="D82" s="114">
        <f>IFERROR(Lifespans_all!D81*DTE_mission_minutes!D3,"-")</f>
        <v>2249.4702694444441</v>
      </c>
      <c r="E82" s="114">
        <f>IFERROR(Lifespans_all!E81*DTE_mission_minutes!E3,"-")</f>
        <v>1189.7750000000001</v>
      </c>
      <c r="F82" s="114">
        <f>IFERROR(Lifespans_all!F81*DTE_mission_minutes!F3,"-")</f>
        <v>649.57638888888891</v>
      </c>
      <c r="G82" s="114">
        <f>IFERROR(Lifespans_all!G81*DTE_mission_minutes!G3,"-")</f>
        <v>1663.1641649999997</v>
      </c>
      <c r="H82" s="114">
        <f>IFERROR(Lifespans_all!H81*DTE_mission_minutes!H3,"-")</f>
        <v>0</v>
      </c>
      <c r="I82" s="114">
        <f>IFERROR(Lifespans_all!I81*DTE_mission_minutes!I3,"-")</f>
        <v>0</v>
      </c>
      <c r="J82" s="114">
        <f>IFERROR(Lifespans_all!J81*DTE_mission_minutes!J3,"-")</f>
        <v>0</v>
      </c>
      <c r="K82" s="114">
        <f>IFERROR(Lifespans_all!K81*DTE_mission_minutes!K3,"-")</f>
        <v>0</v>
      </c>
      <c r="L82" s="114">
        <f>IFERROR(Lifespans_all!L81*DTE_mission_minutes!L3,"-")</f>
        <v>0</v>
      </c>
      <c r="M82" s="114">
        <f>IFERROR(Lifespans_all!M81*DTE_mission_minutes!M3,"-")</f>
        <v>0</v>
      </c>
      <c r="N82" s="114">
        <f>IFERROR(Lifespans_all!N81*DTE_mission_minutes!N3,"-")</f>
        <v>0</v>
      </c>
      <c r="O82" s="114">
        <f>IFERROR(Lifespans_all!O81*DTE_mission_minutes!O3,"-")</f>
        <v>0</v>
      </c>
      <c r="P82" s="114">
        <f>IFERROR(Lifespans_all!P81*DTE_mission_minutes!P3,"-")</f>
        <v>0</v>
      </c>
      <c r="Q82" s="114">
        <f>IFERROR(Lifespans_all!Q81*DTE_mission_minutes!Q3,"-")</f>
        <v>0</v>
      </c>
      <c r="R82" s="114">
        <f>IFERROR(Lifespans_all!R81*DTE_mission_minutes!R3,"-")</f>
        <v>0</v>
      </c>
      <c r="S82" s="114">
        <f>IFERROR(Lifespans_all!S81*DTE_mission_minutes!S3,"-")</f>
        <v>0</v>
      </c>
      <c r="T82" s="114">
        <f>IFERROR(Lifespans_all!T81*DTE_mission_minutes!T3,"-")</f>
        <v>0</v>
      </c>
      <c r="U82" s="114">
        <f>IFERROR(Lifespans_all!U81*DTE_mission_minutes!U3,"-")</f>
        <v>0</v>
      </c>
      <c r="V82" s="114">
        <f>IFERROR(Lifespans_all!V81*DTE_mission_minutes!V3,"-")</f>
        <v>0</v>
      </c>
      <c r="W82" s="114">
        <f>IFERROR(Lifespans_all!W81*DTE_mission_minutes!W3,"-")</f>
        <v>0</v>
      </c>
    </row>
    <row r="83" spans="1:23" ht="12" x14ac:dyDescent="0.25">
      <c r="A83" s="85" t="s">
        <v>118</v>
      </c>
      <c r="B83" s="74" t="s">
        <v>110</v>
      </c>
      <c r="C83" s="86" t="s">
        <v>144</v>
      </c>
      <c r="D83" s="114">
        <f>IFERROR(Lifespans_all!D82*DTE_mission_minutes!D4,"-")</f>
        <v>1151.5091666666667</v>
      </c>
      <c r="E83" s="114">
        <f>IFERROR(Lifespans_all!E82*DTE_mission_minutes!E4,"-")</f>
        <v>1164.4527777777778</v>
      </c>
      <c r="F83" s="114">
        <f>IFERROR(Lifespans_all!F82*DTE_mission_minutes!F4,"-")</f>
        <v>862.00805555555553</v>
      </c>
      <c r="G83" s="114">
        <f>IFERROR(Lifespans_all!G82*DTE_mission_minutes!G4,"-")</f>
        <v>1093.0107777777775</v>
      </c>
      <c r="H83" s="114">
        <f>IFERROR(Lifespans_all!H82*DTE_mission_minutes!H4,"-")</f>
        <v>1093.0107777777775</v>
      </c>
      <c r="I83" s="114">
        <f>IFERROR(Lifespans_all!I82*DTE_mission_minutes!I4,"-")</f>
        <v>1093.0107777777775</v>
      </c>
      <c r="J83" s="114">
        <f>IFERROR(Lifespans_all!J82*DTE_mission_minutes!J4,"-")</f>
        <v>0</v>
      </c>
      <c r="K83" s="114">
        <f>IFERROR(Lifespans_all!K82*DTE_mission_minutes!K4,"-")</f>
        <v>0</v>
      </c>
      <c r="L83" s="114">
        <f>IFERROR(Lifespans_all!L82*DTE_mission_minutes!L4,"-")</f>
        <v>0</v>
      </c>
      <c r="M83" s="114">
        <f>IFERROR(Lifespans_all!M82*DTE_mission_minutes!M4,"-")</f>
        <v>0</v>
      </c>
      <c r="N83" s="114">
        <f>IFERROR(Lifespans_all!N82*DTE_mission_minutes!N4,"-")</f>
        <v>0</v>
      </c>
      <c r="O83" s="114">
        <f>IFERROR(Lifespans_all!O82*DTE_mission_minutes!O4,"-")</f>
        <v>0</v>
      </c>
      <c r="P83" s="114">
        <f>IFERROR(Lifespans_all!P82*DTE_mission_minutes!P4,"-")</f>
        <v>0</v>
      </c>
      <c r="Q83" s="114">
        <f>IFERROR(Lifespans_all!Q82*DTE_mission_minutes!Q4,"-")</f>
        <v>0</v>
      </c>
      <c r="R83" s="114">
        <f>IFERROR(Lifespans_all!R82*DTE_mission_minutes!R4,"-")</f>
        <v>0</v>
      </c>
      <c r="S83" s="114">
        <f>IFERROR(Lifespans_all!S82*DTE_mission_minutes!S4,"-")</f>
        <v>0</v>
      </c>
      <c r="T83" s="114">
        <f>IFERROR(Lifespans_all!T82*DTE_mission_minutes!T4,"-")</f>
        <v>0</v>
      </c>
      <c r="U83" s="114">
        <f>IFERROR(Lifespans_all!U82*DTE_mission_minutes!U4,"-")</f>
        <v>0</v>
      </c>
      <c r="V83" s="114">
        <f>IFERROR(Lifespans_all!V82*DTE_mission_minutes!V4,"-")</f>
        <v>0</v>
      </c>
      <c r="W83" s="114">
        <f>IFERROR(Lifespans_all!W82*DTE_mission_minutes!W4,"-")</f>
        <v>0</v>
      </c>
    </row>
    <row r="84" spans="1:23" ht="12" x14ac:dyDescent="0.25">
      <c r="A84" s="85" t="s">
        <v>119</v>
      </c>
      <c r="B84" s="76" t="s">
        <v>112</v>
      </c>
      <c r="C84" s="86"/>
      <c r="D84" s="114">
        <f>IFERROR(Lifespans_all!D83*DTE_mission_minutes!D5,"-")</f>
        <v>471.24058738888903</v>
      </c>
      <c r="E84" s="114">
        <f>IFERROR(Lifespans_all!E83*DTE_mission_minutes!E5,"-")</f>
        <v>471.24058738888903</v>
      </c>
      <c r="F84" s="114">
        <f>IFERROR(Lifespans_all!F83*DTE_mission_minutes!F5,"-")</f>
        <v>471.24058738888903</v>
      </c>
      <c r="G84" s="114">
        <f>IFERROR(Lifespans_all!G83*DTE_mission_minutes!G5,"-")</f>
        <v>471.24058738888903</v>
      </c>
      <c r="H84" s="114">
        <f>IFERROR(Lifespans_all!H83*DTE_mission_minutes!H5,"-")</f>
        <v>471.24058738888903</v>
      </c>
      <c r="I84" s="114">
        <f>IFERROR(Lifespans_all!I83*DTE_mission_minutes!I5,"-")</f>
        <v>471.24058738888903</v>
      </c>
      <c r="J84" s="114">
        <f>IFERROR(Lifespans_all!J83*DTE_mission_minutes!J5,"-")</f>
        <v>471.24058738888903</v>
      </c>
      <c r="K84" s="114">
        <f>IFERROR(Lifespans_all!K83*DTE_mission_minutes!K5,"-")</f>
        <v>471.24058738888903</v>
      </c>
      <c r="L84" s="114">
        <f>IFERROR(Lifespans_all!L83*DTE_mission_minutes!L5,"-")</f>
        <v>471.24058738888903</v>
      </c>
      <c r="M84" s="114">
        <f>IFERROR(Lifespans_all!M83*DTE_mission_minutes!M5,"-")</f>
        <v>471.24058738888903</v>
      </c>
      <c r="N84" s="114">
        <f>IFERROR(Lifespans_all!N83*DTE_mission_minutes!N5,"-")</f>
        <v>471.24058738888903</v>
      </c>
      <c r="O84" s="114">
        <f>IFERROR(Lifespans_all!O83*DTE_mission_minutes!O5,"-")</f>
        <v>471.24058738888903</v>
      </c>
      <c r="P84" s="114">
        <f>IFERROR(Lifespans_all!P83*DTE_mission_minutes!P5,"-")</f>
        <v>471.24058738888903</v>
      </c>
      <c r="Q84" s="114">
        <f>IFERROR(Lifespans_all!Q83*DTE_mission_minutes!Q5,"-")</f>
        <v>471.24058738888903</v>
      </c>
      <c r="R84" s="114">
        <f>IFERROR(Lifespans_all!R83*DTE_mission_minutes!R5,"-")</f>
        <v>471.24058738888903</v>
      </c>
      <c r="S84" s="114">
        <f>IFERROR(Lifespans_all!S83*DTE_mission_minutes!S5,"-")</f>
        <v>471.24058738888903</v>
      </c>
      <c r="T84" s="114">
        <f>IFERROR(Lifespans_all!T83*DTE_mission_minutes!T5,"-")</f>
        <v>471.24058738888903</v>
      </c>
      <c r="U84" s="114">
        <f>IFERROR(Lifespans_all!U83*DTE_mission_minutes!U5,"-")</f>
        <v>471.24058738888903</v>
      </c>
      <c r="V84" s="114">
        <f>IFERROR(Lifespans_all!V83*DTE_mission_minutes!V5,"-")</f>
        <v>471.24058738888903</v>
      </c>
      <c r="W84" s="114">
        <f>IFERROR(Lifespans_all!W83*DTE_mission_minutes!W5,"-")</f>
        <v>471.24058738888903</v>
      </c>
    </row>
    <row r="85" spans="1:23" ht="12" x14ac:dyDescent="0.25">
      <c r="A85" s="85" t="s">
        <v>120</v>
      </c>
      <c r="B85" s="77" t="s">
        <v>111</v>
      </c>
      <c r="C85" s="86" t="s">
        <v>144</v>
      </c>
      <c r="D85" s="114">
        <f>IFERROR(Lifespans_all!D84*DTE_mission_minutes!D6,"-")</f>
        <v>30.559216666666664</v>
      </c>
      <c r="E85" s="114">
        <f>IFERROR(Lifespans_all!E84*DTE_mission_minutes!E6,"-")</f>
        <v>69.774163888888879</v>
      </c>
      <c r="F85" s="114">
        <f>IFERROR(Lifespans_all!F84*DTE_mission_minutes!F6,"-")</f>
        <v>18.289311111111111</v>
      </c>
      <c r="G85" s="114">
        <f>IFERROR(Lifespans_all!G84*DTE_mission_minutes!G6,"-")</f>
        <v>35.440637222222215</v>
      </c>
      <c r="H85" s="114">
        <f>IFERROR(Lifespans_all!H84*DTE_mission_minutes!H6,"-")</f>
        <v>0</v>
      </c>
      <c r="I85" s="114">
        <f>IFERROR(Lifespans_all!I84*DTE_mission_minutes!I6,"-")</f>
        <v>0</v>
      </c>
      <c r="J85" s="114">
        <f>IFERROR(Lifespans_all!J84*DTE_mission_minutes!J6,"-")</f>
        <v>0</v>
      </c>
      <c r="K85" s="114">
        <f>IFERROR(Lifespans_all!K84*DTE_mission_minutes!K6,"-")</f>
        <v>0</v>
      </c>
      <c r="L85" s="114">
        <f>IFERROR(Lifespans_all!L84*DTE_mission_minutes!L6,"-")</f>
        <v>0</v>
      </c>
      <c r="M85" s="114">
        <f>IFERROR(Lifespans_all!M84*DTE_mission_minutes!M6,"-")</f>
        <v>0</v>
      </c>
      <c r="N85" s="114">
        <f>IFERROR(Lifespans_all!N84*DTE_mission_minutes!N6,"-")</f>
        <v>0</v>
      </c>
      <c r="O85" s="114">
        <f>IFERROR(Lifespans_all!O84*DTE_mission_minutes!O6,"-")</f>
        <v>0</v>
      </c>
      <c r="P85" s="114">
        <f>IFERROR(Lifespans_all!P84*DTE_mission_minutes!P6,"-")</f>
        <v>0</v>
      </c>
      <c r="Q85" s="114">
        <f>IFERROR(Lifespans_all!Q84*DTE_mission_minutes!Q6,"-")</f>
        <v>0</v>
      </c>
      <c r="R85" s="114">
        <f>IFERROR(Lifespans_all!R84*DTE_mission_minutes!R6,"-")</f>
        <v>0</v>
      </c>
      <c r="S85" s="114">
        <f>IFERROR(Lifespans_all!S84*DTE_mission_minutes!S6,"-")</f>
        <v>0</v>
      </c>
      <c r="T85" s="114">
        <f>IFERROR(Lifespans_all!T84*DTE_mission_minutes!T6,"-")</f>
        <v>0</v>
      </c>
      <c r="U85" s="114">
        <f>IFERROR(Lifespans_all!U84*DTE_mission_minutes!U6,"-")</f>
        <v>0</v>
      </c>
      <c r="V85" s="114">
        <f>IFERROR(Lifespans_all!V84*DTE_mission_minutes!V6,"-")</f>
        <v>0</v>
      </c>
      <c r="W85" s="114">
        <f>IFERROR(Lifespans_all!W84*DTE_mission_minutes!W6,"-")</f>
        <v>0</v>
      </c>
    </row>
    <row r="86" spans="1:23" ht="12" x14ac:dyDescent="0.25">
      <c r="A86" s="85" t="s">
        <v>121</v>
      </c>
      <c r="B86" s="74" t="s">
        <v>110</v>
      </c>
      <c r="C86" s="86" t="s">
        <v>144</v>
      </c>
      <c r="D86" s="114">
        <f>IFERROR(Lifespans_all!D85*DTE_mission_minutes!D7,"-")</f>
        <v>667.42555555555555</v>
      </c>
      <c r="E86" s="114">
        <f>IFERROR(Lifespans_all!E85*DTE_mission_minutes!E7,"-")</f>
        <v>707.53916666666669</v>
      </c>
      <c r="F86" s="114">
        <f>IFERROR(Lifespans_all!F85*DTE_mission_minutes!F7,"-")</f>
        <v>608.43833333333339</v>
      </c>
      <c r="G86" s="114">
        <f>IFERROR(Lifespans_all!G85*DTE_mission_minutes!G7,"-")</f>
        <v>671.11811111111115</v>
      </c>
      <c r="H86" s="114">
        <f>IFERROR(Lifespans_all!H85*DTE_mission_minutes!H7,"-")</f>
        <v>671.11811111111115</v>
      </c>
      <c r="I86" s="114">
        <f>IFERROR(Lifespans_all!I85*DTE_mission_minutes!I7,"-")</f>
        <v>671.11811111111115</v>
      </c>
      <c r="J86" s="114">
        <f>IFERROR(Lifespans_all!J85*DTE_mission_minutes!J7,"-")</f>
        <v>0</v>
      </c>
      <c r="K86" s="114">
        <f>IFERROR(Lifespans_all!K85*DTE_mission_minutes!K7,"-")</f>
        <v>0</v>
      </c>
      <c r="L86" s="114">
        <f>IFERROR(Lifespans_all!L85*DTE_mission_minutes!L7,"-")</f>
        <v>0</v>
      </c>
      <c r="M86" s="114">
        <f>IFERROR(Lifespans_all!M85*DTE_mission_minutes!M7,"-")</f>
        <v>0</v>
      </c>
      <c r="N86" s="114">
        <f>IFERROR(Lifespans_all!N85*DTE_mission_minutes!N7,"-")</f>
        <v>0</v>
      </c>
      <c r="O86" s="114">
        <f>IFERROR(Lifespans_all!O85*DTE_mission_minutes!O7,"-")</f>
        <v>0</v>
      </c>
      <c r="P86" s="114">
        <f>IFERROR(Lifespans_all!P85*DTE_mission_minutes!P7,"-")</f>
        <v>0</v>
      </c>
      <c r="Q86" s="114">
        <f>IFERROR(Lifespans_all!Q85*DTE_mission_minutes!Q7,"-")</f>
        <v>0</v>
      </c>
      <c r="R86" s="114">
        <f>IFERROR(Lifespans_all!R85*DTE_mission_minutes!R7,"-")</f>
        <v>0</v>
      </c>
      <c r="S86" s="114">
        <f>IFERROR(Lifespans_all!S85*DTE_mission_minutes!S7,"-")</f>
        <v>0</v>
      </c>
      <c r="T86" s="114">
        <f>IFERROR(Lifespans_all!T85*DTE_mission_minutes!T7,"-")</f>
        <v>0</v>
      </c>
      <c r="U86" s="114">
        <f>IFERROR(Lifespans_all!U85*DTE_mission_minutes!U7,"-")</f>
        <v>0</v>
      </c>
      <c r="V86" s="114">
        <f>IFERROR(Lifespans_all!V85*DTE_mission_minutes!V7,"-")</f>
        <v>0</v>
      </c>
      <c r="W86" s="114">
        <f>IFERROR(Lifespans_all!W85*DTE_mission_minutes!W7,"-")</f>
        <v>0</v>
      </c>
    </row>
    <row r="87" spans="1:23" ht="12" x14ac:dyDescent="0.25">
      <c r="A87" s="85" t="s">
        <v>87</v>
      </c>
      <c r="B87" s="87" t="s">
        <v>117</v>
      </c>
      <c r="C87" s="86" t="s">
        <v>144</v>
      </c>
      <c r="D87" s="114">
        <f>IFERROR(Lifespans_all!D86*DTE_mission_minutes!D8,"-")</f>
        <v>508.14004722222222</v>
      </c>
      <c r="E87" s="114">
        <f>IFERROR(Lifespans_all!E86*DTE_mission_minutes!E8,"-")</f>
        <v>377.5913888888889</v>
      </c>
      <c r="F87" s="114">
        <f>IFERROR(Lifespans_all!F86*DTE_mission_minutes!F8,"-")</f>
        <v>307.24861111111113</v>
      </c>
      <c r="G87" s="114">
        <f>IFERROR(Lifespans_all!G86*DTE_mission_minutes!G8,"-")</f>
        <v>392.20349666666669</v>
      </c>
      <c r="H87" s="114">
        <f>IFERROR(Lifespans_all!H86*DTE_mission_minutes!H8,"-")</f>
        <v>392.20349666666669</v>
      </c>
      <c r="I87" s="114">
        <f>IFERROR(Lifespans_all!I86*DTE_mission_minutes!I8,"-")</f>
        <v>392.20349666666669</v>
      </c>
      <c r="J87" s="114">
        <f>IFERROR(Lifespans_all!J86*DTE_mission_minutes!J8,"-")</f>
        <v>392.20349666666669</v>
      </c>
      <c r="K87" s="114">
        <f>IFERROR(Lifespans_all!K86*DTE_mission_minutes!K8,"-")</f>
        <v>392.20349666666669</v>
      </c>
      <c r="L87" s="114">
        <f>IFERROR(Lifespans_all!L86*DTE_mission_minutes!L8,"-")</f>
        <v>392.20349666666669</v>
      </c>
      <c r="M87" s="114">
        <f>IFERROR(Lifespans_all!M86*DTE_mission_minutes!M8,"-")</f>
        <v>392.20349666666669</v>
      </c>
      <c r="N87" s="114">
        <f>IFERROR(Lifespans_all!N86*DTE_mission_minutes!N8,"-")</f>
        <v>392.20349666666669</v>
      </c>
      <c r="O87" s="114">
        <f>IFERROR(Lifespans_all!O86*DTE_mission_minutes!O8,"-")</f>
        <v>392.20349666666669</v>
      </c>
      <c r="P87" s="114">
        <f>IFERROR(Lifespans_all!P86*DTE_mission_minutes!P8,"-")</f>
        <v>392.20349666666669</v>
      </c>
      <c r="Q87" s="114">
        <f>IFERROR(Lifespans_all!Q86*DTE_mission_minutes!Q8,"-")</f>
        <v>392.20349666666669</v>
      </c>
      <c r="R87" s="114">
        <f>IFERROR(Lifespans_all!R86*DTE_mission_minutes!R8,"-")</f>
        <v>392.20349666666669</v>
      </c>
      <c r="S87" s="114">
        <f>IFERROR(Lifespans_all!S86*DTE_mission_minutes!S8,"-")</f>
        <v>392.20349666666669</v>
      </c>
      <c r="T87" s="114">
        <f>IFERROR(Lifespans_all!T86*DTE_mission_minutes!T8,"-")</f>
        <v>392.20349666666669</v>
      </c>
      <c r="U87" s="114">
        <f>IFERROR(Lifespans_all!U86*DTE_mission_minutes!U8,"-")</f>
        <v>392.20349666666669</v>
      </c>
      <c r="V87" s="114">
        <f>IFERROR(Lifespans_all!V86*DTE_mission_minutes!V8,"-")</f>
        <v>392.20349666666669</v>
      </c>
      <c r="W87" s="114">
        <f>IFERROR(Lifespans_all!W86*DTE_mission_minutes!W8,"-")</f>
        <v>392.20349666666669</v>
      </c>
    </row>
    <row r="88" spans="1:23" ht="12" x14ac:dyDescent="0.25">
      <c r="A88" s="85" t="s">
        <v>122</v>
      </c>
      <c r="B88" s="74" t="s">
        <v>110</v>
      </c>
      <c r="C88" s="86"/>
      <c r="D88" s="114">
        <f>IFERROR(Lifespans_all!D87*DTE_mission_minutes!D9,"-")</f>
        <v>0</v>
      </c>
      <c r="E88" s="114">
        <f>IFERROR(Lifespans_all!E87*DTE_mission_minutes!E9,"-")</f>
        <v>0</v>
      </c>
      <c r="F88" s="114">
        <f>IFERROR(Lifespans_all!F87*DTE_mission_minutes!F9,"-")</f>
        <v>0</v>
      </c>
      <c r="G88" s="114">
        <f>IFERROR(Lifespans_all!G87*DTE_mission_minutes!G9,"-")</f>
        <v>0</v>
      </c>
      <c r="H88" s="114">
        <f>IFERROR(Lifespans_all!H87*DTE_mission_minutes!H9,"-")</f>
        <v>0</v>
      </c>
      <c r="I88" s="114">
        <f>IFERROR(Lifespans_all!I87*DTE_mission_minutes!I9,"-")</f>
        <v>0</v>
      </c>
      <c r="J88" s="114">
        <f>IFERROR(Lifespans_all!J87*DTE_mission_minutes!J9,"-")</f>
        <v>0</v>
      </c>
      <c r="K88" s="114">
        <f>IFERROR(Lifespans_all!K87*DTE_mission_minutes!K9,"-")</f>
        <v>0</v>
      </c>
      <c r="L88" s="114">
        <f>IFERROR(Lifespans_all!L87*DTE_mission_minutes!L9,"-")</f>
        <v>0</v>
      </c>
      <c r="M88" s="114">
        <f>IFERROR(Lifespans_all!M87*DTE_mission_minutes!M9,"-")</f>
        <v>0</v>
      </c>
      <c r="N88" s="114">
        <f>IFERROR(Lifespans_all!N87*DTE_mission_minutes!N9,"-")</f>
        <v>0</v>
      </c>
      <c r="O88" s="114">
        <f>IFERROR(Lifespans_all!O87*DTE_mission_minutes!O9,"-")</f>
        <v>0</v>
      </c>
      <c r="P88" s="114">
        <f>IFERROR(Lifespans_all!P87*DTE_mission_minutes!P9,"-")</f>
        <v>0</v>
      </c>
      <c r="Q88" s="114">
        <f>IFERROR(Lifespans_all!Q87*DTE_mission_minutes!Q9,"-")</f>
        <v>0</v>
      </c>
      <c r="R88" s="114">
        <f>IFERROR(Lifespans_all!R87*DTE_mission_minutes!R9,"-")</f>
        <v>0</v>
      </c>
      <c r="S88" s="114">
        <f>IFERROR(Lifespans_all!S87*DTE_mission_minutes!S9,"-")</f>
        <v>0</v>
      </c>
      <c r="T88" s="114">
        <f>IFERROR(Lifespans_all!T87*DTE_mission_minutes!T9,"-")</f>
        <v>0</v>
      </c>
      <c r="U88" s="114">
        <f>IFERROR(Lifespans_all!U87*DTE_mission_minutes!U9,"-")</f>
        <v>0</v>
      </c>
      <c r="V88" s="114">
        <f>IFERROR(Lifespans_all!V87*DTE_mission_minutes!V9,"-")</f>
        <v>0</v>
      </c>
      <c r="W88" s="114">
        <f>IFERROR(Lifespans_all!W87*DTE_mission_minutes!W9,"-")</f>
        <v>0</v>
      </c>
    </row>
    <row r="89" spans="1:23" ht="12" x14ac:dyDescent="0.25">
      <c r="A89" s="85" t="s">
        <v>123</v>
      </c>
      <c r="B89" s="77" t="s">
        <v>112</v>
      </c>
      <c r="C89" s="86" t="s">
        <v>144</v>
      </c>
      <c r="D89" s="114">
        <f>IFERROR(Lifespans_all!D88*DTE_mission_minutes!D10,"-")</f>
        <v>1178.5658305555555</v>
      </c>
      <c r="E89" s="114">
        <f>IFERROR(Lifespans_all!E88*DTE_mission_minutes!E10,"-")</f>
        <v>779.39891388888896</v>
      </c>
      <c r="F89" s="114">
        <f>IFERROR(Lifespans_all!F88*DTE_mission_minutes!F10,"-")</f>
        <v>4.2386111111111111</v>
      </c>
      <c r="G89" s="114">
        <f>IFERROR(Lifespans_all!G88*DTE_mission_minutes!G10,"-")</f>
        <v>871.54136999999992</v>
      </c>
      <c r="H89" s="114">
        <f>IFERROR(Lifespans_all!H88*DTE_mission_minutes!H10,"-")</f>
        <v>871.54136999999992</v>
      </c>
      <c r="I89" s="114">
        <f>IFERROR(Lifespans_all!I88*DTE_mission_minutes!I10,"-")</f>
        <v>871.54136999999992</v>
      </c>
      <c r="J89" s="114">
        <f>IFERROR(Lifespans_all!J88*DTE_mission_minutes!J10,"-")</f>
        <v>871.54136999999992</v>
      </c>
      <c r="K89" s="114">
        <f>IFERROR(Lifespans_all!K88*DTE_mission_minutes!K10,"-")</f>
        <v>871.54136999999992</v>
      </c>
      <c r="L89" s="114">
        <f>IFERROR(Lifespans_all!L88*DTE_mission_minutes!L10,"-")</f>
        <v>871.54136999999992</v>
      </c>
      <c r="M89" s="114">
        <f>IFERROR(Lifespans_all!M88*DTE_mission_minutes!M10,"-")</f>
        <v>871.54136999999992</v>
      </c>
      <c r="N89" s="114">
        <f>IFERROR(Lifespans_all!N88*DTE_mission_minutes!N10,"-")</f>
        <v>0</v>
      </c>
      <c r="O89" s="114">
        <f>IFERROR(Lifespans_all!O88*DTE_mission_minutes!O10,"-")</f>
        <v>0</v>
      </c>
      <c r="P89" s="114">
        <f>IFERROR(Lifespans_all!P88*DTE_mission_minutes!P10,"-")</f>
        <v>0</v>
      </c>
      <c r="Q89" s="114">
        <f>IFERROR(Lifespans_all!Q88*DTE_mission_minutes!Q10,"-")</f>
        <v>0</v>
      </c>
      <c r="R89" s="114">
        <f>IFERROR(Lifespans_all!R88*DTE_mission_minutes!R10,"-")</f>
        <v>0</v>
      </c>
      <c r="S89" s="114">
        <f>IFERROR(Lifespans_all!S88*DTE_mission_minutes!S10,"-")</f>
        <v>0</v>
      </c>
      <c r="T89" s="114">
        <f>IFERROR(Lifespans_all!T88*DTE_mission_minutes!T10,"-")</f>
        <v>0</v>
      </c>
      <c r="U89" s="114">
        <f>IFERROR(Lifespans_all!U88*DTE_mission_minutes!U10,"-")</f>
        <v>0</v>
      </c>
      <c r="V89" s="114">
        <f>IFERROR(Lifespans_all!V88*DTE_mission_minutes!V10,"-")</f>
        <v>0</v>
      </c>
      <c r="W89" s="114">
        <f>IFERROR(Lifespans_all!W88*DTE_mission_minutes!W10,"-")</f>
        <v>0</v>
      </c>
    </row>
    <row r="90" spans="1:23" ht="12" x14ac:dyDescent="0.25">
      <c r="A90" s="85" t="s">
        <v>124</v>
      </c>
      <c r="B90" s="77" t="s">
        <v>111</v>
      </c>
      <c r="C90" s="86"/>
      <c r="D90" s="114">
        <f>IFERROR(Lifespans_all!D89*DTE_mission_minutes!D11,"-")</f>
        <v>1430.9131237870372</v>
      </c>
      <c r="E90" s="114">
        <f>IFERROR(Lifespans_all!E89*DTE_mission_minutes!E11,"-")</f>
        <v>1430.9131237870372</v>
      </c>
      <c r="F90" s="114">
        <f>IFERROR(Lifespans_all!F89*DTE_mission_minutes!F11,"-")</f>
        <v>1430.9131237870372</v>
      </c>
      <c r="G90" s="114">
        <f>IFERROR(Lifespans_all!G89*DTE_mission_minutes!G11,"-")</f>
        <v>1430.9131237870372</v>
      </c>
      <c r="H90" s="114">
        <f>IFERROR(Lifespans_all!H89*DTE_mission_minutes!H11,"-")</f>
        <v>1430.9131237870372</v>
      </c>
      <c r="I90" s="114">
        <f>IFERROR(Lifespans_all!I89*DTE_mission_minutes!I11,"-")</f>
        <v>1430.9131237870372</v>
      </c>
      <c r="J90" s="114">
        <f>IFERROR(Lifespans_all!J89*DTE_mission_minutes!J11,"-")</f>
        <v>1430.9131237870372</v>
      </c>
      <c r="K90" s="114">
        <f>IFERROR(Lifespans_all!K89*DTE_mission_minutes!K11,"-")</f>
        <v>1430.9131237870372</v>
      </c>
      <c r="L90" s="114">
        <f>IFERROR(Lifespans_all!L89*DTE_mission_minutes!L11,"-")</f>
        <v>1430.9131237870372</v>
      </c>
      <c r="M90" s="114">
        <f>IFERROR(Lifespans_all!M89*DTE_mission_minutes!M11,"-")</f>
        <v>1430.9131237870372</v>
      </c>
      <c r="N90" s="114">
        <f>IFERROR(Lifespans_all!N89*DTE_mission_minutes!N11,"-")</f>
        <v>1430.9131237870372</v>
      </c>
      <c r="O90" s="114">
        <f>IFERROR(Lifespans_all!O89*DTE_mission_minutes!O11,"-")</f>
        <v>1430.9131237870372</v>
      </c>
      <c r="P90" s="114">
        <f>IFERROR(Lifespans_all!P89*DTE_mission_minutes!P11,"-")</f>
        <v>1430.9131237870372</v>
      </c>
      <c r="Q90" s="114">
        <f>IFERROR(Lifespans_all!Q89*DTE_mission_minutes!Q11,"-")</f>
        <v>1430.9131237870372</v>
      </c>
      <c r="R90" s="114">
        <f>IFERROR(Lifespans_all!R89*DTE_mission_minutes!R11,"-")</f>
        <v>1430.9131237870372</v>
      </c>
      <c r="S90" s="114">
        <f>IFERROR(Lifespans_all!S89*DTE_mission_minutes!S11,"-")</f>
        <v>1430.9131237870372</v>
      </c>
      <c r="T90" s="114">
        <f>IFERROR(Lifespans_all!T89*DTE_mission_minutes!T11,"-")</f>
        <v>1430.9131237870372</v>
      </c>
      <c r="U90" s="114">
        <f>IFERROR(Lifespans_all!U89*DTE_mission_minutes!U11,"-")</f>
        <v>1430.9131237870372</v>
      </c>
      <c r="V90" s="114">
        <f>IFERROR(Lifespans_all!V89*DTE_mission_minutes!V11,"-")</f>
        <v>1430.9131237870372</v>
      </c>
      <c r="W90" s="114">
        <f>IFERROR(Lifespans_all!W89*DTE_mission_minutes!W11,"-")</f>
        <v>1430.9131237870372</v>
      </c>
    </row>
    <row r="91" spans="1:23" ht="12" x14ac:dyDescent="0.25">
      <c r="A91" s="85" t="s">
        <v>125</v>
      </c>
      <c r="B91" s="76" t="s">
        <v>112</v>
      </c>
      <c r="C91" s="86"/>
      <c r="D91" s="114">
        <f>IFERROR(Lifespans_all!D90*DTE_mission_minutes!D12,"-")</f>
        <v>471.24058738888903</v>
      </c>
      <c r="E91" s="114">
        <f>IFERROR(Lifespans_all!E90*DTE_mission_minutes!E12,"-")</f>
        <v>471.24058738888903</v>
      </c>
      <c r="F91" s="114">
        <f>IFERROR(Lifespans_all!F90*DTE_mission_minutes!F12,"-")</f>
        <v>471.24058738888903</v>
      </c>
      <c r="G91" s="114">
        <f>IFERROR(Lifespans_all!G90*DTE_mission_minutes!G12,"-")</f>
        <v>471.24058738888903</v>
      </c>
      <c r="H91" s="114">
        <f>IFERROR(Lifespans_all!H90*DTE_mission_minutes!H12,"-")</f>
        <v>471.24058738888903</v>
      </c>
      <c r="I91" s="114">
        <f>IFERROR(Lifespans_all!I90*DTE_mission_minutes!I12,"-")</f>
        <v>471.24058738888903</v>
      </c>
      <c r="J91" s="114">
        <f>IFERROR(Lifespans_all!J90*DTE_mission_minutes!J12,"-")</f>
        <v>471.24058738888903</v>
      </c>
      <c r="K91" s="114">
        <f>IFERROR(Lifespans_all!K90*DTE_mission_minutes!K12,"-")</f>
        <v>471.24058738888903</v>
      </c>
      <c r="L91" s="114">
        <f>IFERROR(Lifespans_all!L90*DTE_mission_minutes!L12,"-")</f>
        <v>471.24058738888903</v>
      </c>
      <c r="M91" s="114">
        <f>IFERROR(Lifespans_all!M90*DTE_mission_minutes!M12,"-")</f>
        <v>471.24058738888903</v>
      </c>
      <c r="N91" s="114">
        <f>IFERROR(Lifespans_all!N90*DTE_mission_minutes!N12,"-")</f>
        <v>471.24058738888903</v>
      </c>
      <c r="O91" s="114">
        <f>IFERROR(Lifespans_all!O90*DTE_mission_minutes!O12,"-")</f>
        <v>471.24058738888903</v>
      </c>
      <c r="P91" s="114">
        <f>IFERROR(Lifespans_all!P90*DTE_mission_minutes!P12,"-")</f>
        <v>471.24058738888903</v>
      </c>
      <c r="Q91" s="114">
        <f>IFERROR(Lifespans_all!Q90*DTE_mission_minutes!Q12,"-")</f>
        <v>471.24058738888903</v>
      </c>
      <c r="R91" s="114">
        <f>IFERROR(Lifespans_all!R90*DTE_mission_minutes!R12,"-")</f>
        <v>471.24058738888903</v>
      </c>
      <c r="S91" s="114">
        <f>IFERROR(Lifespans_all!S90*DTE_mission_minutes!S12,"-")</f>
        <v>471.24058738888903</v>
      </c>
      <c r="T91" s="114">
        <f>IFERROR(Lifespans_all!T90*DTE_mission_minutes!T12,"-")</f>
        <v>471.24058738888903</v>
      </c>
      <c r="U91" s="114">
        <f>IFERROR(Lifespans_all!U90*DTE_mission_minutes!U12,"-")</f>
        <v>471.24058738888903</v>
      </c>
      <c r="V91" s="114">
        <f>IFERROR(Lifespans_all!V90*DTE_mission_minutes!V12,"-")</f>
        <v>471.24058738888903</v>
      </c>
      <c r="W91" s="114">
        <f>IFERROR(Lifespans_all!W90*DTE_mission_minutes!W12,"-")</f>
        <v>471.24058738888903</v>
      </c>
    </row>
    <row r="92" spans="1:23" ht="12" x14ac:dyDescent="0.25">
      <c r="A92" s="85" t="s">
        <v>135</v>
      </c>
      <c r="B92" s="87" t="s">
        <v>117</v>
      </c>
      <c r="C92" s="86"/>
      <c r="D92" s="114" t="str">
        <f>IFERROR(Lifespans_all!D91*DTE_mission_minutes!D13,"-")</f>
        <v>-</v>
      </c>
      <c r="E92" s="114" t="str">
        <f>IFERROR(Lifespans_all!E91*DTE_mission_minutes!E13,"-")</f>
        <v>-</v>
      </c>
      <c r="F92" s="114" t="str">
        <f>IFERROR(Lifespans_all!F91*DTE_mission_minutes!F13,"-")</f>
        <v>-</v>
      </c>
      <c r="G92" s="114" t="str">
        <f>IFERROR(Lifespans_all!G91*DTE_mission_minutes!G13,"-")</f>
        <v>-</v>
      </c>
      <c r="H92" s="114" t="str">
        <f>IFERROR(Lifespans_all!H91*DTE_mission_minutes!H13,"-")</f>
        <v>-</v>
      </c>
      <c r="I92" s="114" t="str">
        <f>IFERROR(Lifespans_all!I91*DTE_mission_minutes!I13,"-")</f>
        <v>-</v>
      </c>
      <c r="J92" s="114" t="str">
        <f>IFERROR(Lifespans_all!J91*DTE_mission_minutes!J13,"-")</f>
        <v>-</v>
      </c>
      <c r="K92" s="114" t="str">
        <f>IFERROR(Lifespans_all!K91*DTE_mission_minutes!K13,"-")</f>
        <v>-</v>
      </c>
      <c r="L92" s="114" t="str">
        <f>IFERROR(Lifespans_all!L91*DTE_mission_minutes!L13,"-")</f>
        <v>-</v>
      </c>
      <c r="M92" s="114" t="str">
        <f>IFERROR(Lifespans_all!M91*DTE_mission_minutes!M13,"-")</f>
        <v>-</v>
      </c>
      <c r="N92" s="114" t="str">
        <f>IFERROR(Lifespans_all!N91*DTE_mission_minutes!N13,"-")</f>
        <v>-</v>
      </c>
      <c r="O92" s="114" t="str">
        <f>IFERROR(Lifespans_all!O91*DTE_mission_minutes!O13,"-")</f>
        <v>-</v>
      </c>
      <c r="P92" s="114" t="str">
        <f>IFERROR(Lifespans_all!P91*DTE_mission_minutes!P13,"-")</f>
        <v>-</v>
      </c>
      <c r="Q92" s="114" t="str">
        <f>IFERROR(Lifespans_all!Q91*DTE_mission_minutes!Q13,"-")</f>
        <v>-</v>
      </c>
      <c r="R92" s="114" t="str">
        <f>IFERROR(Lifespans_all!R91*DTE_mission_minutes!R13,"-")</f>
        <v>-</v>
      </c>
      <c r="S92" s="114" t="str">
        <f>IFERROR(Lifespans_all!S91*DTE_mission_minutes!S13,"-")</f>
        <v>-</v>
      </c>
      <c r="T92" s="114" t="str">
        <f>IFERROR(Lifespans_all!T91*DTE_mission_minutes!T13,"-")</f>
        <v>-</v>
      </c>
      <c r="U92" s="114" t="str">
        <f>IFERROR(Lifespans_all!U91*DTE_mission_minutes!U13,"-")</f>
        <v>-</v>
      </c>
      <c r="V92" s="114" t="str">
        <f>IFERROR(Lifespans_all!V91*DTE_mission_minutes!V13,"-")</f>
        <v>-</v>
      </c>
      <c r="W92" s="114" t="str">
        <f>IFERROR(Lifespans_all!W91*DTE_mission_minutes!W13,"-")</f>
        <v>-</v>
      </c>
    </row>
    <row r="93" spans="1:23" ht="12" x14ac:dyDescent="0.25">
      <c r="A93" s="85" t="s">
        <v>88</v>
      </c>
      <c r="B93" s="74" t="s">
        <v>110</v>
      </c>
      <c r="C93" s="86" t="s">
        <v>144</v>
      </c>
      <c r="D93" s="114">
        <f>IFERROR(Lifespans_all!D92*DTE_mission_minutes!D14,"-")</f>
        <v>851.36055555555549</v>
      </c>
      <c r="E93" s="114">
        <f>IFERROR(Lifespans_all!E92*DTE_mission_minutes!E14,"-")</f>
        <v>921.41561944444436</v>
      </c>
      <c r="F93" s="114">
        <f>IFERROR(Lifespans_all!F92*DTE_mission_minutes!F14,"-")</f>
        <v>793.34499999999991</v>
      </c>
      <c r="G93" s="114">
        <f>IFERROR(Lifespans_all!G92*DTE_mission_minutes!G14,"-")</f>
        <v>796.60534611111109</v>
      </c>
      <c r="H93" s="114">
        <f>IFERROR(Lifespans_all!H92*DTE_mission_minutes!H14,"-")</f>
        <v>796.60534611111109</v>
      </c>
      <c r="I93" s="114">
        <f>IFERROR(Lifespans_all!I92*DTE_mission_minutes!I14,"-")</f>
        <v>796.60534611111109</v>
      </c>
      <c r="J93" s="114">
        <f>IFERROR(Lifespans_all!J92*DTE_mission_minutes!J14,"-")</f>
        <v>796.60534611111109</v>
      </c>
      <c r="K93" s="114">
        <f>IFERROR(Lifespans_all!K92*DTE_mission_minutes!K14,"-")</f>
        <v>0</v>
      </c>
      <c r="L93" s="114">
        <f>IFERROR(Lifespans_all!L92*DTE_mission_minutes!L14,"-")</f>
        <v>0</v>
      </c>
      <c r="M93" s="114">
        <f>IFERROR(Lifespans_all!M92*DTE_mission_minutes!M14,"-")</f>
        <v>0</v>
      </c>
      <c r="N93" s="114">
        <f>IFERROR(Lifespans_all!N92*DTE_mission_minutes!N14,"-")</f>
        <v>0</v>
      </c>
      <c r="O93" s="114">
        <f>IFERROR(Lifespans_all!O92*DTE_mission_minutes!O14,"-")</f>
        <v>0</v>
      </c>
      <c r="P93" s="114">
        <f>IFERROR(Lifespans_all!P92*DTE_mission_minutes!P14,"-")</f>
        <v>0</v>
      </c>
      <c r="Q93" s="114">
        <f>IFERROR(Lifespans_all!Q92*DTE_mission_minutes!Q14,"-")</f>
        <v>0</v>
      </c>
      <c r="R93" s="114">
        <f>IFERROR(Lifespans_all!R92*DTE_mission_minutes!R14,"-")</f>
        <v>0</v>
      </c>
      <c r="S93" s="114">
        <f>IFERROR(Lifespans_all!S92*DTE_mission_minutes!S14,"-")</f>
        <v>0</v>
      </c>
      <c r="T93" s="114">
        <f>IFERROR(Lifespans_all!T92*DTE_mission_minutes!T14,"-")</f>
        <v>0</v>
      </c>
      <c r="U93" s="114">
        <f>IFERROR(Lifespans_all!U92*DTE_mission_minutes!U14,"-")</f>
        <v>0</v>
      </c>
      <c r="V93" s="114">
        <f>IFERROR(Lifespans_all!V92*DTE_mission_minutes!V14,"-")</f>
        <v>0</v>
      </c>
      <c r="W93" s="114">
        <f>IFERROR(Lifespans_all!W92*DTE_mission_minutes!W14,"-")</f>
        <v>0</v>
      </c>
    </row>
    <row r="94" spans="1:23" ht="12" x14ac:dyDescent="0.25">
      <c r="A94" s="78" t="s">
        <v>136</v>
      </c>
      <c r="B94" s="74" t="s">
        <v>109</v>
      </c>
      <c r="C94" s="86"/>
      <c r="D94" s="114">
        <f>IFERROR(Lifespans_all!D93*DTE_mission_minutes!D15,"-")</f>
        <v>542.67651651984113</v>
      </c>
      <c r="E94" s="114">
        <f>IFERROR(Lifespans_all!E93*DTE_mission_minutes!E15,"-")</f>
        <v>542.67651651984113</v>
      </c>
      <c r="F94" s="114">
        <f>IFERROR(Lifespans_all!F93*DTE_mission_minutes!F15,"-")</f>
        <v>542.67651651984113</v>
      </c>
      <c r="G94" s="114">
        <f>IFERROR(Lifespans_all!G93*DTE_mission_minutes!G15,"-")</f>
        <v>542.67651651984113</v>
      </c>
      <c r="H94" s="114">
        <f>IFERROR(Lifespans_all!H93*DTE_mission_minutes!H15,"-")</f>
        <v>542.67651651984113</v>
      </c>
      <c r="I94" s="114">
        <f>IFERROR(Lifespans_all!I93*DTE_mission_minutes!I15,"-")</f>
        <v>542.67651651984113</v>
      </c>
      <c r="J94" s="114">
        <f>IFERROR(Lifespans_all!J93*DTE_mission_minutes!J15,"-")</f>
        <v>542.67651651984113</v>
      </c>
      <c r="K94" s="114">
        <f>IFERROR(Lifespans_all!K93*DTE_mission_minutes!K15,"-")</f>
        <v>542.67651651984113</v>
      </c>
      <c r="L94" s="114">
        <f>IFERROR(Lifespans_all!L93*DTE_mission_minutes!L15,"-")</f>
        <v>542.67651651984113</v>
      </c>
      <c r="M94" s="114">
        <f>IFERROR(Lifespans_all!M93*DTE_mission_minutes!M15,"-")</f>
        <v>542.67651651984113</v>
      </c>
      <c r="N94" s="114">
        <f>IFERROR(Lifespans_all!N93*DTE_mission_minutes!N15,"-")</f>
        <v>542.67651651984113</v>
      </c>
      <c r="O94" s="114">
        <f>IFERROR(Lifespans_all!O93*DTE_mission_minutes!O15,"-")</f>
        <v>542.67651651984113</v>
      </c>
      <c r="P94" s="114">
        <f>IFERROR(Lifespans_all!P93*DTE_mission_minutes!P15,"-")</f>
        <v>542.67651651984113</v>
      </c>
      <c r="Q94" s="114">
        <f>IFERROR(Lifespans_all!Q93*DTE_mission_minutes!Q15,"-")</f>
        <v>542.67651651984113</v>
      </c>
      <c r="R94" s="114">
        <f>IFERROR(Lifespans_all!R93*DTE_mission_minutes!R15,"-")</f>
        <v>542.67651651984113</v>
      </c>
      <c r="S94" s="114">
        <f>IFERROR(Lifespans_all!S93*DTE_mission_minutes!S15,"-")</f>
        <v>542.67651651984113</v>
      </c>
      <c r="T94" s="114">
        <f>IFERROR(Lifespans_all!T93*DTE_mission_minutes!T15,"-")</f>
        <v>542.67651651984113</v>
      </c>
      <c r="U94" s="114">
        <f>IFERROR(Lifespans_all!U93*DTE_mission_minutes!U15,"-")</f>
        <v>542.67651651984113</v>
      </c>
      <c r="V94" s="114">
        <f>IFERROR(Lifespans_all!V93*DTE_mission_minutes!V15,"-")</f>
        <v>542.67651651984113</v>
      </c>
      <c r="W94" s="114">
        <f>IFERROR(Lifespans_all!W93*DTE_mission_minutes!W15,"-")</f>
        <v>542.67651651984113</v>
      </c>
    </row>
    <row r="95" spans="1:23" ht="12" x14ac:dyDescent="0.25">
      <c r="A95" s="78" t="s">
        <v>137</v>
      </c>
      <c r="B95" s="74" t="s">
        <v>109</v>
      </c>
      <c r="C95" s="86"/>
      <c r="D95" s="114">
        <f>IFERROR(Lifespans_all!D94*DTE_mission_minutes!D16,"-")</f>
        <v>542.67651651984113</v>
      </c>
      <c r="E95" s="114">
        <f>IFERROR(Lifespans_all!E94*DTE_mission_minutes!E16,"-")</f>
        <v>542.67651651984113</v>
      </c>
      <c r="F95" s="114">
        <f>IFERROR(Lifespans_all!F94*DTE_mission_minutes!F16,"-")</f>
        <v>542.67651651984113</v>
      </c>
      <c r="G95" s="114">
        <f>IFERROR(Lifespans_all!G94*DTE_mission_minutes!G16,"-")</f>
        <v>542.67651651984113</v>
      </c>
      <c r="H95" s="114">
        <f>IFERROR(Lifespans_all!H94*DTE_mission_minutes!H16,"-")</f>
        <v>542.67651651984113</v>
      </c>
      <c r="I95" s="114">
        <f>IFERROR(Lifespans_all!I94*DTE_mission_minutes!I16,"-")</f>
        <v>542.67651651984113</v>
      </c>
      <c r="J95" s="114">
        <f>IFERROR(Lifespans_all!J94*DTE_mission_minutes!J16,"-")</f>
        <v>542.67651651984113</v>
      </c>
      <c r="K95" s="114">
        <f>IFERROR(Lifespans_all!K94*DTE_mission_minutes!K16,"-")</f>
        <v>542.67651651984113</v>
      </c>
      <c r="L95" s="114">
        <f>IFERROR(Lifespans_all!L94*DTE_mission_minutes!L16,"-")</f>
        <v>542.67651651984113</v>
      </c>
      <c r="M95" s="114">
        <f>IFERROR(Lifespans_all!M94*DTE_mission_minutes!M16,"-")</f>
        <v>542.67651651984113</v>
      </c>
      <c r="N95" s="114">
        <f>IFERROR(Lifespans_all!N94*DTE_mission_minutes!N16,"-")</f>
        <v>542.67651651984113</v>
      </c>
      <c r="O95" s="114">
        <f>IFERROR(Lifespans_all!O94*DTE_mission_minutes!O16,"-")</f>
        <v>542.67651651984113</v>
      </c>
      <c r="P95" s="114">
        <f>IFERROR(Lifespans_all!P94*DTE_mission_minutes!P16,"-")</f>
        <v>542.67651651984113</v>
      </c>
      <c r="Q95" s="114">
        <f>IFERROR(Lifespans_all!Q94*DTE_mission_minutes!Q16,"-")</f>
        <v>542.67651651984113</v>
      </c>
      <c r="R95" s="114">
        <f>IFERROR(Lifespans_all!R94*DTE_mission_minutes!R16,"-")</f>
        <v>542.67651651984113</v>
      </c>
      <c r="S95" s="114">
        <f>IFERROR(Lifespans_all!S94*DTE_mission_minutes!S16,"-")</f>
        <v>542.67651651984113</v>
      </c>
      <c r="T95" s="114">
        <f>IFERROR(Lifespans_all!T94*DTE_mission_minutes!T16,"-")</f>
        <v>542.67651651984113</v>
      </c>
      <c r="U95" s="114">
        <f>IFERROR(Lifespans_all!U94*DTE_mission_minutes!U16,"-")</f>
        <v>542.67651651984113</v>
      </c>
      <c r="V95" s="114">
        <f>IFERROR(Lifespans_all!V94*DTE_mission_minutes!V16,"-")</f>
        <v>542.67651651984113</v>
      </c>
      <c r="W95" s="114">
        <f>IFERROR(Lifespans_all!W94*DTE_mission_minutes!W16,"-")</f>
        <v>542.67651651984113</v>
      </c>
    </row>
    <row r="96" spans="1:23" ht="12" x14ac:dyDescent="0.25">
      <c r="A96" s="78" t="s">
        <v>138</v>
      </c>
      <c r="B96" s="74" t="s">
        <v>109</v>
      </c>
      <c r="C96" s="86"/>
      <c r="D96" s="114">
        <f>IFERROR(Lifespans_all!D95*DTE_mission_minutes!D17,"-")</f>
        <v>542.67651651984113</v>
      </c>
      <c r="E96" s="114">
        <f>IFERROR(Lifespans_all!E95*DTE_mission_minutes!E17,"-")</f>
        <v>542.67651651984113</v>
      </c>
      <c r="F96" s="114">
        <f>IFERROR(Lifespans_all!F95*DTE_mission_minutes!F17,"-")</f>
        <v>542.67651651984113</v>
      </c>
      <c r="G96" s="114">
        <f>IFERROR(Lifespans_all!G95*DTE_mission_minutes!G17,"-")</f>
        <v>542.67651651984113</v>
      </c>
      <c r="H96" s="114">
        <f>IFERROR(Lifespans_all!H95*DTE_mission_minutes!H17,"-")</f>
        <v>542.67651651984113</v>
      </c>
      <c r="I96" s="114">
        <f>IFERROR(Lifespans_all!I95*DTE_mission_minutes!I17,"-")</f>
        <v>542.67651651984113</v>
      </c>
      <c r="J96" s="114">
        <f>IFERROR(Lifespans_all!J95*DTE_mission_minutes!J17,"-")</f>
        <v>542.67651651984113</v>
      </c>
      <c r="K96" s="114">
        <f>IFERROR(Lifespans_all!K95*DTE_mission_minutes!K17,"-")</f>
        <v>542.67651651984113</v>
      </c>
      <c r="L96" s="114">
        <f>IFERROR(Lifespans_all!L95*DTE_mission_minutes!L17,"-")</f>
        <v>542.67651651984113</v>
      </c>
      <c r="M96" s="114">
        <f>IFERROR(Lifespans_all!M95*DTE_mission_minutes!M17,"-")</f>
        <v>542.67651651984113</v>
      </c>
      <c r="N96" s="114">
        <f>IFERROR(Lifespans_all!N95*DTE_mission_minutes!N17,"-")</f>
        <v>542.67651651984113</v>
      </c>
      <c r="O96" s="114">
        <f>IFERROR(Lifespans_all!O95*DTE_mission_minutes!O17,"-")</f>
        <v>542.67651651984113</v>
      </c>
      <c r="P96" s="114">
        <f>IFERROR(Lifespans_all!P95*DTE_mission_minutes!P17,"-")</f>
        <v>542.67651651984113</v>
      </c>
      <c r="Q96" s="114">
        <f>IFERROR(Lifespans_all!Q95*DTE_mission_minutes!Q17,"-")</f>
        <v>542.67651651984113</v>
      </c>
      <c r="R96" s="114">
        <f>IFERROR(Lifespans_all!R95*DTE_mission_minutes!R17,"-")</f>
        <v>542.67651651984113</v>
      </c>
      <c r="S96" s="114">
        <f>IFERROR(Lifespans_all!S95*DTE_mission_minutes!S17,"-")</f>
        <v>542.67651651984113</v>
      </c>
      <c r="T96" s="114">
        <f>IFERROR(Lifespans_all!T95*DTE_mission_minutes!T17,"-")</f>
        <v>542.67651651984113</v>
      </c>
      <c r="U96" s="114">
        <f>IFERROR(Lifespans_all!U95*DTE_mission_minutes!U17,"-")</f>
        <v>542.67651651984113</v>
      </c>
      <c r="V96" s="114">
        <f>IFERROR(Lifespans_all!V95*DTE_mission_minutes!V17,"-")</f>
        <v>542.67651651984113</v>
      </c>
      <c r="W96" s="114">
        <f>IFERROR(Lifespans_all!W95*DTE_mission_minutes!W17,"-")</f>
        <v>542.67651651984113</v>
      </c>
    </row>
    <row r="97" spans="1:23" ht="12" x14ac:dyDescent="0.25">
      <c r="A97" s="78" t="s">
        <v>139</v>
      </c>
      <c r="B97" s="74" t="s">
        <v>109</v>
      </c>
      <c r="C97" s="86"/>
      <c r="D97" s="114">
        <f>IFERROR(Lifespans_all!D96*DTE_mission_minutes!D18,"-")</f>
        <v>542.67651651984113</v>
      </c>
      <c r="E97" s="114">
        <f>IFERROR(Lifespans_all!E96*DTE_mission_minutes!E18,"-")</f>
        <v>542.67651651984113</v>
      </c>
      <c r="F97" s="114">
        <f>IFERROR(Lifespans_all!F96*DTE_mission_minutes!F18,"-")</f>
        <v>542.67651651984113</v>
      </c>
      <c r="G97" s="114">
        <f>IFERROR(Lifespans_all!G96*DTE_mission_minutes!G18,"-")</f>
        <v>542.67651651984113</v>
      </c>
      <c r="H97" s="114">
        <f>IFERROR(Lifespans_all!H96*DTE_mission_minutes!H18,"-")</f>
        <v>542.67651651984113</v>
      </c>
      <c r="I97" s="114">
        <f>IFERROR(Lifespans_all!I96*DTE_mission_minutes!I18,"-")</f>
        <v>542.67651651984113</v>
      </c>
      <c r="J97" s="114">
        <f>IFERROR(Lifespans_all!J96*DTE_mission_minutes!J18,"-")</f>
        <v>542.67651651984113</v>
      </c>
      <c r="K97" s="114">
        <f>IFERROR(Lifespans_all!K96*DTE_mission_minutes!K18,"-")</f>
        <v>542.67651651984113</v>
      </c>
      <c r="L97" s="114">
        <f>IFERROR(Lifespans_all!L96*DTE_mission_minutes!L18,"-")</f>
        <v>542.67651651984113</v>
      </c>
      <c r="M97" s="114">
        <f>IFERROR(Lifespans_all!M96*DTE_mission_minutes!M18,"-")</f>
        <v>542.67651651984113</v>
      </c>
      <c r="N97" s="114">
        <f>IFERROR(Lifespans_all!N96*DTE_mission_minutes!N18,"-")</f>
        <v>542.67651651984113</v>
      </c>
      <c r="O97" s="114">
        <f>IFERROR(Lifespans_all!O96*DTE_mission_minutes!O18,"-")</f>
        <v>542.67651651984113</v>
      </c>
      <c r="P97" s="114">
        <f>IFERROR(Lifespans_all!P96*DTE_mission_minutes!P18,"-")</f>
        <v>542.67651651984113</v>
      </c>
      <c r="Q97" s="114">
        <f>IFERROR(Lifespans_all!Q96*DTE_mission_minutes!Q18,"-")</f>
        <v>542.67651651984113</v>
      </c>
      <c r="R97" s="114">
        <f>IFERROR(Lifespans_all!R96*DTE_mission_minutes!R18,"-")</f>
        <v>542.67651651984113</v>
      </c>
      <c r="S97" s="114">
        <f>IFERROR(Lifespans_all!S96*DTE_mission_minutes!S18,"-")</f>
        <v>542.67651651984113</v>
      </c>
      <c r="T97" s="114">
        <f>IFERROR(Lifespans_all!T96*DTE_mission_minutes!T18,"-")</f>
        <v>542.67651651984113</v>
      </c>
      <c r="U97" s="114">
        <f>IFERROR(Lifespans_all!U96*DTE_mission_minutes!U18,"-")</f>
        <v>542.67651651984113</v>
      </c>
      <c r="V97" s="114">
        <f>IFERROR(Lifespans_all!V96*DTE_mission_minutes!V18,"-")</f>
        <v>542.67651651984113</v>
      </c>
      <c r="W97" s="114">
        <f>IFERROR(Lifespans_all!W96*DTE_mission_minutes!W18,"-")</f>
        <v>542.67651651984113</v>
      </c>
    </row>
    <row r="98" spans="1:23" ht="12" x14ac:dyDescent="0.25">
      <c r="A98" s="85" t="s">
        <v>89</v>
      </c>
      <c r="B98" s="74" t="s">
        <v>110</v>
      </c>
      <c r="C98" s="86" t="s">
        <v>144</v>
      </c>
      <c r="D98" s="114">
        <f>IFERROR(Lifespans_all!D97*DTE_mission_minutes!D19,"-")</f>
        <v>3121.1464916666664</v>
      </c>
      <c r="E98" s="114">
        <f>IFERROR(Lifespans_all!E97*DTE_mission_minutes!E19,"-")</f>
        <v>3157.8943527777778</v>
      </c>
      <c r="F98" s="114">
        <f>IFERROR(Lifespans_all!F97*DTE_mission_minutes!F19,"-")</f>
        <v>2937.5030555555554</v>
      </c>
      <c r="G98" s="114">
        <f>IFERROR(Lifespans_all!G97*DTE_mission_minutes!G19,"-")</f>
        <v>3137.9728877777775</v>
      </c>
      <c r="H98" s="114">
        <f>IFERROR(Lifespans_all!H97*DTE_mission_minutes!H19,"-")</f>
        <v>3137.9728877777775</v>
      </c>
      <c r="I98" s="114">
        <f>IFERROR(Lifespans_all!I97*DTE_mission_minutes!I19,"-")</f>
        <v>3137.9728877777775</v>
      </c>
      <c r="J98" s="114">
        <f>IFERROR(Lifespans_all!J97*DTE_mission_minutes!J19,"-")</f>
        <v>3137.9728877777775</v>
      </c>
      <c r="K98" s="114">
        <f>IFERROR(Lifespans_all!K97*DTE_mission_minutes!K19,"-")</f>
        <v>3137.9728877777775</v>
      </c>
      <c r="L98" s="114">
        <f>IFERROR(Lifespans_all!L97*DTE_mission_minutes!L19,"-")</f>
        <v>3137.9728877777775</v>
      </c>
      <c r="M98" s="114">
        <f>IFERROR(Lifespans_all!M97*DTE_mission_minutes!M19,"-")</f>
        <v>3137.9728877777775</v>
      </c>
      <c r="N98" s="114">
        <f>IFERROR(Lifespans_all!N97*DTE_mission_minutes!N19,"-")</f>
        <v>3137.9728877777775</v>
      </c>
      <c r="O98" s="114">
        <f>IFERROR(Lifespans_all!O97*DTE_mission_minutes!O19,"-")</f>
        <v>3137.9728877777775</v>
      </c>
      <c r="P98" s="114">
        <f>IFERROR(Lifespans_all!P97*DTE_mission_minutes!P19,"-")</f>
        <v>3137.9728877777775</v>
      </c>
      <c r="Q98" s="114">
        <f>IFERROR(Lifespans_all!Q97*DTE_mission_minutes!Q19,"-")</f>
        <v>3137.9728877777775</v>
      </c>
      <c r="R98" s="114">
        <f>IFERROR(Lifespans_all!R97*DTE_mission_minutes!R19,"-")</f>
        <v>3137.9728877777775</v>
      </c>
      <c r="S98" s="114">
        <f>IFERROR(Lifespans_all!S97*DTE_mission_minutes!S19,"-")</f>
        <v>3137.9728877777775</v>
      </c>
      <c r="T98" s="114">
        <f>IFERROR(Lifespans_all!T97*DTE_mission_minutes!T19,"-")</f>
        <v>3137.9728877777775</v>
      </c>
      <c r="U98" s="114">
        <f>IFERROR(Lifespans_all!U97*DTE_mission_minutes!U19,"-")</f>
        <v>3137.9728877777775</v>
      </c>
      <c r="V98" s="114">
        <f>IFERROR(Lifespans_all!V97*DTE_mission_minutes!V19,"-")</f>
        <v>3137.9728877777775</v>
      </c>
      <c r="W98" s="114">
        <f>IFERROR(Lifespans_all!W97*DTE_mission_minutes!W19,"-")</f>
        <v>3137.9728877777775</v>
      </c>
    </row>
    <row r="99" spans="1:23" ht="12" x14ac:dyDescent="0.25">
      <c r="A99" s="85" t="s">
        <v>90</v>
      </c>
      <c r="B99" s="74" t="s">
        <v>110</v>
      </c>
      <c r="C99" s="86" t="s">
        <v>144</v>
      </c>
      <c r="D99" s="114">
        <f>IFERROR(Lifespans_all!D98*DTE_mission_minutes!D20,"-")</f>
        <v>3653.0924999999997</v>
      </c>
      <c r="E99" s="114">
        <f>IFERROR(Lifespans_all!E98*DTE_mission_minutes!E20,"-")</f>
        <v>3468.0533333333337</v>
      </c>
      <c r="F99" s="114">
        <f>IFERROR(Lifespans_all!F98*DTE_mission_minutes!F20,"-")</f>
        <v>3224.0014777777778</v>
      </c>
      <c r="G99" s="114">
        <f>IFERROR(Lifespans_all!G98*DTE_mission_minutes!G20,"-")</f>
        <v>3454.7784394444448</v>
      </c>
      <c r="H99" s="114">
        <f>IFERROR(Lifespans_all!H98*DTE_mission_minutes!H20,"-")</f>
        <v>3454.7784394444448</v>
      </c>
      <c r="I99" s="114">
        <f>IFERROR(Lifespans_all!I98*DTE_mission_minutes!I20,"-")</f>
        <v>0</v>
      </c>
      <c r="J99" s="114">
        <f>IFERROR(Lifespans_all!J98*DTE_mission_minutes!J20,"-")</f>
        <v>0</v>
      </c>
      <c r="K99" s="114">
        <f>IFERROR(Lifespans_all!K98*DTE_mission_minutes!K20,"-")</f>
        <v>0</v>
      </c>
      <c r="L99" s="114">
        <f>IFERROR(Lifespans_all!L98*DTE_mission_minutes!L20,"-")</f>
        <v>0</v>
      </c>
      <c r="M99" s="114">
        <f>IFERROR(Lifespans_all!M98*DTE_mission_minutes!M20,"-")</f>
        <v>0</v>
      </c>
      <c r="N99" s="114">
        <f>IFERROR(Lifespans_all!N98*DTE_mission_minutes!N20,"-")</f>
        <v>0</v>
      </c>
      <c r="O99" s="114">
        <f>IFERROR(Lifespans_all!O98*DTE_mission_minutes!O20,"-")</f>
        <v>0</v>
      </c>
      <c r="P99" s="114">
        <f>IFERROR(Lifespans_all!P98*DTE_mission_minutes!P20,"-")</f>
        <v>0</v>
      </c>
      <c r="Q99" s="114">
        <f>IFERROR(Lifespans_all!Q98*DTE_mission_minutes!Q20,"-")</f>
        <v>0</v>
      </c>
      <c r="R99" s="114">
        <f>IFERROR(Lifespans_all!R98*DTE_mission_minutes!R20,"-")</f>
        <v>0</v>
      </c>
      <c r="S99" s="114">
        <f>IFERROR(Lifespans_all!S98*DTE_mission_minutes!S20,"-")</f>
        <v>0</v>
      </c>
      <c r="T99" s="114">
        <f>IFERROR(Lifespans_all!T98*DTE_mission_minutes!T20,"-")</f>
        <v>0</v>
      </c>
      <c r="U99" s="114">
        <f>IFERROR(Lifespans_all!U98*DTE_mission_minutes!U20,"-")</f>
        <v>0</v>
      </c>
      <c r="V99" s="114">
        <f>IFERROR(Lifespans_all!V98*DTE_mission_minutes!V20,"-")</f>
        <v>0</v>
      </c>
      <c r="W99" s="114">
        <f>IFERROR(Lifespans_all!W98*DTE_mission_minutes!W20,"-")</f>
        <v>0</v>
      </c>
    </row>
    <row r="100" spans="1:23" ht="12" x14ac:dyDescent="0.25">
      <c r="A100" s="85" t="s">
        <v>93</v>
      </c>
      <c r="B100" s="79" t="s">
        <v>111</v>
      </c>
      <c r="C100" s="86"/>
      <c r="D100" s="114">
        <f>IFERROR(Lifespans_all!D99*DTE_mission_minutes!D21,"-")</f>
        <v>0</v>
      </c>
      <c r="E100" s="114">
        <f>IFERROR(Lifespans_all!E99*DTE_mission_minutes!E21,"-")</f>
        <v>0</v>
      </c>
      <c r="F100" s="114">
        <f>IFERROR(Lifespans_all!F99*DTE_mission_minutes!F21,"-")</f>
        <v>0</v>
      </c>
      <c r="G100" s="114">
        <f>IFERROR(Lifespans_all!G99*DTE_mission_minutes!G21,"-")</f>
        <v>0</v>
      </c>
      <c r="H100" s="114">
        <f>IFERROR(Lifespans_all!H99*DTE_mission_minutes!H21,"-")</f>
        <v>0</v>
      </c>
      <c r="I100" s="114">
        <f>IFERROR(Lifespans_all!I99*DTE_mission_minutes!I21,"-")</f>
        <v>0</v>
      </c>
      <c r="J100" s="114">
        <f>IFERROR(Lifespans_all!J99*DTE_mission_minutes!J21,"-")</f>
        <v>0</v>
      </c>
      <c r="K100" s="114">
        <f>IFERROR(Lifespans_all!K99*DTE_mission_minutes!K21,"-")</f>
        <v>0</v>
      </c>
      <c r="L100" s="114">
        <f>IFERROR(Lifespans_all!L99*DTE_mission_minutes!L21,"-")</f>
        <v>0</v>
      </c>
      <c r="M100" s="114">
        <f>IFERROR(Lifespans_all!M99*DTE_mission_minutes!M21,"-")</f>
        <v>0</v>
      </c>
      <c r="N100" s="114">
        <f>IFERROR(Lifespans_all!N99*DTE_mission_minutes!N21,"-")</f>
        <v>0</v>
      </c>
      <c r="O100" s="114">
        <f>IFERROR(Lifespans_all!O99*DTE_mission_minutes!O21,"-")</f>
        <v>0</v>
      </c>
      <c r="P100" s="114">
        <f>IFERROR(Lifespans_all!P99*DTE_mission_minutes!P21,"-")</f>
        <v>0</v>
      </c>
      <c r="Q100" s="114">
        <f>IFERROR(Lifespans_all!Q99*DTE_mission_minutes!Q21,"-")</f>
        <v>0</v>
      </c>
      <c r="R100" s="114">
        <f>IFERROR(Lifespans_all!R99*DTE_mission_minutes!R21,"-")</f>
        <v>0</v>
      </c>
      <c r="S100" s="114">
        <f>IFERROR(Lifespans_all!S99*DTE_mission_minutes!S21,"-")</f>
        <v>0</v>
      </c>
      <c r="T100" s="114">
        <f>IFERROR(Lifespans_all!T99*DTE_mission_minutes!T21,"-")</f>
        <v>0</v>
      </c>
      <c r="U100" s="114">
        <f>IFERROR(Lifespans_all!U99*DTE_mission_minutes!U21,"-")</f>
        <v>0</v>
      </c>
      <c r="V100" s="114">
        <f>IFERROR(Lifespans_all!V99*DTE_mission_minutes!V21,"-")</f>
        <v>0</v>
      </c>
      <c r="W100" s="114">
        <f>IFERROR(Lifespans_all!W99*DTE_mission_minutes!W21,"-")</f>
        <v>0</v>
      </c>
    </row>
    <row r="101" spans="1:23" ht="12" x14ac:dyDescent="0.25">
      <c r="A101" s="85" t="s">
        <v>126</v>
      </c>
      <c r="B101" s="74" t="s">
        <v>110</v>
      </c>
      <c r="C101" s="86"/>
      <c r="D101" s="114">
        <f>IFERROR(Lifespans_all!D100*DTE_mission_minutes!D22,"-")</f>
        <v>761.88366485714243</v>
      </c>
      <c r="E101" s="114">
        <f>IFERROR(Lifespans_all!E100*DTE_mission_minutes!E22,"-")</f>
        <v>761.88366485714243</v>
      </c>
      <c r="F101" s="114">
        <f>IFERROR(Lifespans_all!F100*DTE_mission_minutes!F22,"-")</f>
        <v>761.88366485714243</v>
      </c>
      <c r="G101" s="114">
        <f>IFERROR(Lifespans_all!G100*DTE_mission_minutes!G22,"-")</f>
        <v>761.88366485714243</v>
      </c>
      <c r="H101" s="114">
        <f>IFERROR(Lifespans_all!H100*DTE_mission_minutes!H22,"-")</f>
        <v>761.88366485714243</v>
      </c>
      <c r="I101" s="114">
        <f>IFERROR(Lifespans_all!I100*DTE_mission_minutes!I22,"-")</f>
        <v>0</v>
      </c>
      <c r="J101" s="114">
        <f>IFERROR(Lifespans_all!J100*DTE_mission_minutes!J22,"-")</f>
        <v>0</v>
      </c>
      <c r="K101" s="114">
        <f>IFERROR(Lifespans_all!K100*DTE_mission_minutes!K22,"-")</f>
        <v>0</v>
      </c>
      <c r="L101" s="114">
        <f>IFERROR(Lifespans_all!L100*DTE_mission_minutes!L22,"-")</f>
        <v>0</v>
      </c>
      <c r="M101" s="114">
        <f>IFERROR(Lifespans_all!M100*DTE_mission_minutes!M22,"-")</f>
        <v>0</v>
      </c>
      <c r="N101" s="114">
        <f>IFERROR(Lifespans_all!N100*DTE_mission_minutes!N22,"-")</f>
        <v>0</v>
      </c>
      <c r="O101" s="114">
        <f>IFERROR(Lifespans_all!O100*DTE_mission_minutes!O22,"-")</f>
        <v>0</v>
      </c>
      <c r="P101" s="114">
        <f>IFERROR(Lifespans_all!P100*DTE_mission_minutes!P22,"-")</f>
        <v>0</v>
      </c>
      <c r="Q101" s="114">
        <f>IFERROR(Lifespans_all!Q100*DTE_mission_minutes!Q22,"-")</f>
        <v>0</v>
      </c>
      <c r="R101" s="114">
        <f>IFERROR(Lifespans_all!R100*DTE_mission_minutes!R22,"-")</f>
        <v>0</v>
      </c>
      <c r="S101" s="114">
        <f>IFERROR(Lifespans_all!S100*DTE_mission_minutes!S22,"-")</f>
        <v>0</v>
      </c>
      <c r="T101" s="114">
        <f>IFERROR(Lifespans_all!T100*DTE_mission_minutes!T22,"-")</f>
        <v>0</v>
      </c>
      <c r="U101" s="114">
        <f>IFERROR(Lifespans_all!U100*DTE_mission_minutes!U22,"-")</f>
        <v>0</v>
      </c>
      <c r="V101" s="114">
        <f>IFERROR(Lifespans_all!V100*DTE_mission_minutes!V22,"-")</f>
        <v>0</v>
      </c>
      <c r="W101" s="114">
        <f>IFERROR(Lifespans_all!W100*DTE_mission_minutes!W22,"-")</f>
        <v>0</v>
      </c>
    </row>
    <row r="102" spans="1:23" ht="12" x14ac:dyDescent="0.25">
      <c r="A102" s="85" t="s">
        <v>91</v>
      </c>
      <c r="B102" s="74" t="s">
        <v>110</v>
      </c>
      <c r="C102" s="86" t="s">
        <v>144</v>
      </c>
      <c r="D102" s="114">
        <f>IFERROR(Lifespans_all!D101*DTE_mission_minutes!D23,"-")</f>
        <v>21.986611111111113</v>
      </c>
      <c r="E102" s="114">
        <f>IFERROR(Lifespans_all!E101*DTE_mission_minutes!E23,"-")</f>
        <v>1.1333333333333333</v>
      </c>
      <c r="F102" s="114">
        <f>IFERROR(Lifespans_all!F101*DTE_mission_minutes!F23,"-")</f>
        <v>3.7333333333333334</v>
      </c>
      <c r="G102" s="114">
        <f>IFERROR(Lifespans_all!G101*DTE_mission_minutes!G23,"-")</f>
        <v>23.303841111111115</v>
      </c>
      <c r="H102" s="114">
        <f>IFERROR(Lifespans_all!H101*DTE_mission_minutes!H23,"-")</f>
        <v>0</v>
      </c>
      <c r="I102" s="114">
        <f>IFERROR(Lifespans_all!I101*DTE_mission_minutes!I23,"-")</f>
        <v>0</v>
      </c>
      <c r="J102" s="114">
        <f>IFERROR(Lifespans_all!J101*DTE_mission_minutes!J23,"-")</f>
        <v>0</v>
      </c>
      <c r="K102" s="114">
        <f>IFERROR(Lifespans_all!K101*DTE_mission_minutes!K23,"-")</f>
        <v>0</v>
      </c>
      <c r="L102" s="114">
        <f>IFERROR(Lifespans_all!L101*DTE_mission_minutes!L23,"-")</f>
        <v>0</v>
      </c>
      <c r="M102" s="114">
        <f>IFERROR(Lifespans_all!M101*DTE_mission_minutes!M23,"-")</f>
        <v>0</v>
      </c>
      <c r="N102" s="114">
        <f>IFERROR(Lifespans_all!N101*DTE_mission_minutes!N23,"-")</f>
        <v>0</v>
      </c>
      <c r="O102" s="114">
        <f>IFERROR(Lifespans_all!O101*DTE_mission_minutes!O23,"-")</f>
        <v>0</v>
      </c>
      <c r="P102" s="114">
        <f>IFERROR(Lifespans_all!P101*DTE_mission_minutes!P23,"-")</f>
        <v>0</v>
      </c>
      <c r="Q102" s="114">
        <f>IFERROR(Lifespans_all!Q101*DTE_mission_minutes!Q23,"-")</f>
        <v>0</v>
      </c>
      <c r="R102" s="114">
        <f>IFERROR(Lifespans_all!R101*DTE_mission_minutes!R23,"-")</f>
        <v>0</v>
      </c>
      <c r="S102" s="114">
        <f>IFERROR(Lifespans_all!S101*DTE_mission_minutes!S23,"-")</f>
        <v>0</v>
      </c>
      <c r="T102" s="114">
        <f>IFERROR(Lifespans_all!T101*DTE_mission_minutes!T23,"-")</f>
        <v>0</v>
      </c>
      <c r="U102" s="114">
        <f>IFERROR(Lifespans_all!U101*DTE_mission_minutes!U23,"-")</f>
        <v>0</v>
      </c>
      <c r="V102" s="114">
        <f>IFERROR(Lifespans_all!V101*DTE_mission_minutes!V23,"-")</f>
        <v>0</v>
      </c>
      <c r="W102" s="114">
        <f>IFERROR(Lifespans_all!W101*DTE_mission_minutes!W23,"-")</f>
        <v>0</v>
      </c>
    </row>
    <row r="103" spans="1:23" ht="12" x14ac:dyDescent="0.25">
      <c r="A103" s="89" t="s">
        <v>92</v>
      </c>
      <c r="B103" s="80" t="s">
        <v>112</v>
      </c>
      <c r="C103" s="86" t="s">
        <v>144</v>
      </c>
      <c r="D103" s="114">
        <f>IFERROR(Lifespans_all!D102*DTE_mission_minutes!D24,"-")</f>
        <v>7757.52</v>
      </c>
      <c r="E103" s="114">
        <f>IFERROR(Lifespans_all!E102*DTE_mission_minutes!E24,"-")</f>
        <v>7884.0724999999993</v>
      </c>
      <c r="F103" s="114">
        <f>IFERROR(Lifespans_all!F102*DTE_mission_minutes!F24,"-")</f>
        <v>7411.0455555555554</v>
      </c>
      <c r="G103" s="114">
        <f>IFERROR(Lifespans_all!G102*DTE_mission_minutes!G24,"-")</f>
        <v>7749.4853583333334</v>
      </c>
      <c r="H103" s="114">
        <f>IFERROR(Lifespans_all!H102*DTE_mission_minutes!H24,"-")</f>
        <v>7749.4853583333334</v>
      </c>
      <c r="I103" s="114">
        <f>IFERROR(Lifespans_all!I102*DTE_mission_minutes!I24,"-")</f>
        <v>7749.4853583333334</v>
      </c>
      <c r="J103" s="114">
        <f>IFERROR(Lifespans_all!J102*DTE_mission_minutes!J24,"-")</f>
        <v>7749.4853583333334</v>
      </c>
      <c r="K103" s="114">
        <f>IFERROR(Lifespans_all!K102*DTE_mission_minutes!K24,"-")</f>
        <v>7749.4853583333334</v>
      </c>
      <c r="L103" s="114">
        <f>IFERROR(Lifespans_all!L102*DTE_mission_minutes!L24,"-")</f>
        <v>7749.4853583333334</v>
      </c>
      <c r="M103" s="114">
        <f>IFERROR(Lifespans_all!M102*DTE_mission_minutes!M24,"-")</f>
        <v>7749.4853583333334</v>
      </c>
      <c r="N103" s="114">
        <f>IFERROR(Lifespans_all!N102*DTE_mission_minutes!N24,"-")</f>
        <v>0</v>
      </c>
      <c r="O103" s="114">
        <f>IFERROR(Lifespans_all!O102*DTE_mission_minutes!O24,"-")</f>
        <v>0</v>
      </c>
      <c r="P103" s="114">
        <f>IFERROR(Lifespans_all!P102*DTE_mission_minutes!P24,"-")</f>
        <v>0</v>
      </c>
      <c r="Q103" s="114">
        <f>IFERROR(Lifespans_all!Q102*DTE_mission_minutes!Q24,"-")</f>
        <v>0</v>
      </c>
      <c r="R103" s="114">
        <f>IFERROR(Lifespans_all!R102*DTE_mission_minutes!R24,"-")</f>
        <v>0</v>
      </c>
      <c r="S103" s="114">
        <f>IFERROR(Lifespans_all!S102*DTE_mission_minutes!S24,"-")</f>
        <v>0</v>
      </c>
      <c r="T103" s="114">
        <f>IFERROR(Lifespans_all!T102*DTE_mission_minutes!T24,"-")</f>
        <v>0</v>
      </c>
      <c r="U103" s="114">
        <f>IFERROR(Lifespans_all!U102*DTE_mission_minutes!U24,"-")</f>
        <v>0</v>
      </c>
      <c r="V103" s="114">
        <f>IFERROR(Lifespans_all!V102*DTE_mission_minutes!V24,"-")</f>
        <v>0</v>
      </c>
      <c r="W103" s="114">
        <f>IFERROR(Lifespans_all!W102*DTE_mission_minutes!W24,"-")</f>
        <v>0</v>
      </c>
    </row>
    <row r="104" spans="1:23" ht="12" x14ac:dyDescent="0.25">
      <c r="A104" s="85" t="s">
        <v>94</v>
      </c>
      <c r="B104" s="74" t="s">
        <v>113</v>
      </c>
      <c r="C104" s="86"/>
      <c r="D104" s="114">
        <f>IFERROR(Lifespans_all!D103*DTE_mission_minutes!D25,"-")</f>
        <v>7739.6944573611108</v>
      </c>
      <c r="E104" s="114">
        <f>IFERROR(Lifespans_all!E103*DTE_mission_minutes!E25,"-")</f>
        <v>7739.6944573611108</v>
      </c>
      <c r="F104" s="114">
        <f>IFERROR(Lifespans_all!F103*DTE_mission_minutes!F25,"-")</f>
        <v>7739.6944573611108</v>
      </c>
      <c r="G104" s="114">
        <f>IFERROR(Lifespans_all!G103*DTE_mission_minutes!G25,"-")</f>
        <v>7739.6944573611108</v>
      </c>
      <c r="H104" s="114">
        <f>IFERROR(Lifespans_all!H103*DTE_mission_minutes!H25,"-")</f>
        <v>0</v>
      </c>
      <c r="I104" s="114">
        <f>IFERROR(Lifespans_all!I103*DTE_mission_minutes!I25,"-")</f>
        <v>0</v>
      </c>
      <c r="J104" s="114">
        <f>IFERROR(Lifespans_all!J103*DTE_mission_minutes!J25,"-")</f>
        <v>0</v>
      </c>
      <c r="K104" s="114">
        <f>IFERROR(Lifespans_all!K103*DTE_mission_minutes!K25,"-")</f>
        <v>0</v>
      </c>
      <c r="L104" s="114">
        <f>IFERROR(Lifespans_all!L103*DTE_mission_minutes!L25,"-")</f>
        <v>0</v>
      </c>
      <c r="M104" s="114">
        <f>IFERROR(Lifespans_all!M103*DTE_mission_minutes!M25,"-")</f>
        <v>0</v>
      </c>
      <c r="N104" s="114">
        <f>IFERROR(Lifespans_all!N103*DTE_mission_minutes!N25,"-")</f>
        <v>0</v>
      </c>
      <c r="O104" s="114">
        <f>IFERROR(Lifespans_all!O103*DTE_mission_minutes!O25,"-")</f>
        <v>0</v>
      </c>
      <c r="P104" s="114">
        <f>IFERROR(Lifespans_all!P103*DTE_mission_minutes!P25,"-")</f>
        <v>0</v>
      </c>
      <c r="Q104" s="114">
        <f>IFERROR(Lifespans_all!Q103*DTE_mission_minutes!Q25,"-")</f>
        <v>0</v>
      </c>
      <c r="R104" s="114">
        <f>IFERROR(Lifespans_all!R103*DTE_mission_minutes!R25,"-")</f>
        <v>0</v>
      </c>
      <c r="S104" s="114">
        <f>IFERROR(Lifespans_all!S103*DTE_mission_minutes!S25,"-")</f>
        <v>0</v>
      </c>
      <c r="T104" s="114">
        <f>IFERROR(Lifespans_all!T103*DTE_mission_minutes!T25,"-")</f>
        <v>0</v>
      </c>
      <c r="U104" s="114">
        <f>IFERROR(Lifespans_all!U103*DTE_mission_minutes!U25,"-")</f>
        <v>0</v>
      </c>
      <c r="V104" s="114">
        <f>IFERROR(Lifespans_all!V103*DTE_mission_minutes!V25,"-")</f>
        <v>0</v>
      </c>
      <c r="W104" s="114">
        <f>IFERROR(Lifespans_all!W103*DTE_mission_minutes!W25,"-")</f>
        <v>0</v>
      </c>
    </row>
    <row r="105" spans="1:23" ht="12" x14ac:dyDescent="0.25">
      <c r="A105" s="85" t="s">
        <v>127</v>
      </c>
      <c r="B105" s="74" t="s">
        <v>110</v>
      </c>
      <c r="C105" s="86"/>
      <c r="D105" s="114">
        <f>IFERROR(Lifespans_all!D104*DTE_mission_minutes!D26,"-")</f>
        <v>761.88366485714243</v>
      </c>
      <c r="E105" s="114">
        <f>IFERROR(Lifespans_all!E104*DTE_mission_minutes!E26,"-")</f>
        <v>0</v>
      </c>
      <c r="F105" s="114">
        <f>IFERROR(Lifespans_all!F104*DTE_mission_minutes!F26,"-")</f>
        <v>0</v>
      </c>
      <c r="G105" s="114">
        <f>IFERROR(Lifespans_all!G104*DTE_mission_minutes!G26,"-")</f>
        <v>0</v>
      </c>
      <c r="H105" s="114">
        <f>IFERROR(Lifespans_all!H104*DTE_mission_minutes!H26,"-")</f>
        <v>0</v>
      </c>
      <c r="I105" s="114">
        <f>IFERROR(Lifespans_all!I104*DTE_mission_minutes!I26,"-")</f>
        <v>0</v>
      </c>
      <c r="J105" s="114">
        <f>IFERROR(Lifespans_all!J104*DTE_mission_minutes!J26,"-")</f>
        <v>0</v>
      </c>
      <c r="K105" s="114">
        <f>IFERROR(Lifespans_all!K104*DTE_mission_minutes!K26,"-")</f>
        <v>0</v>
      </c>
      <c r="L105" s="114">
        <f>IFERROR(Lifespans_all!L104*DTE_mission_minutes!L26,"-")</f>
        <v>0</v>
      </c>
      <c r="M105" s="114">
        <f>IFERROR(Lifespans_all!M104*DTE_mission_minutes!M26,"-")</f>
        <v>0</v>
      </c>
      <c r="N105" s="114">
        <f>IFERROR(Lifespans_all!N104*DTE_mission_minutes!N26,"-")</f>
        <v>0</v>
      </c>
      <c r="O105" s="114">
        <f>IFERROR(Lifespans_all!O104*DTE_mission_minutes!O26,"-")</f>
        <v>0</v>
      </c>
      <c r="P105" s="114">
        <f>IFERROR(Lifespans_all!P104*DTE_mission_minutes!P26,"-")</f>
        <v>0</v>
      </c>
      <c r="Q105" s="114">
        <f>IFERROR(Lifespans_all!Q104*DTE_mission_minutes!Q26,"-")</f>
        <v>0</v>
      </c>
      <c r="R105" s="114">
        <f>IFERROR(Lifespans_all!R104*DTE_mission_minutes!R26,"-")</f>
        <v>0</v>
      </c>
      <c r="S105" s="114">
        <f>IFERROR(Lifespans_all!S104*DTE_mission_minutes!S26,"-")</f>
        <v>0</v>
      </c>
      <c r="T105" s="114">
        <f>IFERROR(Lifespans_all!T104*DTE_mission_minutes!T26,"-")</f>
        <v>0</v>
      </c>
      <c r="U105" s="114">
        <f>IFERROR(Lifespans_all!U104*DTE_mission_minutes!U26,"-")</f>
        <v>0</v>
      </c>
      <c r="V105" s="114">
        <f>IFERROR(Lifespans_all!V104*DTE_mission_minutes!V26,"-")</f>
        <v>0</v>
      </c>
      <c r="W105" s="114">
        <f>IFERROR(Lifespans_all!W104*DTE_mission_minutes!W26,"-")</f>
        <v>0</v>
      </c>
    </row>
    <row r="106" spans="1:23" ht="12" x14ac:dyDescent="0.25">
      <c r="A106" s="85" t="s">
        <v>128</v>
      </c>
      <c r="B106" s="74" t="s">
        <v>110</v>
      </c>
      <c r="C106" s="86"/>
      <c r="D106" s="114">
        <f>IFERROR(Lifespans_all!D105*DTE_mission_minutes!D27,"-")</f>
        <v>761.88366485714243</v>
      </c>
      <c r="E106" s="114">
        <f>IFERROR(Lifespans_all!E105*DTE_mission_minutes!E27,"-")</f>
        <v>761.88366485714243</v>
      </c>
      <c r="F106" s="114">
        <f>IFERROR(Lifespans_all!F105*DTE_mission_minutes!F27,"-")</f>
        <v>761.88366485714243</v>
      </c>
      <c r="G106" s="114">
        <f>IFERROR(Lifespans_all!G105*DTE_mission_minutes!G27,"-")</f>
        <v>0</v>
      </c>
      <c r="H106" s="114">
        <f>IFERROR(Lifespans_all!H105*DTE_mission_minutes!H27,"-")</f>
        <v>0</v>
      </c>
      <c r="I106" s="114">
        <f>IFERROR(Lifespans_all!I105*DTE_mission_minutes!I27,"-")</f>
        <v>0</v>
      </c>
      <c r="J106" s="114">
        <f>IFERROR(Lifespans_all!J105*DTE_mission_minutes!J27,"-")</f>
        <v>0</v>
      </c>
      <c r="K106" s="114">
        <f>IFERROR(Lifespans_all!K105*DTE_mission_minutes!K27,"-")</f>
        <v>0</v>
      </c>
      <c r="L106" s="114">
        <f>IFERROR(Lifespans_all!L105*DTE_mission_minutes!L27,"-")</f>
        <v>0</v>
      </c>
      <c r="M106" s="114">
        <f>IFERROR(Lifespans_all!M105*DTE_mission_minutes!M27,"-")</f>
        <v>0</v>
      </c>
      <c r="N106" s="114">
        <f>IFERROR(Lifespans_all!N105*DTE_mission_minutes!N27,"-")</f>
        <v>0</v>
      </c>
      <c r="O106" s="114">
        <f>IFERROR(Lifespans_all!O105*DTE_mission_minutes!O27,"-")</f>
        <v>0</v>
      </c>
      <c r="P106" s="114">
        <f>IFERROR(Lifespans_all!P105*DTE_mission_minutes!P27,"-")</f>
        <v>0</v>
      </c>
      <c r="Q106" s="114">
        <f>IFERROR(Lifespans_all!Q105*DTE_mission_minutes!Q27,"-")</f>
        <v>0</v>
      </c>
      <c r="R106" s="114">
        <f>IFERROR(Lifespans_all!R105*DTE_mission_minutes!R27,"-")</f>
        <v>0</v>
      </c>
      <c r="S106" s="114">
        <f>IFERROR(Lifespans_all!S105*DTE_mission_minutes!S27,"-")</f>
        <v>0</v>
      </c>
      <c r="T106" s="114">
        <f>IFERROR(Lifespans_all!T105*DTE_mission_minutes!T27,"-")</f>
        <v>0</v>
      </c>
      <c r="U106" s="114">
        <f>IFERROR(Lifespans_all!U105*DTE_mission_minutes!U27,"-")</f>
        <v>0</v>
      </c>
      <c r="V106" s="114">
        <f>IFERROR(Lifespans_all!V105*DTE_mission_minutes!V27,"-")</f>
        <v>0</v>
      </c>
      <c r="W106" s="114">
        <f>IFERROR(Lifespans_all!W105*DTE_mission_minutes!W27,"-")</f>
        <v>0</v>
      </c>
    </row>
    <row r="107" spans="1:23" ht="12" x14ac:dyDescent="0.25">
      <c r="A107" s="85" t="s">
        <v>129</v>
      </c>
      <c r="B107" s="74" t="s">
        <v>110</v>
      </c>
      <c r="C107" s="86"/>
      <c r="D107" s="114">
        <f>IFERROR(Lifespans_all!D106*DTE_mission_minutes!D28,"-")</f>
        <v>761.88366485714243</v>
      </c>
      <c r="E107" s="114">
        <f>IFERROR(Lifespans_all!E106*DTE_mission_minutes!E28,"-")</f>
        <v>761.88366485714243</v>
      </c>
      <c r="F107" s="114">
        <f>IFERROR(Lifespans_all!F106*DTE_mission_minutes!F28,"-")</f>
        <v>761.88366485714243</v>
      </c>
      <c r="G107" s="114">
        <f>IFERROR(Lifespans_all!G106*DTE_mission_minutes!G28,"-")</f>
        <v>761.88366485714243</v>
      </c>
      <c r="H107" s="114">
        <f>IFERROR(Lifespans_all!H106*DTE_mission_minutes!H28,"-")</f>
        <v>761.88366485714243</v>
      </c>
      <c r="I107" s="114">
        <f>IFERROR(Lifespans_all!I106*DTE_mission_minutes!I28,"-")</f>
        <v>761.88366485714243</v>
      </c>
      <c r="J107" s="114">
        <f>IFERROR(Lifespans_all!J106*DTE_mission_minutes!J28,"-")</f>
        <v>0</v>
      </c>
      <c r="K107" s="114">
        <f>IFERROR(Lifespans_all!K106*DTE_mission_minutes!K28,"-")</f>
        <v>0</v>
      </c>
      <c r="L107" s="114">
        <f>IFERROR(Lifespans_all!L106*DTE_mission_minutes!L28,"-")</f>
        <v>0</v>
      </c>
      <c r="M107" s="114">
        <f>IFERROR(Lifespans_all!M106*DTE_mission_minutes!M28,"-")</f>
        <v>0</v>
      </c>
      <c r="N107" s="114">
        <f>IFERROR(Lifespans_all!N106*DTE_mission_minutes!N28,"-")</f>
        <v>0</v>
      </c>
      <c r="O107" s="114">
        <f>IFERROR(Lifespans_all!O106*DTE_mission_minutes!O28,"-")</f>
        <v>0</v>
      </c>
      <c r="P107" s="114">
        <f>IFERROR(Lifespans_all!P106*DTE_mission_minutes!P28,"-")</f>
        <v>0</v>
      </c>
      <c r="Q107" s="114">
        <f>IFERROR(Lifespans_all!Q106*DTE_mission_minutes!Q28,"-")</f>
        <v>0</v>
      </c>
      <c r="R107" s="114">
        <f>IFERROR(Lifespans_all!R106*DTE_mission_minutes!R28,"-")</f>
        <v>0</v>
      </c>
      <c r="S107" s="114">
        <f>IFERROR(Lifespans_all!S106*DTE_mission_minutes!S28,"-")</f>
        <v>0</v>
      </c>
      <c r="T107" s="114">
        <f>IFERROR(Lifespans_all!T106*DTE_mission_minutes!T28,"-")</f>
        <v>0</v>
      </c>
      <c r="U107" s="114">
        <f>IFERROR(Lifespans_all!U106*DTE_mission_minutes!U28,"-")</f>
        <v>0</v>
      </c>
      <c r="V107" s="114">
        <f>IFERROR(Lifespans_all!V106*DTE_mission_minutes!V28,"-")</f>
        <v>0</v>
      </c>
      <c r="W107" s="114">
        <f>IFERROR(Lifespans_all!W106*DTE_mission_minutes!W28,"-")</f>
        <v>0</v>
      </c>
    </row>
    <row r="108" spans="1:23" ht="12" x14ac:dyDescent="0.25">
      <c r="A108" s="85" t="s">
        <v>95</v>
      </c>
      <c r="B108" s="77" t="s">
        <v>114</v>
      </c>
      <c r="C108" s="86"/>
      <c r="D108" s="114">
        <f>IFERROR(Lifespans_all!D107*DTE_mission_minutes!D29,"-")</f>
        <v>1413.3399950000003</v>
      </c>
      <c r="E108" s="114">
        <f>IFERROR(Lifespans_all!E107*DTE_mission_minutes!E29,"-")</f>
        <v>1413.3399950000003</v>
      </c>
      <c r="F108" s="114">
        <f>IFERROR(Lifespans_all!F107*DTE_mission_minutes!F29,"-")</f>
        <v>1413.3399950000003</v>
      </c>
      <c r="G108" s="114">
        <f>IFERROR(Lifespans_all!G107*DTE_mission_minutes!G29,"-")</f>
        <v>1413.3399950000003</v>
      </c>
      <c r="H108" s="114">
        <f>IFERROR(Lifespans_all!H107*DTE_mission_minutes!H29,"-")</f>
        <v>1413.3399950000003</v>
      </c>
      <c r="I108" s="114">
        <f>IFERROR(Lifespans_all!I107*DTE_mission_minutes!I29,"-")</f>
        <v>1413.3399950000003</v>
      </c>
      <c r="J108" s="114">
        <f>IFERROR(Lifespans_all!J107*DTE_mission_minutes!J29,"-")</f>
        <v>1413.3399950000003</v>
      </c>
      <c r="K108" s="114">
        <f>IFERROR(Lifespans_all!K107*DTE_mission_minutes!K29,"-")</f>
        <v>1413.3399950000003</v>
      </c>
      <c r="L108" s="114">
        <f>IFERROR(Lifespans_all!L107*DTE_mission_minutes!L29,"-")</f>
        <v>1413.3399950000003</v>
      </c>
      <c r="M108" s="114">
        <f>IFERROR(Lifespans_all!M107*DTE_mission_minutes!M29,"-")</f>
        <v>1413.3399950000003</v>
      </c>
      <c r="N108" s="114">
        <f>IFERROR(Lifespans_all!N107*DTE_mission_minutes!N29,"-")</f>
        <v>1413.3399950000003</v>
      </c>
      <c r="O108" s="114">
        <f>IFERROR(Lifespans_all!O107*DTE_mission_minutes!O29,"-")</f>
        <v>1413.3399950000003</v>
      </c>
      <c r="P108" s="114">
        <f>IFERROR(Lifespans_all!P107*DTE_mission_minutes!P29,"-")</f>
        <v>1413.3399950000003</v>
      </c>
      <c r="Q108" s="114">
        <f>IFERROR(Lifespans_all!Q107*DTE_mission_minutes!Q29,"-")</f>
        <v>1413.3399950000003</v>
      </c>
      <c r="R108" s="114">
        <f>IFERROR(Lifespans_all!R107*DTE_mission_minutes!R29,"-")</f>
        <v>1413.3399950000003</v>
      </c>
      <c r="S108" s="114">
        <f>IFERROR(Lifespans_all!S107*DTE_mission_minutes!S29,"-")</f>
        <v>1413.3399950000003</v>
      </c>
      <c r="T108" s="114">
        <f>IFERROR(Lifespans_all!T107*DTE_mission_minutes!T29,"-")</f>
        <v>1413.3399950000003</v>
      </c>
      <c r="U108" s="114">
        <f>IFERROR(Lifespans_all!U107*DTE_mission_minutes!U29,"-")</f>
        <v>1413.3399950000003</v>
      </c>
      <c r="V108" s="114">
        <f>IFERROR(Lifespans_all!V107*DTE_mission_minutes!V29,"-")</f>
        <v>1413.3399950000003</v>
      </c>
      <c r="W108" s="114">
        <f>IFERROR(Lifespans_all!W107*DTE_mission_minutes!W29,"-")</f>
        <v>1413.3399950000003</v>
      </c>
    </row>
    <row r="109" spans="1:23" ht="12" x14ac:dyDescent="0.25">
      <c r="A109" s="85" t="s">
        <v>130</v>
      </c>
      <c r="B109" s="77" t="s">
        <v>111</v>
      </c>
      <c r="C109" s="86"/>
      <c r="D109" s="114">
        <f>IFERROR(Lifespans_all!D108*DTE_mission_minutes!D30,"-")</f>
        <v>1430.9131237870372</v>
      </c>
      <c r="E109" s="114">
        <f>IFERROR(Lifespans_all!E108*DTE_mission_minutes!E30,"-")</f>
        <v>1430.9131237870372</v>
      </c>
      <c r="F109" s="114">
        <f>IFERROR(Lifespans_all!F108*DTE_mission_minutes!F30,"-")</f>
        <v>1430.9131237870372</v>
      </c>
      <c r="G109" s="114">
        <f>IFERROR(Lifespans_all!G108*DTE_mission_minutes!G30,"-")</f>
        <v>1430.9131237870372</v>
      </c>
      <c r="H109" s="114">
        <f>IFERROR(Lifespans_all!H108*DTE_mission_minutes!H30,"-")</f>
        <v>1430.9131237870372</v>
      </c>
      <c r="I109" s="114">
        <f>IFERROR(Lifespans_all!I108*DTE_mission_minutes!I30,"-")</f>
        <v>1430.9131237870372</v>
      </c>
      <c r="J109" s="114">
        <f>IFERROR(Lifespans_all!J108*DTE_mission_minutes!J30,"-")</f>
        <v>1430.9131237870372</v>
      </c>
      <c r="K109" s="114">
        <f>IFERROR(Lifespans_all!K108*DTE_mission_minutes!K30,"-")</f>
        <v>1430.9131237870372</v>
      </c>
      <c r="L109" s="114">
        <f>IFERROR(Lifespans_all!L108*DTE_mission_minutes!L30,"-")</f>
        <v>1430.9131237870372</v>
      </c>
      <c r="M109" s="114">
        <f>IFERROR(Lifespans_all!M108*DTE_mission_minutes!M30,"-")</f>
        <v>1430.9131237870372</v>
      </c>
      <c r="N109" s="114">
        <f>IFERROR(Lifespans_all!N108*DTE_mission_minutes!N30,"-")</f>
        <v>1430.9131237870372</v>
      </c>
      <c r="O109" s="114">
        <f>IFERROR(Lifespans_all!O108*DTE_mission_minutes!O30,"-")</f>
        <v>1430.9131237870372</v>
      </c>
      <c r="P109" s="114">
        <f>IFERROR(Lifespans_all!P108*DTE_mission_minutes!P30,"-")</f>
        <v>1430.9131237870372</v>
      </c>
      <c r="Q109" s="114">
        <f>IFERROR(Lifespans_all!Q108*DTE_mission_minutes!Q30,"-")</f>
        <v>1430.9131237870372</v>
      </c>
      <c r="R109" s="114">
        <f>IFERROR(Lifespans_all!R108*DTE_mission_minutes!R30,"-")</f>
        <v>1430.9131237870372</v>
      </c>
      <c r="S109" s="114">
        <f>IFERROR(Lifespans_all!S108*DTE_mission_minutes!S30,"-")</f>
        <v>1430.9131237870372</v>
      </c>
      <c r="T109" s="114">
        <f>IFERROR(Lifespans_all!T108*DTE_mission_minutes!T30,"-")</f>
        <v>1430.9131237870372</v>
      </c>
      <c r="U109" s="114">
        <f>IFERROR(Lifespans_all!U108*DTE_mission_minutes!U30,"-")</f>
        <v>1430.9131237870372</v>
      </c>
      <c r="V109" s="114">
        <f>IFERROR(Lifespans_all!V108*DTE_mission_minutes!V30,"-")</f>
        <v>1430.9131237870372</v>
      </c>
      <c r="W109" s="114">
        <f>IFERROR(Lifespans_all!W108*DTE_mission_minutes!W30,"-")</f>
        <v>1430.9131237870372</v>
      </c>
    </row>
    <row r="110" spans="1:23" ht="12" x14ac:dyDescent="0.25">
      <c r="A110" s="85" t="s">
        <v>140</v>
      </c>
      <c r="B110" s="74" t="s">
        <v>109</v>
      </c>
      <c r="C110" s="86" t="s">
        <v>144</v>
      </c>
      <c r="D110" s="114">
        <f>IFERROR(Lifespans_all!D109*DTE_mission_minutes!D31,"-")</f>
        <v>221.29177222222222</v>
      </c>
      <c r="E110" s="114">
        <f>IFERROR(Lifespans_all!E109*DTE_mission_minutes!E31,"-")</f>
        <v>244.03194444444446</v>
      </c>
      <c r="F110" s="114">
        <f>IFERROR(Lifespans_all!F109*DTE_mission_minutes!F31,"-")</f>
        <v>0</v>
      </c>
      <c r="G110" s="114">
        <f>IFERROR(Lifespans_all!G109*DTE_mission_minutes!G31,"-")</f>
        <v>0</v>
      </c>
      <c r="H110" s="114">
        <f>IFERROR(Lifespans_all!H109*DTE_mission_minutes!H31,"-")</f>
        <v>0</v>
      </c>
      <c r="I110" s="114">
        <f>IFERROR(Lifespans_all!I109*DTE_mission_minutes!I31,"-")</f>
        <v>0</v>
      </c>
      <c r="J110" s="114">
        <f>IFERROR(Lifespans_all!J109*DTE_mission_minutes!J31,"-")</f>
        <v>0</v>
      </c>
      <c r="K110" s="114">
        <f>IFERROR(Lifespans_all!K109*DTE_mission_minutes!K31,"-")</f>
        <v>0</v>
      </c>
      <c r="L110" s="114">
        <f>IFERROR(Lifespans_all!L109*DTE_mission_minutes!L31,"-")</f>
        <v>0</v>
      </c>
      <c r="M110" s="114">
        <f>IFERROR(Lifespans_all!M109*DTE_mission_minutes!M31,"-")</f>
        <v>0</v>
      </c>
      <c r="N110" s="114">
        <f>IFERROR(Lifespans_all!N109*DTE_mission_minutes!N31,"-")</f>
        <v>0</v>
      </c>
      <c r="O110" s="114">
        <f>IFERROR(Lifespans_all!O109*DTE_mission_minutes!O31,"-")</f>
        <v>0</v>
      </c>
      <c r="P110" s="114">
        <f>IFERROR(Lifespans_all!P109*DTE_mission_minutes!P31,"-")</f>
        <v>0</v>
      </c>
      <c r="Q110" s="114">
        <f>IFERROR(Lifespans_all!Q109*DTE_mission_minutes!Q31,"-")</f>
        <v>0</v>
      </c>
      <c r="R110" s="114">
        <f>IFERROR(Lifespans_all!R109*DTE_mission_minutes!R31,"-")</f>
        <v>0</v>
      </c>
      <c r="S110" s="114">
        <f>IFERROR(Lifespans_all!S109*DTE_mission_minutes!S31,"-")</f>
        <v>0</v>
      </c>
      <c r="T110" s="114">
        <f>IFERROR(Lifespans_all!T109*DTE_mission_minutes!T31,"-")</f>
        <v>0</v>
      </c>
      <c r="U110" s="114">
        <f>IFERROR(Lifespans_all!U109*DTE_mission_minutes!U31,"-")</f>
        <v>0</v>
      </c>
      <c r="V110" s="114">
        <f>IFERROR(Lifespans_all!V109*DTE_mission_minutes!V31,"-")</f>
        <v>0</v>
      </c>
      <c r="W110" s="114">
        <f>IFERROR(Lifespans_all!W109*DTE_mission_minutes!W31,"-")</f>
        <v>0</v>
      </c>
    </row>
    <row r="111" spans="1:23" ht="12" x14ac:dyDescent="0.25">
      <c r="A111" s="85" t="s">
        <v>96</v>
      </c>
      <c r="B111" s="77" t="s">
        <v>114</v>
      </c>
      <c r="C111" s="86" t="s">
        <v>144</v>
      </c>
      <c r="D111" s="114">
        <f>IFERROR(Lifespans_all!D110*DTE_mission_minutes!D32,"-")</f>
        <v>64.996111111111119</v>
      </c>
      <c r="E111" s="114">
        <f>IFERROR(Lifespans_all!E110*DTE_mission_minutes!E32,"-")</f>
        <v>0</v>
      </c>
      <c r="F111" s="114">
        <f>IFERROR(Lifespans_all!F110*DTE_mission_minutes!F32,"-")</f>
        <v>0</v>
      </c>
      <c r="G111" s="114">
        <f>IFERROR(Lifespans_all!G110*DTE_mission_minutes!G32,"-")</f>
        <v>0</v>
      </c>
      <c r="H111" s="114">
        <f>IFERROR(Lifespans_all!H110*DTE_mission_minutes!H32,"-")</f>
        <v>0</v>
      </c>
      <c r="I111" s="114">
        <f>IFERROR(Lifespans_all!I110*DTE_mission_minutes!I32,"-")</f>
        <v>0</v>
      </c>
      <c r="J111" s="114">
        <f>IFERROR(Lifespans_all!J110*DTE_mission_minutes!J32,"-")</f>
        <v>0</v>
      </c>
      <c r="K111" s="114">
        <f>IFERROR(Lifespans_all!K110*DTE_mission_minutes!K32,"-")</f>
        <v>0</v>
      </c>
      <c r="L111" s="114">
        <f>IFERROR(Lifespans_all!L110*DTE_mission_minutes!L32,"-")</f>
        <v>0</v>
      </c>
      <c r="M111" s="114">
        <f>IFERROR(Lifespans_all!M110*DTE_mission_minutes!M32,"-")</f>
        <v>0</v>
      </c>
      <c r="N111" s="114">
        <f>IFERROR(Lifespans_all!N110*DTE_mission_minutes!N32,"-")</f>
        <v>0</v>
      </c>
      <c r="O111" s="114">
        <f>IFERROR(Lifespans_all!O110*DTE_mission_minutes!O32,"-")</f>
        <v>0</v>
      </c>
      <c r="P111" s="114">
        <f>IFERROR(Lifespans_all!P110*DTE_mission_minutes!P32,"-")</f>
        <v>0</v>
      </c>
      <c r="Q111" s="114">
        <f>IFERROR(Lifespans_all!Q110*DTE_mission_minutes!Q32,"-")</f>
        <v>0</v>
      </c>
      <c r="R111" s="114">
        <f>IFERROR(Lifespans_all!R110*DTE_mission_minutes!R32,"-")</f>
        <v>0</v>
      </c>
      <c r="S111" s="114">
        <f>IFERROR(Lifespans_all!S110*DTE_mission_minutes!S32,"-")</f>
        <v>0</v>
      </c>
      <c r="T111" s="114">
        <f>IFERROR(Lifespans_all!T110*DTE_mission_minutes!T32,"-")</f>
        <v>0</v>
      </c>
      <c r="U111" s="114">
        <f>IFERROR(Lifespans_all!U110*DTE_mission_minutes!U32,"-")</f>
        <v>0</v>
      </c>
      <c r="V111" s="114">
        <f>IFERROR(Lifespans_all!V110*DTE_mission_minutes!V32,"-")</f>
        <v>0</v>
      </c>
      <c r="W111" s="114">
        <f>IFERROR(Lifespans_all!W110*DTE_mission_minutes!W32,"-")</f>
        <v>0</v>
      </c>
    </row>
    <row r="112" spans="1:23" ht="12" x14ac:dyDescent="0.25">
      <c r="A112" s="85" t="s">
        <v>108</v>
      </c>
      <c r="B112" s="74" t="s">
        <v>110</v>
      </c>
      <c r="C112" s="86" t="s">
        <v>144</v>
      </c>
      <c r="D112" s="114">
        <f>IFERROR(Lifespans_all!D111*DTE_mission_minutes!D33,"-")</f>
        <v>575.81194444444441</v>
      </c>
      <c r="E112" s="114">
        <f>IFERROR(Lifespans_all!E111*DTE_mission_minutes!E33,"-")</f>
        <v>580.59861111111104</v>
      </c>
      <c r="F112" s="114">
        <f>IFERROR(Lifespans_all!F111*DTE_mission_minutes!F33,"-")</f>
        <v>499.24888888888893</v>
      </c>
      <c r="G112" s="114">
        <f>IFERROR(Lifespans_all!G111*DTE_mission_minutes!G33,"-")</f>
        <v>565.82727777777768</v>
      </c>
      <c r="H112" s="114">
        <f>IFERROR(Lifespans_all!H111*DTE_mission_minutes!H33,"-")</f>
        <v>0</v>
      </c>
      <c r="I112" s="114">
        <f>IFERROR(Lifespans_all!I111*DTE_mission_minutes!I33,"-")</f>
        <v>0</v>
      </c>
      <c r="J112" s="114">
        <f>IFERROR(Lifespans_all!J111*DTE_mission_minutes!J33,"-")</f>
        <v>0</v>
      </c>
      <c r="K112" s="114">
        <f>IFERROR(Lifespans_all!K111*DTE_mission_minutes!K33,"-")</f>
        <v>0</v>
      </c>
      <c r="L112" s="114">
        <f>IFERROR(Lifespans_all!L111*DTE_mission_minutes!L33,"-")</f>
        <v>0</v>
      </c>
      <c r="M112" s="114">
        <f>IFERROR(Lifespans_all!M111*DTE_mission_minutes!M33,"-")</f>
        <v>0</v>
      </c>
      <c r="N112" s="114">
        <f>IFERROR(Lifespans_all!N111*DTE_mission_minutes!N33,"-")</f>
        <v>0</v>
      </c>
      <c r="O112" s="114">
        <f>IFERROR(Lifespans_all!O111*DTE_mission_minutes!O33,"-")</f>
        <v>0</v>
      </c>
      <c r="P112" s="114">
        <f>IFERROR(Lifespans_all!P111*DTE_mission_minutes!P33,"-")</f>
        <v>0</v>
      </c>
      <c r="Q112" s="114">
        <f>IFERROR(Lifespans_all!Q111*DTE_mission_minutes!Q33,"-")</f>
        <v>0</v>
      </c>
      <c r="R112" s="114">
        <f>IFERROR(Lifespans_all!R111*DTE_mission_minutes!R33,"-")</f>
        <v>0</v>
      </c>
      <c r="S112" s="114">
        <f>IFERROR(Lifespans_all!S111*DTE_mission_minutes!S33,"-")</f>
        <v>0</v>
      </c>
      <c r="T112" s="114">
        <f>IFERROR(Lifespans_all!T111*DTE_mission_minutes!T33,"-")</f>
        <v>0</v>
      </c>
      <c r="U112" s="114">
        <f>IFERROR(Lifespans_all!U111*DTE_mission_minutes!U33,"-")</f>
        <v>0</v>
      </c>
      <c r="V112" s="114">
        <f>IFERROR(Lifespans_all!V111*DTE_mission_minutes!V33,"-")</f>
        <v>0</v>
      </c>
      <c r="W112" s="114">
        <f>IFERROR(Lifespans_all!W111*DTE_mission_minutes!W33,"-")</f>
        <v>0</v>
      </c>
    </row>
    <row r="113" spans="1:23" ht="12" x14ac:dyDescent="0.25">
      <c r="A113" s="85" t="s">
        <v>97</v>
      </c>
      <c r="B113" s="85"/>
      <c r="C113" s="86"/>
      <c r="D113" s="114" t="str">
        <f>IFERROR(Lifespans_all!D112*DTE_mission_minutes!D34,"-")</f>
        <v>-</v>
      </c>
      <c r="E113" s="114" t="str">
        <f>IFERROR(Lifespans_all!E112*DTE_mission_minutes!E34,"-")</f>
        <v>-</v>
      </c>
      <c r="F113" s="114" t="str">
        <f>IFERROR(Lifespans_all!F112*DTE_mission_minutes!F34,"-")</f>
        <v>-</v>
      </c>
      <c r="G113" s="114" t="str">
        <f>IFERROR(Lifespans_all!G112*DTE_mission_minutes!G34,"-")</f>
        <v>-</v>
      </c>
      <c r="H113" s="114" t="str">
        <f>IFERROR(Lifespans_all!H112*DTE_mission_minutes!H34,"-")</f>
        <v>-</v>
      </c>
      <c r="I113" s="114" t="str">
        <f>IFERROR(Lifespans_all!I112*DTE_mission_minutes!I34,"-")</f>
        <v>-</v>
      </c>
      <c r="J113" s="114" t="str">
        <f>IFERROR(Lifespans_all!J112*DTE_mission_minutes!J34,"-")</f>
        <v>-</v>
      </c>
      <c r="K113" s="114" t="str">
        <f>IFERROR(Lifespans_all!K112*DTE_mission_minutes!K34,"-")</f>
        <v>-</v>
      </c>
      <c r="L113" s="114" t="str">
        <f>IFERROR(Lifespans_all!L112*DTE_mission_minutes!L34,"-")</f>
        <v>-</v>
      </c>
      <c r="M113" s="114" t="str">
        <f>IFERROR(Lifespans_all!M112*DTE_mission_minutes!M34,"-")</f>
        <v>-</v>
      </c>
      <c r="N113" s="114" t="str">
        <f>IFERROR(Lifespans_all!N112*DTE_mission_minutes!N34,"-")</f>
        <v>-</v>
      </c>
      <c r="O113" s="114" t="str">
        <f>IFERROR(Lifespans_all!O112*DTE_mission_minutes!O34,"-")</f>
        <v>-</v>
      </c>
      <c r="P113" s="114" t="str">
        <f>IFERROR(Lifespans_all!P112*DTE_mission_minutes!P34,"-")</f>
        <v>-</v>
      </c>
      <c r="Q113" s="114" t="str">
        <f>IFERROR(Lifespans_all!Q112*DTE_mission_minutes!Q34,"-")</f>
        <v>-</v>
      </c>
      <c r="R113" s="114" t="str">
        <f>IFERROR(Lifespans_all!R112*DTE_mission_minutes!R34,"-")</f>
        <v>-</v>
      </c>
      <c r="S113" s="114" t="str">
        <f>IFERROR(Lifespans_all!S112*DTE_mission_minutes!S34,"-")</f>
        <v>-</v>
      </c>
      <c r="T113" s="114" t="str">
        <f>IFERROR(Lifespans_all!T112*DTE_mission_minutes!T34,"-")</f>
        <v>-</v>
      </c>
      <c r="U113" s="114" t="str">
        <f>IFERROR(Lifespans_all!U112*DTE_mission_minutes!U34,"-")</f>
        <v>-</v>
      </c>
      <c r="V113" s="114" t="str">
        <f>IFERROR(Lifespans_all!V112*DTE_mission_minutes!V34,"-")</f>
        <v>-</v>
      </c>
      <c r="W113" s="114" t="str">
        <f>IFERROR(Lifespans_all!W112*DTE_mission_minutes!W34,"-")</f>
        <v>-</v>
      </c>
    </row>
    <row r="114" spans="1:23" ht="12" x14ac:dyDescent="0.25">
      <c r="A114" s="85" t="s">
        <v>131</v>
      </c>
      <c r="B114" s="74" t="s">
        <v>110</v>
      </c>
      <c r="C114" s="86" t="s">
        <v>144</v>
      </c>
      <c r="D114" s="114">
        <f>IFERROR(Lifespans_all!D113*DTE_mission_minutes!D35,"-")</f>
        <v>64.579722222222216</v>
      </c>
      <c r="E114" s="114">
        <f>IFERROR(Lifespans_all!E113*DTE_mission_minutes!E35,"-")</f>
        <v>56.487941666666664</v>
      </c>
      <c r="F114" s="114">
        <f>IFERROR(Lifespans_all!F113*DTE_mission_minutes!F35,"-")</f>
        <v>49.259444444444441</v>
      </c>
      <c r="G114" s="114">
        <f>IFERROR(Lifespans_all!G113*DTE_mission_minutes!G35,"-")</f>
        <v>60.035777777777774</v>
      </c>
      <c r="H114" s="114">
        <f>IFERROR(Lifespans_all!H113*DTE_mission_minutes!H35,"-")</f>
        <v>60.035777777777774</v>
      </c>
      <c r="I114" s="114">
        <f>IFERROR(Lifespans_all!I113*DTE_mission_minutes!I35,"-")</f>
        <v>0</v>
      </c>
      <c r="J114" s="114">
        <f>IFERROR(Lifespans_all!J113*DTE_mission_minutes!J35,"-")</f>
        <v>0</v>
      </c>
      <c r="K114" s="114">
        <f>IFERROR(Lifespans_all!K113*DTE_mission_minutes!K35,"-")</f>
        <v>0</v>
      </c>
      <c r="L114" s="114">
        <f>IFERROR(Lifespans_all!L113*DTE_mission_minutes!L35,"-")</f>
        <v>0</v>
      </c>
      <c r="M114" s="114">
        <f>IFERROR(Lifespans_all!M113*DTE_mission_minutes!M35,"-")</f>
        <v>0</v>
      </c>
      <c r="N114" s="114">
        <f>IFERROR(Lifespans_all!N113*DTE_mission_minutes!N35,"-")</f>
        <v>0</v>
      </c>
      <c r="O114" s="114">
        <f>IFERROR(Lifespans_all!O113*DTE_mission_minutes!O35,"-")</f>
        <v>0</v>
      </c>
      <c r="P114" s="114">
        <f>IFERROR(Lifespans_all!P113*DTE_mission_minutes!P35,"-")</f>
        <v>0</v>
      </c>
      <c r="Q114" s="114">
        <f>IFERROR(Lifespans_all!Q113*DTE_mission_minutes!Q35,"-")</f>
        <v>0</v>
      </c>
      <c r="R114" s="114">
        <f>IFERROR(Lifespans_all!R113*DTE_mission_minutes!R35,"-")</f>
        <v>0</v>
      </c>
      <c r="S114" s="114">
        <f>IFERROR(Lifespans_all!S113*DTE_mission_minutes!S35,"-")</f>
        <v>0</v>
      </c>
      <c r="T114" s="114">
        <f>IFERROR(Lifespans_all!T113*DTE_mission_minutes!T35,"-")</f>
        <v>0</v>
      </c>
      <c r="U114" s="114">
        <f>IFERROR(Lifespans_all!U113*DTE_mission_minutes!U35,"-")</f>
        <v>0</v>
      </c>
      <c r="V114" s="114">
        <f>IFERROR(Lifespans_all!V113*DTE_mission_minutes!V35,"-")</f>
        <v>0</v>
      </c>
      <c r="W114" s="114">
        <f>IFERROR(Lifespans_all!W113*DTE_mission_minutes!W35,"-")</f>
        <v>0</v>
      </c>
    </row>
    <row r="115" spans="1:23" ht="12" x14ac:dyDescent="0.25">
      <c r="A115" s="85" t="s">
        <v>98</v>
      </c>
      <c r="B115" s="74" t="s">
        <v>110</v>
      </c>
      <c r="C115" s="86"/>
      <c r="D115" s="114">
        <f>IFERROR(Lifespans_all!D114*DTE_mission_minutes!D36,"-")</f>
        <v>761.88366485714243</v>
      </c>
      <c r="E115" s="114">
        <f>IFERROR(Lifespans_all!E114*DTE_mission_minutes!E36,"-")</f>
        <v>761.88366485714243</v>
      </c>
      <c r="F115" s="114">
        <f>IFERROR(Lifespans_all!F114*DTE_mission_minutes!F36,"-")</f>
        <v>761.88366485714243</v>
      </c>
      <c r="G115" s="114">
        <f>IFERROR(Lifespans_all!G114*DTE_mission_minutes!G36,"-")</f>
        <v>0</v>
      </c>
      <c r="H115" s="114">
        <f>IFERROR(Lifespans_all!H114*DTE_mission_minutes!H36,"-")</f>
        <v>0</v>
      </c>
      <c r="I115" s="114">
        <f>IFERROR(Lifespans_all!I114*DTE_mission_minutes!I36,"-")</f>
        <v>0</v>
      </c>
      <c r="J115" s="114">
        <f>IFERROR(Lifespans_all!J114*DTE_mission_minutes!J36,"-")</f>
        <v>0</v>
      </c>
      <c r="K115" s="114">
        <f>IFERROR(Lifespans_all!K114*DTE_mission_minutes!K36,"-")</f>
        <v>0</v>
      </c>
      <c r="L115" s="114">
        <f>IFERROR(Lifespans_all!L114*DTE_mission_minutes!L36,"-")</f>
        <v>0</v>
      </c>
      <c r="M115" s="114">
        <f>IFERROR(Lifespans_all!M114*DTE_mission_minutes!M36,"-")</f>
        <v>0</v>
      </c>
      <c r="N115" s="114">
        <f>IFERROR(Lifespans_all!N114*DTE_mission_minutes!N36,"-")</f>
        <v>0</v>
      </c>
      <c r="O115" s="114">
        <f>IFERROR(Lifespans_all!O114*DTE_mission_minutes!O36,"-")</f>
        <v>0</v>
      </c>
      <c r="P115" s="114">
        <f>IFERROR(Lifespans_all!P114*DTE_mission_minutes!P36,"-")</f>
        <v>0</v>
      </c>
      <c r="Q115" s="114">
        <f>IFERROR(Lifespans_all!Q114*DTE_mission_minutes!Q36,"-")</f>
        <v>0</v>
      </c>
      <c r="R115" s="114">
        <f>IFERROR(Lifespans_all!R114*DTE_mission_minutes!R36,"-")</f>
        <v>0</v>
      </c>
      <c r="S115" s="114">
        <f>IFERROR(Lifespans_all!S114*DTE_mission_minutes!S36,"-")</f>
        <v>0</v>
      </c>
      <c r="T115" s="114">
        <f>IFERROR(Lifespans_all!T114*DTE_mission_minutes!T36,"-")</f>
        <v>0</v>
      </c>
      <c r="U115" s="114">
        <f>IFERROR(Lifespans_all!U114*DTE_mission_minutes!U36,"-")</f>
        <v>0</v>
      </c>
      <c r="V115" s="114">
        <f>IFERROR(Lifespans_all!V114*DTE_mission_minutes!V36,"-")</f>
        <v>0</v>
      </c>
      <c r="W115" s="114">
        <f>IFERROR(Lifespans_all!W114*DTE_mission_minutes!W36,"-")</f>
        <v>0</v>
      </c>
    </row>
    <row r="116" spans="1:23" ht="12" x14ac:dyDescent="0.25">
      <c r="A116" s="85" t="s">
        <v>99</v>
      </c>
      <c r="B116" s="77" t="s">
        <v>112</v>
      </c>
      <c r="C116" s="86"/>
      <c r="D116" s="114">
        <f>IFERROR(Lifespans_all!D115*DTE_mission_minutes!D37,"-")</f>
        <v>471.24058738888903</v>
      </c>
      <c r="E116" s="114">
        <f>IFERROR(Lifespans_all!E115*DTE_mission_minutes!E37,"-")</f>
        <v>471.24058738888903</v>
      </c>
      <c r="F116" s="114">
        <f>IFERROR(Lifespans_all!F115*DTE_mission_minutes!F37,"-")</f>
        <v>471.24058738888903</v>
      </c>
      <c r="G116" s="114">
        <f>IFERROR(Lifespans_all!G115*DTE_mission_minutes!G37,"-")</f>
        <v>471.24058738888903</v>
      </c>
      <c r="H116" s="114">
        <f>IFERROR(Lifespans_all!H115*DTE_mission_minutes!H37,"-")</f>
        <v>471.24058738888903</v>
      </c>
      <c r="I116" s="114">
        <f>IFERROR(Lifespans_all!I115*DTE_mission_minutes!I37,"-")</f>
        <v>471.24058738888903</v>
      </c>
      <c r="J116" s="114">
        <f>IFERROR(Lifespans_all!J115*DTE_mission_minutes!J37,"-")</f>
        <v>471.24058738888903</v>
      </c>
      <c r="K116" s="114">
        <f>IFERROR(Lifespans_all!K115*DTE_mission_minutes!K37,"-")</f>
        <v>471.24058738888903</v>
      </c>
      <c r="L116" s="114">
        <f>IFERROR(Lifespans_all!L115*DTE_mission_minutes!L37,"-")</f>
        <v>471.24058738888903</v>
      </c>
      <c r="M116" s="114">
        <f>IFERROR(Lifespans_all!M115*DTE_mission_minutes!M37,"-")</f>
        <v>471.24058738888903</v>
      </c>
      <c r="N116" s="114">
        <f>IFERROR(Lifespans_all!N115*DTE_mission_minutes!N37,"-")</f>
        <v>471.24058738888903</v>
      </c>
      <c r="O116" s="114">
        <f>IFERROR(Lifespans_all!O115*DTE_mission_minutes!O37,"-")</f>
        <v>471.24058738888903</v>
      </c>
      <c r="P116" s="114">
        <f>IFERROR(Lifespans_all!P115*DTE_mission_minutes!P37,"-")</f>
        <v>471.24058738888903</v>
      </c>
      <c r="Q116" s="114">
        <f>IFERROR(Lifespans_all!Q115*DTE_mission_minutes!Q37,"-")</f>
        <v>471.24058738888903</v>
      </c>
      <c r="R116" s="114">
        <f>IFERROR(Lifespans_all!R115*DTE_mission_minutes!R37,"-")</f>
        <v>471.24058738888903</v>
      </c>
      <c r="S116" s="114">
        <f>IFERROR(Lifespans_all!S115*DTE_mission_minutes!S37,"-")</f>
        <v>471.24058738888903</v>
      </c>
      <c r="T116" s="114">
        <f>IFERROR(Lifespans_all!T115*DTE_mission_minutes!T37,"-")</f>
        <v>471.24058738888903</v>
      </c>
      <c r="U116" s="114">
        <f>IFERROR(Lifespans_all!U115*DTE_mission_minutes!U37,"-")</f>
        <v>471.24058738888903</v>
      </c>
      <c r="V116" s="114">
        <f>IFERROR(Lifespans_all!V115*DTE_mission_minutes!V37,"-")</f>
        <v>471.24058738888903</v>
      </c>
      <c r="W116" s="114">
        <f>IFERROR(Lifespans_all!W115*DTE_mission_minutes!W37,"-")</f>
        <v>471.24058738888903</v>
      </c>
    </row>
    <row r="117" spans="1:23" ht="12" x14ac:dyDescent="0.25">
      <c r="A117" s="85" t="s">
        <v>100</v>
      </c>
      <c r="B117" s="87" t="s">
        <v>117</v>
      </c>
      <c r="C117" s="86"/>
      <c r="D117" s="114" t="str">
        <f>IFERROR(Lifespans_all!D116*DTE_mission_minutes!D38,"-")</f>
        <v>-</v>
      </c>
      <c r="E117" s="114" t="str">
        <f>IFERROR(Lifespans_all!E116*DTE_mission_minutes!E38,"-")</f>
        <v>-</v>
      </c>
      <c r="F117" s="114" t="str">
        <f>IFERROR(Lifespans_all!F116*DTE_mission_minutes!F38,"-")</f>
        <v>-</v>
      </c>
      <c r="G117" s="114" t="str">
        <f>IFERROR(Lifespans_all!G116*DTE_mission_minutes!G38,"-")</f>
        <v>-</v>
      </c>
      <c r="H117" s="114" t="str">
        <f>IFERROR(Lifespans_all!H116*DTE_mission_minutes!H38,"-")</f>
        <v>-</v>
      </c>
      <c r="I117" s="114" t="str">
        <f>IFERROR(Lifespans_all!I116*DTE_mission_minutes!I38,"-")</f>
        <v>-</v>
      </c>
      <c r="J117" s="114" t="str">
        <f>IFERROR(Lifespans_all!J116*DTE_mission_minutes!J38,"-")</f>
        <v>-</v>
      </c>
      <c r="K117" s="114" t="str">
        <f>IFERROR(Lifespans_all!K116*DTE_mission_minutes!K38,"-")</f>
        <v>-</v>
      </c>
      <c r="L117" s="114" t="str">
        <f>IFERROR(Lifespans_all!L116*DTE_mission_minutes!L38,"-")</f>
        <v>-</v>
      </c>
      <c r="M117" s="114" t="str">
        <f>IFERROR(Lifespans_all!M116*DTE_mission_minutes!M38,"-")</f>
        <v>-</v>
      </c>
      <c r="N117" s="114" t="str">
        <f>IFERROR(Lifespans_all!N116*DTE_mission_minutes!N38,"-")</f>
        <v>-</v>
      </c>
      <c r="O117" s="114" t="str">
        <f>IFERROR(Lifespans_all!O116*DTE_mission_minutes!O38,"-")</f>
        <v>-</v>
      </c>
      <c r="P117" s="114" t="str">
        <f>IFERROR(Lifespans_all!P116*DTE_mission_minutes!P38,"-")</f>
        <v>-</v>
      </c>
      <c r="Q117" s="114" t="str">
        <f>IFERROR(Lifespans_all!Q116*DTE_mission_minutes!Q38,"-")</f>
        <v>-</v>
      </c>
      <c r="R117" s="114" t="str">
        <f>IFERROR(Lifespans_all!R116*DTE_mission_minutes!R38,"-")</f>
        <v>-</v>
      </c>
      <c r="S117" s="114" t="str">
        <f>IFERROR(Lifespans_all!S116*DTE_mission_minutes!S38,"-")</f>
        <v>-</v>
      </c>
      <c r="T117" s="114" t="str">
        <f>IFERROR(Lifespans_all!T116*DTE_mission_minutes!T38,"-")</f>
        <v>-</v>
      </c>
      <c r="U117" s="114" t="str">
        <f>IFERROR(Lifespans_all!U116*DTE_mission_minutes!U38,"-")</f>
        <v>-</v>
      </c>
      <c r="V117" s="114" t="str">
        <f>IFERROR(Lifespans_all!V116*DTE_mission_minutes!V38,"-")</f>
        <v>-</v>
      </c>
      <c r="W117" s="114" t="str">
        <f>IFERROR(Lifespans_all!W116*DTE_mission_minutes!W38,"-")</f>
        <v>-</v>
      </c>
    </row>
    <row r="118" spans="1:23" ht="12" x14ac:dyDescent="0.25">
      <c r="A118" s="85" t="s">
        <v>101</v>
      </c>
      <c r="B118" s="87" t="s">
        <v>117</v>
      </c>
      <c r="C118" s="86"/>
      <c r="D118" s="114" t="str">
        <f>IFERROR(Lifespans_all!D117*DTE_mission_minutes!D39,"-")</f>
        <v>-</v>
      </c>
      <c r="E118" s="114" t="str">
        <f>IFERROR(Lifespans_all!E117*DTE_mission_minutes!E39,"-")</f>
        <v>-</v>
      </c>
      <c r="F118" s="114" t="str">
        <f>IFERROR(Lifespans_all!F117*DTE_mission_minutes!F39,"-")</f>
        <v>-</v>
      </c>
      <c r="G118" s="114" t="str">
        <f>IFERROR(Lifespans_all!G117*DTE_mission_minutes!G39,"-")</f>
        <v>-</v>
      </c>
      <c r="H118" s="114" t="str">
        <f>IFERROR(Lifespans_all!H117*DTE_mission_minutes!H39,"-")</f>
        <v>-</v>
      </c>
      <c r="I118" s="114" t="str">
        <f>IFERROR(Lifespans_all!I117*DTE_mission_minutes!I39,"-")</f>
        <v>-</v>
      </c>
      <c r="J118" s="114" t="str">
        <f>IFERROR(Lifespans_all!J117*DTE_mission_minutes!J39,"-")</f>
        <v>-</v>
      </c>
      <c r="K118" s="114" t="str">
        <f>IFERROR(Lifespans_all!K117*DTE_mission_minutes!K39,"-")</f>
        <v>-</v>
      </c>
      <c r="L118" s="114" t="str">
        <f>IFERROR(Lifespans_all!L117*DTE_mission_minutes!L39,"-")</f>
        <v>-</v>
      </c>
      <c r="M118" s="114" t="str">
        <f>IFERROR(Lifespans_all!M117*DTE_mission_minutes!M39,"-")</f>
        <v>-</v>
      </c>
      <c r="N118" s="114" t="str">
        <f>IFERROR(Lifespans_all!N117*DTE_mission_minutes!N39,"-")</f>
        <v>-</v>
      </c>
      <c r="O118" s="114" t="str">
        <f>IFERROR(Lifespans_all!O117*DTE_mission_minutes!O39,"-")</f>
        <v>-</v>
      </c>
      <c r="P118" s="114" t="str">
        <f>IFERROR(Lifespans_all!P117*DTE_mission_minutes!P39,"-")</f>
        <v>-</v>
      </c>
      <c r="Q118" s="114" t="str">
        <f>IFERROR(Lifespans_all!Q117*DTE_mission_minutes!Q39,"-")</f>
        <v>-</v>
      </c>
      <c r="R118" s="114" t="str">
        <f>IFERROR(Lifespans_all!R117*DTE_mission_minutes!R39,"-")</f>
        <v>-</v>
      </c>
      <c r="S118" s="114" t="str">
        <f>IFERROR(Lifespans_all!S117*DTE_mission_minutes!S39,"-")</f>
        <v>-</v>
      </c>
      <c r="T118" s="114" t="str">
        <f>IFERROR(Lifespans_all!T117*DTE_mission_minutes!T39,"-")</f>
        <v>-</v>
      </c>
      <c r="U118" s="114" t="str">
        <f>IFERROR(Lifespans_all!U117*DTE_mission_minutes!U39,"-")</f>
        <v>-</v>
      </c>
      <c r="V118" s="114" t="str">
        <f>IFERROR(Lifespans_all!V117*DTE_mission_minutes!V39,"-")</f>
        <v>-</v>
      </c>
      <c r="W118" s="114" t="str">
        <f>IFERROR(Lifespans_all!W117*DTE_mission_minutes!W39,"-")</f>
        <v>-</v>
      </c>
    </row>
    <row r="119" spans="1:23" ht="12" x14ac:dyDescent="0.25">
      <c r="A119" s="85" t="s">
        <v>102</v>
      </c>
      <c r="B119" s="74" t="s">
        <v>110</v>
      </c>
      <c r="C119" s="86" t="s">
        <v>144</v>
      </c>
      <c r="D119" s="114">
        <f>IFERROR(Lifespans_all!D118*DTE_mission_minutes!D40,"-")</f>
        <v>0</v>
      </c>
      <c r="E119" s="114">
        <f>IFERROR(Lifespans_all!E118*DTE_mission_minutes!E40,"-")</f>
        <v>0</v>
      </c>
      <c r="F119" s="114">
        <f>IFERROR(Lifespans_all!F118*DTE_mission_minutes!F40,"-")</f>
        <v>0</v>
      </c>
      <c r="G119" s="114">
        <f>IFERROR(Lifespans_all!G118*DTE_mission_minutes!G40,"-")</f>
        <v>0</v>
      </c>
      <c r="H119" s="114">
        <f>IFERROR(Lifespans_all!H118*DTE_mission_minutes!H40,"-")</f>
        <v>0</v>
      </c>
      <c r="I119" s="114">
        <f>IFERROR(Lifespans_all!I118*DTE_mission_minutes!I40,"-")</f>
        <v>0</v>
      </c>
      <c r="J119" s="114">
        <f>IFERROR(Lifespans_all!J118*DTE_mission_minutes!J40,"-")</f>
        <v>0</v>
      </c>
      <c r="K119" s="114">
        <f>IFERROR(Lifespans_all!K118*DTE_mission_minutes!K40,"-")</f>
        <v>0</v>
      </c>
      <c r="L119" s="114">
        <f>IFERROR(Lifespans_all!L118*DTE_mission_minutes!L40,"-")</f>
        <v>0</v>
      </c>
      <c r="M119" s="114">
        <f>IFERROR(Lifespans_all!M118*DTE_mission_minutes!M40,"-")</f>
        <v>0</v>
      </c>
      <c r="N119" s="114">
        <f>IFERROR(Lifespans_all!N118*DTE_mission_minutes!N40,"-")</f>
        <v>0</v>
      </c>
      <c r="O119" s="114">
        <f>IFERROR(Lifespans_all!O118*DTE_mission_minutes!O40,"-")</f>
        <v>0</v>
      </c>
      <c r="P119" s="114">
        <f>IFERROR(Lifespans_all!P118*DTE_mission_minutes!P40,"-")</f>
        <v>0</v>
      </c>
      <c r="Q119" s="114">
        <f>IFERROR(Lifespans_all!Q118*DTE_mission_minutes!Q40,"-")</f>
        <v>0</v>
      </c>
      <c r="R119" s="114">
        <f>IFERROR(Lifespans_all!R118*DTE_mission_minutes!R40,"-")</f>
        <v>0</v>
      </c>
      <c r="S119" s="114">
        <f>IFERROR(Lifespans_all!S118*DTE_mission_minutes!S40,"-")</f>
        <v>0</v>
      </c>
      <c r="T119" s="114">
        <f>IFERROR(Lifespans_all!T118*DTE_mission_minutes!T40,"-")</f>
        <v>0</v>
      </c>
      <c r="U119" s="114">
        <f>IFERROR(Lifespans_all!U118*DTE_mission_minutes!U40,"-")</f>
        <v>0</v>
      </c>
      <c r="V119" s="114">
        <f>IFERROR(Lifespans_all!V118*DTE_mission_minutes!V40,"-")</f>
        <v>0</v>
      </c>
      <c r="W119" s="114">
        <f>IFERROR(Lifespans_all!W118*DTE_mission_minutes!W40,"-")</f>
        <v>0</v>
      </c>
    </row>
    <row r="120" spans="1:23" ht="12" x14ac:dyDescent="0.25">
      <c r="A120" s="85" t="s">
        <v>103</v>
      </c>
      <c r="B120" s="77" t="s">
        <v>114</v>
      </c>
      <c r="C120" s="86" t="s">
        <v>144</v>
      </c>
      <c r="D120" s="114">
        <f>IFERROR(Lifespans_all!D119*DTE_mission_minutes!D41,"-")</f>
        <v>1321.6547222222223</v>
      </c>
      <c r="E120" s="114">
        <f>IFERROR(Lifespans_all!E119*DTE_mission_minutes!E41,"-")</f>
        <v>1450.1822222222222</v>
      </c>
      <c r="F120" s="114">
        <f>IFERROR(Lifespans_all!F119*DTE_mission_minutes!F41,"-")</f>
        <v>1386.2452777777776</v>
      </c>
      <c r="G120" s="114">
        <f>IFERROR(Lifespans_all!G119*DTE_mission_minutes!G41,"-")</f>
        <v>1393.7255555555555</v>
      </c>
      <c r="H120" s="114">
        <f>IFERROR(Lifespans_all!H119*DTE_mission_minutes!H41,"-")</f>
        <v>1393.7255555555555</v>
      </c>
      <c r="I120" s="114">
        <f>IFERROR(Lifespans_all!I119*DTE_mission_minutes!I41,"-")</f>
        <v>0</v>
      </c>
      <c r="J120" s="114">
        <f>IFERROR(Lifespans_all!J119*DTE_mission_minutes!J41,"-")</f>
        <v>0</v>
      </c>
      <c r="K120" s="114">
        <f>IFERROR(Lifespans_all!K119*DTE_mission_minutes!K41,"-")</f>
        <v>0</v>
      </c>
      <c r="L120" s="114">
        <f>IFERROR(Lifespans_all!L119*DTE_mission_minutes!L41,"-")</f>
        <v>0</v>
      </c>
      <c r="M120" s="114">
        <f>IFERROR(Lifespans_all!M119*DTE_mission_minutes!M41,"-")</f>
        <v>0</v>
      </c>
      <c r="N120" s="114">
        <f>IFERROR(Lifespans_all!N119*DTE_mission_minutes!N41,"-")</f>
        <v>0</v>
      </c>
      <c r="O120" s="114">
        <f>IFERROR(Lifespans_all!O119*DTE_mission_minutes!O41,"-")</f>
        <v>0</v>
      </c>
      <c r="P120" s="114">
        <f>IFERROR(Lifespans_all!P119*DTE_mission_minutes!P41,"-")</f>
        <v>0</v>
      </c>
      <c r="Q120" s="114">
        <f>IFERROR(Lifespans_all!Q119*DTE_mission_minutes!Q41,"-")</f>
        <v>0</v>
      </c>
      <c r="R120" s="114">
        <f>IFERROR(Lifespans_all!R119*DTE_mission_minutes!R41,"-")</f>
        <v>0</v>
      </c>
      <c r="S120" s="114">
        <f>IFERROR(Lifespans_all!S119*DTE_mission_minutes!S41,"-")</f>
        <v>0</v>
      </c>
      <c r="T120" s="114">
        <f>IFERROR(Lifespans_all!T119*DTE_mission_minutes!T41,"-")</f>
        <v>0</v>
      </c>
      <c r="U120" s="114">
        <f>IFERROR(Lifespans_all!U119*DTE_mission_minutes!U41,"-")</f>
        <v>0</v>
      </c>
      <c r="V120" s="114">
        <f>IFERROR(Lifespans_all!V119*DTE_mission_minutes!V41,"-")</f>
        <v>0</v>
      </c>
      <c r="W120" s="114">
        <f>IFERROR(Lifespans_all!W119*DTE_mission_minutes!W41,"-")</f>
        <v>0</v>
      </c>
    </row>
    <row r="121" spans="1:23" ht="12" x14ac:dyDescent="0.25">
      <c r="A121" s="85" t="s">
        <v>132</v>
      </c>
      <c r="B121" s="77" t="s">
        <v>112</v>
      </c>
      <c r="C121" s="86"/>
      <c r="D121" s="114">
        <f>IFERROR(Lifespans_all!D120*DTE_mission_minutes!D42,"-")</f>
        <v>471.24058738888903</v>
      </c>
      <c r="E121" s="114">
        <f>IFERROR(Lifespans_all!E120*DTE_mission_minutes!E42,"-")</f>
        <v>471.24058738888903</v>
      </c>
      <c r="F121" s="114">
        <f>IFERROR(Lifespans_all!F120*DTE_mission_minutes!F42,"-")</f>
        <v>471.24058738888903</v>
      </c>
      <c r="G121" s="114">
        <f>IFERROR(Lifespans_all!G120*DTE_mission_minutes!G42,"-")</f>
        <v>471.24058738888903</v>
      </c>
      <c r="H121" s="114">
        <f>IFERROR(Lifespans_all!H120*DTE_mission_minutes!H42,"-")</f>
        <v>471.24058738888903</v>
      </c>
      <c r="I121" s="114">
        <f>IFERROR(Lifespans_all!I120*DTE_mission_minutes!I42,"-")</f>
        <v>471.24058738888903</v>
      </c>
      <c r="J121" s="114">
        <f>IFERROR(Lifespans_all!J120*DTE_mission_minutes!J42,"-")</f>
        <v>471.24058738888903</v>
      </c>
      <c r="K121" s="114">
        <f>IFERROR(Lifespans_all!K120*DTE_mission_minutes!K42,"-")</f>
        <v>471.24058738888903</v>
      </c>
      <c r="L121" s="114">
        <f>IFERROR(Lifespans_all!L120*DTE_mission_minutes!L42,"-")</f>
        <v>471.24058738888903</v>
      </c>
      <c r="M121" s="114">
        <f>IFERROR(Lifespans_all!M120*DTE_mission_minutes!M42,"-")</f>
        <v>471.24058738888903</v>
      </c>
      <c r="N121" s="114">
        <f>IFERROR(Lifespans_all!N120*DTE_mission_minutes!N42,"-")</f>
        <v>471.24058738888903</v>
      </c>
      <c r="O121" s="114">
        <f>IFERROR(Lifespans_all!O120*DTE_mission_minutes!O42,"-")</f>
        <v>471.24058738888903</v>
      </c>
      <c r="P121" s="114">
        <f>IFERROR(Lifespans_all!P120*DTE_mission_minutes!P42,"-")</f>
        <v>471.24058738888903</v>
      </c>
      <c r="Q121" s="114">
        <f>IFERROR(Lifespans_all!Q120*DTE_mission_minutes!Q42,"-")</f>
        <v>471.24058738888903</v>
      </c>
      <c r="R121" s="114">
        <f>IFERROR(Lifespans_all!R120*DTE_mission_minutes!R42,"-")</f>
        <v>471.24058738888903</v>
      </c>
      <c r="S121" s="114">
        <f>IFERROR(Lifespans_all!S120*DTE_mission_minutes!S42,"-")</f>
        <v>471.24058738888903</v>
      </c>
      <c r="T121" s="114">
        <f>IFERROR(Lifespans_all!T120*DTE_mission_minutes!T42,"-")</f>
        <v>471.24058738888903</v>
      </c>
      <c r="U121" s="114">
        <f>IFERROR(Lifespans_all!U120*DTE_mission_minutes!U42,"-")</f>
        <v>471.24058738888903</v>
      </c>
      <c r="V121" s="114">
        <f>IFERROR(Lifespans_all!V120*DTE_mission_minutes!V42,"-")</f>
        <v>471.24058738888903</v>
      </c>
      <c r="W121" s="114">
        <f>IFERROR(Lifespans_all!W120*DTE_mission_minutes!W42,"-")</f>
        <v>471.24058738888903</v>
      </c>
    </row>
    <row r="122" spans="1:23" ht="12" x14ac:dyDescent="0.25">
      <c r="A122" s="85" t="s">
        <v>133</v>
      </c>
      <c r="B122" s="74" t="s">
        <v>115</v>
      </c>
      <c r="C122" s="86"/>
      <c r="D122" s="114" t="str">
        <f>IFERROR(Lifespans_all!D121*DTE_mission_minutes!D43,"-")</f>
        <v>-</v>
      </c>
      <c r="E122" s="114" t="str">
        <f>IFERROR(Lifespans_all!E121*DTE_mission_minutes!E43,"-")</f>
        <v>-</v>
      </c>
      <c r="F122" s="114" t="str">
        <f>IFERROR(Lifespans_all!F121*DTE_mission_minutes!F43,"-")</f>
        <v>-</v>
      </c>
      <c r="G122" s="114" t="str">
        <f>IFERROR(Lifespans_all!G121*DTE_mission_minutes!G43,"-")</f>
        <v>-</v>
      </c>
      <c r="H122" s="114" t="str">
        <f>IFERROR(Lifespans_all!H121*DTE_mission_minutes!H43,"-")</f>
        <v>-</v>
      </c>
      <c r="I122" s="114" t="str">
        <f>IFERROR(Lifespans_all!I121*DTE_mission_minutes!I43,"-")</f>
        <v>-</v>
      </c>
      <c r="J122" s="114" t="str">
        <f>IFERROR(Lifespans_all!J121*DTE_mission_minutes!J43,"-")</f>
        <v>-</v>
      </c>
      <c r="K122" s="114" t="str">
        <f>IFERROR(Lifespans_all!K121*DTE_mission_minutes!K43,"-")</f>
        <v>-</v>
      </c>
      <c r="L122" s="114" t="str">
        <f>IFERROR(Lifespans_all!L121*DTE_mission_minutes!L43,"-")</f>
        <v>-</v>
      </c>
      <c r="M122" s="114" t="str">
        <f>IFERROR(Lifespans_all!M121*DTE_mission_minutes!M43,"-")</f>
        <v>-</v>
      </c>
      <c r="N122" s="114" t="str">
        <f>IFERROR(Lifespans_all!N121*DTE_mission_minutes!N43,"-")</f>
        <v>-</v>
      </c>
      <c r="O122" s="114" t="str">
        <f>IFERROR(Lifespans_all!O121*DTE_mission_minutes!O43,"-")</f>
        <v>-</v>
      </c>
      <c r="P122" s="114" t="str">
        <f>IFERROR(Lifespans_all!P121*DTE_mission_minutes!P43,"-")</f>
        <v>-</v>
      </c>
      <c r="Q122" s="114" t="str">
        <f>IFERROR(Lifespans_all!Q121*DTE_mission_minutes!Q43,"-")</f>
        <v>-</v>
      </c>
      <c r="R122" s="114" t="str">
        <f>IFERROR(Lifespans_all!R121*DTE_mission_minutes!R43,"-")</f>
        <v>-</v>
      </c>
      <c r="S122" s="114" t="str">
        <f>IFERROR(Lifespans_all!S121*DTE_mission_minutes!S43,"-")</f>
        <v>-</v>
      </c>
      <c r="T122" s="114" t="str">
        <f>IFERROR(Lifespans_all!T121*DTE_mission_minutes!T43,"-")</f>
        <v>-</v>
      </c>
      <c r="U122" s="114" t="str">
        <f>IFERROR(Lifespans_all!U121*DTE_mission_minutes!U43,"-")</f>
        <v>-</v>
      </c>
      <c r="V122" s="114" t="str">
        <f>IFERROR(Lifespans_all!V121*DTE_mission_minutes!V43,"-")</f>
        <v>-</v>
      </c>
      <c r="W122" s="114" t="str">
        <f>IFERROR(Lifespans_all!W121*DTE_mission_minutes!W43,"-")</f>
        <v>-</v>
      </c>
    </row>
    <row r="123" spans="1:23" ht="12" x14ac:dyDescent="0.25">
      <c r="A123" s="85" t="s">
        <v>134</v>
      </c>
      <c r="B123" s="74" t="s">
        <v>110</v>
      </c>
      <c r="C123" s="86" t="s">
        <v>144</v>
      </c>
      <c r="D123" s="114">
        <f>IFERROR(Lifespans_all!D122*DTE_mission_minutes!D44,"-")</f>
        <v>3017.8666666666668</v>
      </c>
      <c r="E123" s="114">
        <f>IFERROR(Lifespans_all!E122*DTE_mission_minutes!E44,"-")</f>
        <v>3078.4611111111108</v>
      </c>
      <c r="F123" s="114">
        <f>IFERROR(Lifespans_all!F122*DTE_mission_minutes!F44,"-")</f>
        <v>2765.7895222222219</v>
      </c>
      <c r="G123" s="114">
        <f>IFERROR(Lifespans_all!G122*DTE_mission_minutes!G44,"-")</f>
        <v>3000.2460561111111</v>
      </c>
      <c r="H123" s="114">
        <f>IFERROR(Lifespans_all!H122*DTE_mission_minutes!H44,"-")</f>
        <v>3000.2460561111111</v>
      </c>
      <c r="I123" s="114">
        <f>IFERROR(Lifespans_all!I122*DTE_mission_minutes!I44,"-")</f>
        <v>3000.2460561111111</v>
      </c>
      <c r="J123" s="114">
        <f>IFERROR(Lifespans_all!J122*DTE_mission_minutes!J44,"-")</f>
        <v>3000.2460561111111</v>
      </c>
      <c r="K123" s="114">
        <f>IFERROR(Lifespans_all!K122*DTE_mission_minutes!K44,"-")</f>
        <v>0</v>
      </c>
      <c r="L123" s="114">
        <f>IFERROR(Lifespans_all!L122*DTE_mission_minutes!L44,"-")</f>
        <v>0</v>
      </c>
      <c r="M123" s="114">
        <f>IFERROR(Lifespans_all!M122*DTE_mission_minutes!M44,"-")</f>
        <v>0</v>
      </c>
      <c r="N123" s="114">
        <f>IFERROR(Lifespans_all!N122*DTE_mission_minutes!N44,"-")</f>
        <v>0</v>
      </c>
      <c r="O123" s="114">
        <f>IFERROR(Lifespans_all!O122*DTE_mission_minutes!O44,"-")</f>
        <v>0</v>
      </c>
      <c r="P123" s="114">
        <f>IFERROR(Lifespans_all!P122*DTE_mission_minutes!P44,"-")</f>
        <v>0</v>
      </c>
      <c r="Q123" s="114">
        <f>IFERROR(Lifespans_all!Q122*DTE_mission_minutes!Q44,"-")</f>
        <v>0</v>
      </c>
      <c r="R123" s="114">
        <f>IFERROR(Lifespans_all!R122*DTE_mission_minutes!R44,"-")</f>
        <v>0</v>
      </c>
      <c r="S123" s="114">
        <f>IFERROR(Lifespans_all!S122*DTE_mission_minutes!S44,"-")</f>
        <v>0</v>
      </c>
      <c r="T123" s="114">
        <f>IFERROR(Lifespans_all!T122*DTE_mission_minutes!T44,"-")</f>
        <v>0</v>
      </c>
      <c r="U123" s="114">
        <f>IFERROR(Lifespans_all!U122*DTE_mission_minutes!U44,"-")</f>
        <v>0</v>
      </c>
      <c r="V123" s="114">
        <f>IFERROR(Lifespans_all!V122*DTE_mission_minutes!V44,"-")</f>
        <v>0</v>
      </c>
      <c r="W123" s="114">
        <f>IFERROR(Lifespans_all!W122*DTE_mission_minutes!W44,"-")</f>
        <v>0</v>
      </c>
    </row>
    <row r="124" spans="1:23" ht="12" x14ac:dyDescent="0.25">
      <c r="A124" s="85" t="s">
        <v>104</v>
      </c>
      <c r="B124" s="74" t="s">
        <v>109</v>
      </c>
      <c r="C124" s="86"/>
      <c r="D124" s="114">
        <f>IFERROR(Lifespans_all!D123*DTE_mission_minutes!D45,"-")</f>
        <v>542.67651651984113</v>
      </c>
      <c r="E124" s="114">
        <f>IFERROR(Lifespans_all!E123*DTE_mission_minutes!E45,"-")</f>
        <v>542.67651651984113</v>
      </c>
      <c r="F124" s="114">
        <f>IFERROR(Lifespans_all!F123*DTE_mission_minutes!F45,"-")</f>
        <v>0</v>
      </c>
      <c r="G124" s="114">
        <f>IFERROR(Lifespans_all!G123*DTE_mission_minutes!G45,"-")</f>
        <v>0</v>
      </c>
      <c r="H124" s="114">
        <f>IFERROR(Lifespans_all!H123*DTE_mission_minutes!H45,"-")</f>
        <v>0</v>
      </c>
      <c r="I124" s="114">
        <f>IFERROR(Lifespans_all!I123*DTE_mission_minutes!I45,"-")</f>
        <v>0</v>
      </c>
      <c r="J124" s="114">
        <f>IFERROR(Lifespans_all!J123*DTE_mission_minutes!J45,"-")</f>
        <v>0</v>
      </c>
      <c r="K124" s="114">
        <f>IFERROR(Lifespans_all!K123*DTE_mission_minutes!K45,"-")</f>
        <v>0</v>
      </c>
      <c r="L124" s="114">
        <f>IFERROR(Lifespans_all!L123*DTE_mission_minutes!L45,"-")</f>
        <v>0</v>
      </c>
      <c r="M124" s="114">
        <f>IFERROR(Lifespans_all!M123*DTE_mission_minutes!M45,"-")</f>
        <v>0</v>
      </c>
      <c r="N124" s="114">
        <f>IFERROR(Lifespans_all!N123*DTE_mission_minutes!N45,"-")</f>
        <v>0</v>
      </c>
      <c r="O124" s="114">
        <f>IFERROR(Lifespans_all!O123*DTE_mission_minutes!O45,"-")</f>
        <v>0</v>
      </c>
      <c r="P124" s="114">
        <f>IFERROR(Lifespans_all!P123*DTE_mission_minutes!P45,"-")</f>
        <v>0</v>
      </c>
      <c r="Q124" s="114">
        <f>IFERROR(Lifespans_all!Q123*DTE_mission_minutes!Q45,"-")</f>
        <v>0</v>
      </c>
      <c r="R124" s="114">
        <f>IFERROR(Lifespans_all!R123*DTE_mission_minutes!R45,"-")</f>
        <v>0</v>
      </c>
      <c r="S124" s="114">
        <f>IFERROR(Lifespans_all!S123*DTE_mission_minutes!S45,"-")</f>
        <v>0</v>
      </c>
      <c r="T124" s="114">
        <f>IFERROR(Lifespans_all!T123*DTE_mission_minutes!T45,"-")</f>
        <v>0</v>
      </c>
      <c r="U124" s="114">
        <f>IFERROR(Lifespans_all!U123*DTE_mission_minutes!U45,"-")</f>
        <v>0</v>
      </c>
      <c r="V124" s="114">
        <f>IFERROR(Lifespans_all!V123*DTE_mission_minutes!V45,"-")</f>
        <v>0</v>
      </c>
      <c r="W124" s="114">
        <f>IFERROR(Lifespans_all!W123*DTE_mission_minutes!W45,"-")</f>
        <v>0</v>
      </c>
    </row>
    <row r="125" spans="1:23" ht="12" x14ac:dyDescent="0.25">
      <c r="A125" s="85" t="s">
        <v>105</v>
      </c>
      <c r="B125" s="74" t="s">
        <v>109</v>
      </c>
      <c r="C125" s="86"/>
      <c r="D125" s="114">
        <f>IFERROR(Lifespans_all!D124*DTE_mission_minutes!D46,"-")</f>
        <v>542.67651651984113</v>
      </c>
      <c r="E125" s="114">
        <f>IFERROR(Lifespans_all!E124*DTE_mission_minutes!E46,"-")</f>
        <v>542.67651651984113</v>
      </c>
      <c r="F125" s="114">
        <f>IFERROR(Lifespans_all!F124*DTE_mission_minutes!F46,"-")</f>
        <v>0</v>
      </c>
      <c r="G125" s="114">
        <f>IFERROR(Lifespans_all!G124*DTE_mission_minutes!G46,"-")</f>
        <v>0</v>
      </c>
      <c r="H125" s="114">
        <f>IFERROR(Lifespans_all!H124*DTE_mission_minutes!H46,"-")</f>
        <v>0</v>
      </c>
      <c r="I125" s="114">
        <f>IFERROR(Lifespans_all!I124*DTE_mission_minutes!I46,"-")</f>
        <v>0</v>
      </c>
      <c r="J125" s="114">
        <f>IFERROR(Lifespans_all!J124*DTE_mission_minutes!J46,"-")</f>
        <v>0</v>
      </c>
      <c r="K125" s="114">
        <f>IFERROR(Lifespans_all!K124*DTE_mission_minutes!K46,"-")</f>
        <v>0</v>
      </c>
      <c r="L125" s="114">
        <f>IFERROR(Lifespans_all!L124*DTE_mission_minutes!L46,"-")</f>
        <v>0</v>
      </c>
      <c r="M125" s="114">
        <f>IFERROR(Lifespans_all!M124*DTE_mission_minutes!M46,"-")</f>
        <v>0</v>
      </c>
      <c r="N125" s="114">
        <f>IFERROR(Lifespans_all!N124*DTE_mission_minutes!N46,"-")</f>
        <v>0</v>
      </c>
      <c r="O125" s="114">
        <f>IFERROR(Lifespans_all!O124*DTE_mission_minutes!O46,"-")</f>
        <v>0</v>
      </c>
      <c r="P125" s="114">
        <f>IFERROR(Lifespans_all!P124*DTE_mission_minutes!P46,"-")</f>
        <v>0</v>
      </c>
      <c r="Q125" s="114">
        <f>IFERROR(Lifespans_all!Q124*DTE_mission_minutes!Q46,"-")</f>
        <v>0</v>
      </c>
      <c r="R125" s="114">
        <f>IFERROR(Lifespans_all!R124*DTE_mission_minutes!R46,"-")</f>
        <v>0</v>
      </c>
      <c r="S125" s="114">
        <f>IFERROR(Lifespans_all!S124*DTE_mission_minutes!S46,"-")</f>
        <v>0</v>
      </c>
      <c r="T125" s="114">
        <f>IFERROR(Lifespans_all!T124*DTE_mission_minutes!T46,"-")</f>
        <v>0</v>
      </c>
      <c r="U125" s="114">
        <f>IFERROR(Lifespans_all!U124*DTE_mission_minutes!U46,"-")</f>
        <v>0</v>
      </c>
      <c r="V125" s="114">
        <f>IFERROR(Lifespans_all!V124*DTE_mission_minutes!V46,"-")</f>
        <v>0</v>
      </c>
      <c r="W125" s="114">
        <f>IFERROR(Lifespans_all!W124*DTE_mission_minutes!W46,"-")</f>
        <v>0</v>
      </c>
    </row>
    <row r="126" spans="1:23" ht="12" x14ac:dyDescent="0.25">
      <c r="A126" s="85" t="s">
        <v>106</v>
      </c>
      <c r="B126" s="74" t="s">
        <v>109</v>
      </c>
      <c r="C126" s="86"/>
      <c r="D126" s="114">
        <f>IFERROR(Lifespans_all!D125*DTE_mission_minutes!D47,"-")</f>
        <v>542.67651651984113</v>
      </c>
      <c r="E126" s="114">
        <f>IFERROR(Lifespans_all!E125*DTE_mission_minutes!E47,"-")</f>
        <v>542.67651651984113</v>
      </c>
      <c r="F126" s="114">
        <f>IFERROR(Lifespans_all!F125*DTE_mission_minutes!F47,"-")</f>
        <v>0</v>
      </c>
      <c r="G126" s="114">
        <f>IFERROR(Lifespans_all!G125*DTE_mission_minutes!G47,"-")</f>
        <v>0</v>
      </c>
      <c r="H126" s="114">
        <f>IFERROR(Lifespans_all!H125*DTE_mission_minutes!H47,"-")</f>
        <v>0</v>
      </c>
      <c r="I126" s="114">
        <f>IFERROR(Lifespans_all!I125*DTE_mission_minutes!I47,"-")</f>
        <v>0</v>
      </c>
      <c r="J126" s="114">
        <f>IFERROR(Lifespans_all!J125*DTE_mission_minutes!J47,"-")</f>
        <v>0</v>
      </c>
      <c r="K126" s="114">
        <f>IFERROR(Lifespans_all!K125*DTE_mission_minutes!K47,"-")</f>
        <v>0</v>
      </c>
      <c r="L126" s="114">
        <f>IFERROR(Lifespans_all!L125*DTE_mission_minutes!L47,"-")</f>
        <v>0</v>
      </c>
      <c r="M126" s="114">
        <f>IFERROR(Lifespans_all!M125*DTE_mission_minutes!M47,"-")</f>
        <v>0</v>
      </c>
      <c r="N126" s="114">
        <f>IFERROR(Lifespans_all!N125*DTE_mission_minutes!N47,"-")</f>
        <v>0</v>
      </c>
      <c r="O126" s="114">
        <f>IFERROR(Lifespans_all!O125*DTE_mission_minutes!O47,"-")</f>
        <v>0</v>
      </c>
      <c r="P126" s="114">
        <f>IFERROR(Lifespans_all!P125*DTE_mission_minutes!P47,"-")</f>
        <v>0</v>
      </c>
      <c r="Q126" s="114">
        <f>IFERROR(Lifespans_all!Q125*DTE_mission_minutes!Q47,"-")</f>
        <v>0</v>
      </c>
      <c r="R126" s="114">
        <f>IFERROR(Lifespans_all!R125*DTE_mission_minutes!R47,"-")</f>
        <v>0</v>
      </c>
      <c r="S126" s="114">
        <f>IFERROR(Lifespans_all!S125*DTE_mission_minutes!S47,"-")</f>
        <v>0</v>
      </c>
      <c r="T126" s="114">
        <f>IFERROR(Lifespans_all!T125*DTE_mission_minutes!T47,"-")</f>
        <v>0</v>
      </c>
      <c r="U126" s="114">
        <f>IFERROR(Lifespans_all!U125*DTE_mission_minutes!U47,"-")</f>
        <v>0</v>
      </c>
      <c r="V126" s="114">
        <f>IFERROR(Lifespans_all!V125*DTE_mission_minutes!V47,"-")</f>
        <v>0</v>
      </c>
      <c r="W126" s="114">
        <f>IFERROR(Lifespans_all!W125*DTE_mission_minutes!W47,"-")</f>
        <v>0</v>
      </c>
    </row>
    <row r="127" spans="1:23" ht="12" x14ac:dyDescent="0.25">
      <c r="A127" s="85" t="s">
        <v>107</v>
      </c>
      <c r="B127" s="74" t="s">
        <v>110</v>
      </c>
      <c r="C127" s="86"/>
      <c r="D127" s="114">
        <f>IFERROR(Lifespans_all!D126*DTE_mission_minutes!D48,"-")</f>
        <v>761.88366485714243</v>
      </c>
      <c r="E127" s="114">
        <f>IFERROR(Lifespans_all!E126*DTE_mission_minutes!E48,"-")</f>
        <v>0</v>
      </c>
      <c r="F127" s="114">
        <f>IFERROR(Lifespans_all!F126*DTE_mission_minutes!F48,"-")</f>
        <v>0</v>
      </c>
      <c r="G127" s="114">
        <f>IFERROR(Lifespans_all!G126*DTE_mission_minutes!G48,"-")</f>
        <v>0</v>
      </c>
      <c r="H127" s="114">
        <f>IFERROR(Lifespans_all!H126*DTE_mission_minutes!H48,"-")</f>
        <v>0</v>
      </c>
      <c r="I127" s="114">
        <f>IFERROR(Lifespans_all!I126*DTE_mission_minutes!I48,"-")</f>
        <v>0</v>
      </c>
      <c r="J127" s="114">
        <f>IFERROR(Lifespans_all!J126*DTE_mission_minutes!J48,"-")</f>
        <v>0</v>
      </c>
      <c r="K127" s="114">
        <f>IFERROR(Lifespans_all!K126*DTE_mission_minutes!K48,"-")</f>
        <v>0</v>
      </c>
      <c r="L127" s="114">
        <f>IFERROR(Lifespans_all!L126*DTE_mission_minutes!L48,"-")</f>
        <v>0</v>
      </c>
      <c r="M127" s="114">
        <f>IFERROR(Lifespans_all!M126*DTE_mission_minutes!M48,"-")</f>
        <v>0</v>
      </c>
      <c r="N127" s="114">
        <f>IFERROR(Lifespans_all!N126*DTE_mission_minutes!N48,"-")</f>
        <v>0</v>
      </c>
      <c r="O127" s="114">
        <f>IFERROR(Lifespans_all!O126*DTE_mission_minutes!O48,"-")</f>
        <v>0</v>
      </c>
      <c r="P127" s="114">
        <f>IFERROR(Lifespans_all!P126*DTE_mission_minutes!P48,"-")</f>
        <v>0</v>
      </c>
      <c r="Q127" s="114">
        <f>IFERROR(Lifespans_all!Q126*DTE_mission_minutes!Q48,"-")</f>
        <v>0</v>
      </c>
      <c r="R127" s="114">
        <f>IFERROR(Lifespans_all!R126*DTE_mission_minutes!R48,"-")</f>
        <v>0</v>
      </c>
      <c r="S127" s="114">
        <f>IFERROR(Lifespans_all!S126*DTE_mission_minutes!S48,"-")</f>
        <v>0</v>
      </c>
      <c r="T127" s="114">
        <f>IFERROR(Lifespans_all!T126*DTE_mission_minutes!T48,"-")</f>
        <v>0</v>
      </c>
      <c r="U127" s="114">
        <f>IFERROR(Lifespans_all!U126*DTE_mission_minutes!U48,"-")</f>
        <v>0</v>
      </c>
      <c r="V127" s="114">
        <f>IFERROR(Lifespans_all!V126*DTE_mission_minutes!V48,"-")</f>
        <v>0</v>
      </c>
      <c r="W127" s="114">
        <f>IFERROR(Lifespans_all!W126*DTE_mission_minutes!W48,"-")</f>
        <v>0</v>
      </c>
    </row>
    <row r="128" spans="1:23" ht="12" x14ac:dyDescent="0.25">
      <c r="A128" s="113" t="str">
        <f>A49</f>
        <v>New</v>
      </c>
      <c r="B128" s="113" t="str">
        <f>B49</f>
        <v>Human Space Flight</v>
      </c>
      <c r="C128" s="113">
        <f>C49</f>
        <v>0</v>
      </c>
      <c r="D128" s="114">
        <f>IFERROR((Lifespans_all!D127*DTE_mission_minutes!D49)*POWER(1+(Demand_Settings!$E$32/100),D$1-2021),"-")</f>
        <v>188.49623495555562</v>
      </c>
      <c r="E128" s="114">
        <f>IFERROR((Lifespans_all!E127*DTE_mission_minutes!E49)*POWER(1+(Demand_Settings!$E$32/100),E$1-2021),"-")</f>
        <v>384.5323193093335</v>
      </c>
      <c r="F128" s="114">
        <f>IFERROR((Lifespans_all!F127*DTE_mission_minutes!F49)*POWER(1+(Demand_Settings!$E$32/100),F$1-2021),"-")</f>
        <v>588.33444854328025</v>
      </c>
      <c r="G128" s="114">
        <f>IFERROR((Lifespans_all!G127*DTE_mission_minutes!G49)*POWER(1+(Demand_Settings!$E$32/100),G$1-2021),"-")</f>
        <v>800.13485001886102</v>
      </c>
      <c r="H128" s="114">
        <f>IFERROR((Lifespans_all!H127*DTE_mission_minutes!H49)*POWER(1+(Demand_Settings!$E$32/100),H$1-2021),"-")</f>
        <v>1020.1719337740478</v>
      </c>
      <c r="I128" s="114">
        <f>IFERROR((Lifespans_all!I127*DTE_mission_minutes!I49)*POWER(1+(Demand_Settings!$E$32/100),I$1-2021),"-")</f>
        <v>1248.6904469394344</v>
      </c>
      <c r="J128" s="114">
        <f>IFERROR((Lifespans_all!J127*DTE_mission_minutes!J49)*POWER(1+(Demand_Settings!$E$32/100),J$1-2021),"-")</f>
        <v>1485.9416318579272</v>
      </c>
      <c r="K128" s="114">
        <f>IFERROR((Lifespans_all!K127*DTE_mission_minutes!K49)*POWER(1+(Demand_Settings!$E$32/100),K$1-2021),"-")</f>
        <v>1732.1833879943831</v>
      </c>
      <c r="L128" s="114">
        <f>IFERROR((Lifespans_all!L127*DTE_mission_minutes!L49)*POWER(1+(Demand_Settings!$E$32/100),L$1-2021),"-")</f>
        <v>1987.6804377235549</v>
      </c>
      <c r="M128" s="114">
        <f>IFERROR((Lifespans_all!M127*DTE_mission_minutes!M49)*POWER(1+(Demand_Settings!$E$32/100),M$1-2021),"-")</f>
        <v>2252.7044960866956</v>
      </c>
      <c r="N128" s="114">
        <f>IFERROR((Lifespans_all!N127*DTE_mission_minutes!N49)*POWER(1+(Demand_Settings!$E$32/100),N$1-2021),"-")</f>
        <v>3446.6378790126446</v>
      </c>
      <c r="O128" s="114">
        <f>IFERROR((Lifespans_all!O127*DTE_mission_minutes!O49)*POWER(1+(Demand_Settings!$E$32/100),O$1-2021),"-")</f>
        <v>3515.5706365928968</v>
      </c>
      <c r="P128" s="114">
        <f>IFERROR((Lifespans_all!P127*DTE_mission_minutes!P49)*POWER(1+(Demand_Settings!$E$32/100),P$1-2021),"-")</f>
        <v>3585.8820493247554</v>
      </c>
      <c r="Q128" s="114">
        <f>IFERROR((Lifespans_all!Q127*DTE_mission_minutes!Q49)*POWER(1+(Demand_Settings!$E$32/100),Q$1-2021),"-")</f>
        <v>3657.59969031125</v>
      </c>
      <c r="R128" s="114">
        <f>IFERROR((Lifespans_all!R127*DTE_mission_minutes!R49)*POWER(1+(Demand_Settings!$E$32/100),R$1-2021),"-")</f>
        <v>3730.7516841174756</v>
      </c>
      <c r="S128" s="114">
        <f>IFERROR((Lifespans_all!S127*DTE_mission_minutes!S49)*POWER(1+(Demand_Settings!$E$32/100),S$1-2021),"-")</f>
        <v>3805.3667177998241</v>
      </c>
      <c r="T128" s="114">
        <f>IFERROR((Lifespans_all!T127*DTE_mission_minutes!T49)*POWER(1+(Demand_Settings!$E$32/100),T$1-2021),"-")</f>
        <v>3881.474052155821</v>
      </c>
      <c r="U128" s="114">
        <f>IFERROR((Lifespans_all!U127*DTE_mission_minutes!U49)*POWER(1+(Demand_Settings!$E$32/100),U$1-2021),"-")</f>
        <v>3959.1035331989378</v>
      </c>
      <c r="V128" s="114">
        <f>IFERROR((Lifespans_all!V127*DTE_mission_minutes!V49)*POWER(1+(Demand_Settings!$E$32/100),V$1-2021),"-")</f>
        <v>4038.2856038629161</v>
      </c>
      <c r="W128" s="114">
        <f>IFERROR((Lifespans_all!W127*DTE_mission_minutes!W49)*POWER(1+(Demand_Settings!$E$32/100),W$1-2021),"-")</f>
        <v>4119.0513159401744</v>
      </c>
    </row>
    <row r="129" spans="1:23" ht="12" x14ac:dyDescent="0.25">
      <c r="A129" s="113" t="str">
        <f>A50</f>
        <v>New</v>
      </c>
      <c r="B129" s="113" t="str">
        <f>B50</f>
        <v>Near Earth Robotic - LEO Science</v>
      </c>
      <c r="C129" s="113" t="str">
        <f>C50</f>
        <v>-</v>
      </c>
      <c r="D129" s="114">
        <f>IFERROR((Lifespans_all!D128*DTE_mission_minutes!D50)*POWER(1+(Demand_Settings!$E$32/100),D$1-2021),"-")</f>
        <v>37039.768056666668</v>
      </c>
      <c r="E129" s="114">
        <f>IFERROR((Lifespans_all!E128*DTE_mission_minutes!E50)*POWER(1+(Demand_Settings!$E$32/100),E$1-2021),"-")</f>
        <v>123040.7022152</v>
      </c>
      <c r="F129" s="114">
        <f>IFERROR((Lifespans_all!F128*DTE_mission_minutes!F50)*POWER(1+(Demand_Settings!$E$32/100),F$1-2021),"-")</f>
        <v>163062.00045129596</v>
      </c>
      <c r="G129" s="114">
        <f>IFERROR((Lifespans_all!G128*DTE_mission_minutes!G50)*POWER(1+(Demand_Settings!$E$32/100),G$1-2021),"-")</f>
        <v>299680.5433812362</v>
      </c>
      <c r="H129" s="114">
        <f>IFERROR((Lifespans_all!H128*DTE_mission_minutes!H50)*POWER(1+(Demand_Settings!$E$32/100),H$1-2021),"-")</f>
        <v>432557.76544650132</v>
      </c>
      <c r="I129" s="114">
        <f>IFERROR((Lifespans_all!I128*DTE_mission_minutes!I50)*POWER(1+(Demand_Settings!$E$32/100),I$1-2021),"-")</f>
        <v>570630.20417702454</v>
      </c>
      <c r="J129" s="114">
        <f>IFERROR((Lifespans_all!J128*DTE_mission_minutes!J50)*POWER(1+(Demand_Settings!$E$32/100),J$1-2021),"-")</f>
        <v>714052.51735059021</v>
      </c>
      <c r="K129" s="114">
        <f>IFERROR((Lifespans_all!K128*DTE_mission_minutes!K50)*POWER(1+(Demand_Settings!$E$32/100),K$1-2021),"-")</f>
        <v>832381.2202258308</v>
      </c>
      <c r="L129" s="114">
        <f>IFERROR((Lifespans_all!L128*DTE_mission_minutes!L50)*POWER(1+(Demand_Settings!$E$32/100),L$1-2021),"-")</f>
        <v>892728.85869220353</v>
      </c>
      <c r="M129" s="114">
        <f>IFERROR((Lifespans_all!M128*DTE_mission_minutes!M50)*POWER(1+(Demand_Settings!$E$32/100),M$1-2021),"-")</f>
        <v>955157.45020914078</v>
      </c>
      <c r="N129" s="114">
        <f>IFERROR((Lifespans_all!N128*DTE_mission_minutes!N50)*POWER(1+(Demand_Settings!$E$32/100),N$1-2021),"-")</f>
        <v>974260.59921332356</v>
      </c>
      <c r="O129" s="114">
        <f>IFERROR((Lifespans_all!O128*DTE_mission_minutes!O50)*POWER(1+(Demand_Settings!$E$32/100),O$1-2021),"-")</f>
        <v>993745.81119758985</v>
      </c>
      <c r="P129" s="114">
        <f>IFERROR((Lifespans_all!P128*DTE_mission_minutes!P50)*POWER(1+(Demand_Settings!$E$32/100),P$1-2021),"-")</f>
        <v>1013620.7274215418</v>
      </c>
      <c r="Q129" s="114">
        <f>IFERROR((Lifespans_all!Q128*DTE_mission_minutes!Q50)*POWER(1+(Demand_Settings!$E$32/100),Q$1-2021),"-")</f>
        <v>1033893.1419699726</v>
      </c>
      <c r="R129" s="114">
        <f>IFERROR((Lifespans_all!R128*DTE_mission_minutes!R50)*POWER(1+(Demand_Settings!$E$32/100),R$1-2021),"-")</f>
        <v>1054571.0048093721</v>
      </c>
      <c r="S129" s="114">
        <f>IFERROR((Lifespans_all!S128*DTE_mission_minutes!S50)*POWER(1+(Demand_Settings!$E$32/100),S$1-2021),"-")</f>
        <v>1075662.4249055593</v>
      </c>
      <c r="T129" s="114">
        <f>IFERROR((Lifespans_all!T128*DTE_mission_minutes!T50)*POWER(1+(Demand_Settings!$E$32/100),T$1-2021),"-")</f>
        <v>1097175.6734036708</v>
      </c>
      <c r="U129" s="114">
        <f>IFERROR((Lifespans_all!U128*DTE_mission_minutes!U50)*POWER(1+(Demand_Settings!$E$32/100),U$1-2021),"-")</f>
        <v>1119119.1868717442</v>
      </c>
      <c r="V129" s="114">
        <f>IFERROR((Lifespans_all!V128*DTE_mission_minutes!V50)*POWER(1+(Demand_Settings!$E$32/100),V$1-2021),"-")</f>
        <v>1141501.5706091791</v>
      </c>
      <c r="W129" s="114">
        <f>IFERROR((Lifespans_all!W128*DTE_mission_minutes!W50)*POWER(1+(Demand_Settings!$E$32/100),W$1-2021),"-")</f>
        <v>1164331.6020213626</v>
      </c>
    </row>
    <row r="130" spans="1:23" ht="12" x14ac:dyDescent="0.25">
      <c r="A130" s="113" t="str">
        <f>A51</f>
        <v>New</v>
      </c>
      <c r="B130" s="113" t="str">
        <f>B51</f>
        <v>Near Earth Robotic - GEO and Near Earth</v>
      </c>
      <c r="C130" s="113" t="str">
        <f>C51</f>
        <v>-</v>
      </c>
      <c r="D130" s="114">
        <f>IFERROR((Lifespans_all!D129*DTE_mission_minutes!D51)*POWER(1+(Demand_Settings!$E$32/100),D$1-2021),"-")</f>
        <v>271.33825825992056</v>
      </c>
      <c r="E130" s="114">
        <f>IFERROR((Lifespans_all!E129*DTE_mission_minutes!E51)*POWER(1+(Demand_Settings!$E$32/100),E$1-2021),"-")</f>
        <v>553.53004685023791</v>
      </c>
      <c r="F130" s="114">
        <f>IFERROR((Lifespans_all!F129*DTE_mission_minutes!F51)*POWER(1+(Demand_Settings!$E$32/100),F$1-2021),"-")</f>
        <v>3105.3035628298348</v>
      </c>
      <c r="G130" s="114">
        <f>IFERROR((Lifespans_all!G129*DTE_mission_minutes!G51)*POWER(1+(Demand_Settings!$E$32/100),G$1-2021),"-")</f>
        <v>3455.355964457925</v>
      </c>
      <c r="H130" s="114">
        <f>IFERROR((Lifespans_all!H129*DTE_mission_minutes!H51)*POWER(1+(Demand_Settings!$E$32/100),H$1-2021),"-")</f>
        <v>3818.1683407260075</v>
      </c>
      <c r="I130" s="114">
        <f>IFERROR((Lifespans_all!I129*DTE_mission_minutes!I51)*POWER(1+(Demand_Settings!$E$32/100),I$1-2021),"-")</f>
        <v>4194.1110696590295</v>
      </c>
      <c r="J130" s="114">
        <f>IFERROR((Lifespans_all!J129*DTE_mission_minutes!J51)*POWER(1+(Demand_Settings!$E$32/100),J$1-2021),"-")</f>
        <v>4583.5642404130831</v>
      </c>
      <c r="K130" s="114">
        <f>IFERROR((Lifespans_all!K129*DTE_mission_minutes!K51)*POWER(1+(Demand_Settings!$E$32/100),K$1-2021),"-")</f>
        <v>4986.9178935694335</v>
      </c>
      <c r="L130" s="114">
        <f>IFERROR((Lifespans_all!L129*DTE_mission_minutes!L51)*POWER(1+(Demand_Settings!$E$32/100),L$1-2021),"-")</f>
        <v>5404.5722671558733</v>
      </c>
      <c r="M130" s="114">
        <f>IFERROR((Lifespans_all!M129*DTE_mission_minutes!M51)*POWER(1+(Demand_Settings!$E$32/100),M$1-2021),"-")</f>
        <v>5836.9380485283436</v>
      </c>
      <c r="N130" s="114">
        <f>IFERROR((Lifespans_all!N129*DTE_mission_minutes!N51)*POWER(1+(Demand_Settings!$E$32/100),N$1-2021),"-")</f>
        <v>5953.6768094989111</v>
      </c>
      <c r="O130" s="114">
        <f>IFERROR((Lifespans_all!O129*DTE_mission_minutes!O51)*POWER(1+(Demand_Settings!$E$32/100),O$1-2021),"-")</f>
        <v>6072.750345688888</v>
      </c>
      <c r="P130" s="114">
        <f>IFERROR((Lifespans_all!P129*DTE_mission_minutes!P51)*POWER(1+(Demand_Settings!$E$32/100),P$1-2021),"-")</f>
        <v>6194.2053526026666</v>
      </c>
      <c r="Q130" s="114">
        <f>IFERROR((Lifespans_all!Q129*DTE_mission_minutes!Q51)*POWER(1+(Demand_Settings!$E$32/100),Q$1-2021),"-")</f>
        <v>6318.0894596547196</v>
      </c>
      <c r="R130" s="114">
        <f>IFERROR((Lifespans_all!R129*DTE_mission_minutes!R51)*POWER(1+(Demand_Settings!$E$32/100),R$1-2021),"-")</f>
        <v>6444.4512488478149</v>
      </c>
      <c r="S130" s="114">
        <f>IFERROR((Lifespans_all!S129*DTE_mission_minutes!S51)*POWER(1+(Demand_Settings!$E$32/100),S$1-2021),"-")</f>
        <v>6573.3402738247687</v>
      </c>
      <c r="T130" s="114">
        <f>IFERROR((Lifespans_all!T129*DTE_mission_minutes!T51)*POWER(1+(Demand_Settings!$E$32/100),T$1-2021),"-")</f>
        <v>6704.8070793012657</v>
      </c>
      <c r="U130" s="114">
        <f>IFERROR((Lifespans_all!U129*DTE_mission_minutes!U51)*POWER(1+(Demand_Settings!$E$32/100),U$1-2021),"-")</f>
        <v>6838.9032208872914</v>
      </c>
      <c r="V130" s="114">
        <f>IFERROR((Lifespans_all!V129*DTE_mission_minutes!V51)*POWER(1+(Demand_Settings!$E$32/100),V$1-2021),"-")</f>
        <v>6975.6812853050369</v>
      </c>
      <c r="W130" s="114">
        <f>IFERROR((Lifespans_all!W129*DTE_mission_minutes!W51)*POWER(1+(Demand_Settings!$E$32/100),W$1-2021),"-")</f>
        <v>7115.1949110111373</v>
      </c>
    </row>
    <row r="131" spans="1:23" ht="12" x14ac:dyDescent="0.25">
      <c r="A131" s="113" t="str">
        <f>A52</f>
        <v>New</v>
      </c>
      <c r="B131" s="113" t="str">
        <f>B52</f>
        <v>Deep Space Robotic</v>
      </c>
      <c r="C131" s="113" t="str">
        <f>C52</f>
        <v>-</v>
      </c>
      <c r="D131" s="114" t="str">
        <f>IFERROR((Lifespans_all!D130*DTE_mission_minutes!D52)*POWER(1+(Demand_Settings!$E$32/100),D$1-2021),"-")</f>
        <v>-</v>
      </c>
      <c r="E131" s="114" t="str">
        <f>IFERROR((Lifespans_all!E130*DTE_mission_minutes!E52)*POWER(1+(Demand_Settings!$E$32/100),E$1-2021),"-")</f>
        <v>-</v>
      </c>
      <c r="F131" s="114" t="str">
        <f>IFERROR((Lifespans_all!F130*DTE_mission_minutes!F52)*POWER(1+(Demand_Settings!$E$32/100),F$1-2021),"-")</f>
        <v>-</v>
      </c>
      <c r="G131" s="114" t="str">
        <f>IFERROR((Lifespans_all!G130*DTE_mission_minutes!G52)*POWER(1+(Demand_Settings!$E$32/100),G$1-2021),"-")</f>
        <v>-</v>
      </c>
      <c r="H131" s="114" t="str">
        <f>IFERROR((Lifespans_all!H130*DTE_mission_minutes!H52)*POWER(1+(Demand_Settings!$E$32/100),H$1-2021),"-")</f>
        <v>-</v>
      </c>
      <c r="I131" s="114" t="str">
        <f>IFERROR((Lifespans_all!I130*DTE_mission_minutes!I52)*POWER(1+(Demand_Settings!$E$32/100),I$1-2021),"-")</f>
        <v>-</v>
      </c>
      <c r="J131" s="114" t="str">
        <f>IFERROR((Lifespans_all!J130*DTE_mission_minutes!J52)*POWER(1+(Demand_Settings!$E$32/100),J$1-2021),"-")</f>
        <v>-</v>
      </c>
      <c r="K131" s="114" t="str">
        <f>IFERROR((Lifespans_all!K130*DTE_mission_minutes!K52)*POWER(1+(Demand_Settings!$E$32/100),K$1-2021),"-")</f>
        <v>-</v>
      </c>
      <c r="L131" s="114" t="str">
        <f>IFERROR((Lifespans_all!L130*DTE_mission_minutes!L52)*POWER(1+(Demand_Settings!$E$32/100),L$1-2021),"-")</f>
        <v>-</v>
      </c>
      <c r="M131" s="114" t="str">
        <f>IFERROR((Lifespans_all!M130*DTE_mission_minutes!M52)*POWER(1+(Demand_Settings!$E$32/100),M$1-2021),"-")</f>
        <v>-</v>
      </c>
      <c r="N131" s="114" t="str">
        <f>IFERROR((Lifespans_all!N130*DTE_mission_minutes!N52)*POWER(1+(Demand_Settings!$E$32/100),N$1-2021),"-")</f>
        <v>-</v>
      </c>
      <c r="O131" s="114" t="str">
        <f>IFERROR((Lifespans_all!O130*DTE_mission_minutes!O52)*POWER(1+(Demand_Settings!$E$32/100),O$1-2021),"-")</f>
        <v>-</v>
      </c>
      <c r="P131" s="114" t="str">
        <f>IFERROR((Lifespans_all!P130*DTE_mission_minutes!P52)*POWER(1+(Demand_Settings!$E$32/100),P$1-2021),"-")</f>
        <v>-</v>
      </c>
      <c r="Q131" s="114" t="str">
        <f>IFERROR((Lifespans_all!Q130*DTE_mission_minutes!Q52)*POWER(1+(Demand_Settings!$E$32/100),Q$1-2021),"-")</f>
        <v>-</v>
      </c>
      <c r="R131" s="114" t="str">
        <f>IFERROR((Lifespans_all!R130*DTE_mission_minutes!R52)*POWER(1+(Demand_Settings!$E$32/100),R$1-2021),"-")</f>
        <v>-</v>
      </c>
      <c r="S131" s="114" t="str">
        <f>IFERROR((Lifespans_all!S130*DTE_mission_minutes!S52)*POWER(1+(Demand_Settings!$E$32/100),S$1-2021),"-")</f>
        <v>-</v>
      </c>
      <c r="T131" s="114" t="str">
        <f>IFERROR((Lifespans_all!T130*DTE_mission_minutes!T52)*POWER(1+(Demand_Settings!$E$32/100),T$1-2021),"-")</f>
        <v>-</v>
      </c>
      <c r="U131" s="114" t="str">
        <f>IFERROR((Lifespans_all!U130*DTE_mission_minutes!U52)*POWER(1+(Demand_Settings!$E$32/100),U$1-2021),"-")</f>
        <v>-</v>
      </c>
      <c r="V131" s="114" t="str">
        <f>IFERROR((Lifespans_all!V130*DTE_mission_minutes!V52)*POWER(1+(Demand_Settings!$E$32/100),V$1-2021),"-")</f>
        <v>-</v>
      </c>
      <c r="W131" s="114" t="str">
        <f>IFERROR((Lifespans_all!W130*DTE_mission_minutes!W52)*POWER(1+(Demand_Settings!$E$32/100),W$1-2021),"-")</f>
        <v>-</v>
      </c>
    </row>
    <row r="132" spans="1:23" ht="12" x14ac:dyDescent="0.25">
      <c r="A132" s="113" t="str">
        <f>A53</f>
        <v>New</v>
      </c>
      <c r="B132" s="113" t="str">
        <f>B53</f>
        <v>Near Earth Robotic - Low Latency &amp; Complex Needs</v>
      </c>
      <c r="C132" s="113" t="str">
        <f>C53</f>
        <v>-</v>
      </c>
      <c r="D132" s="114">
        <f>IFERROR((Lifespans_all!D131*DTE_mission_minutes!D53)*POWER(1+(Demand_Settings!$E$32/100),D$1-2021),"-")</f>
        <v>773.96944573611108</v>
      </c>
      <c r="E132" s="114">
        <f>IFERROR((Lifespans_all!E131*DTE_mission_minutes!E53)*POWER(1+(Demand_Settings!$E$32/100),E$1-2021),"-")</f>
        <v>1578.8976693016666</v>
      </c>
      <c r="F132" s="114">
        <f>IFERROR((Lifespans_all!F131*DTE_mission_minutes!F53)*POWER(1+(Demand_Settings!$E$32/100),F$1-2021),"-")</f>
        <v>2415.7134340315502</v>
      </c>
      <c r="G132" s="114">
        <f>IFERROR((Lifespans_all!G131*DTE_mission_minutes!G53)*POWER(1+(Demand_Settings!$E$32/100),G$1-2021),"-")</f>
        <v>3285.3702702829078</v>
      </c>
      <c r="H132" s="114">
        <f>IFERROR((Lifespans_all!H131*DTE_mission_minutes!H53)*POWER(1+(Demand_Settings!$E$32/100),H$1-2021),"-")</f>
        <v>12566.541283832123</v>
      </c>
      <c r="I132" s="114">
        <f>IFERROR((Lifespans_all!I131*DTE_mission_minutes!I53)*POWER(1+(Demand_Settings!$E$32/100),I$1-2021),"-")</f>
        <v>13672.39691680935</v>
      </c>
      <c r="J132" s="114">
        <f>IFERROR((Lifespans_all!J131*DTE_mission_minutes!J53)*POWER(1+(Demand_Settings!$E$32/100),J$1-2021),"-")</f>
        <v>14817.460158592134</v>
      </c>
      <c r="K132" s="114">
        <f>IFERROR((Lifespans_all!K131*DTE_mission_minutes!K53)*POWER(1+(Demand_Settings!$E$32/100),K$1-2021),"-")</f>
        <v>16002.856971279498</v>
      </c>
      <c r="L132" s="114">
        <f>IFERROR((Lifespans_all!L131*DTE_mission_minutes!L53)*POWER(1+(Demand_Settings!$E$32/100),L$1-2021),"-")</f>
        <v>17229.742672410932</v>
      </c>
      <c r="M132" s="114">
        <f>IFERROR((Lifespans_all!M131*DTE_mission_minutes!M53)*POWER(1+(Demand_Settings!$E$32/100),M$1-2021),"-")</f>
        <v>18499.302658799104</v>
      </c>
      <c r="N132" s="114">
        <f>IFERROR((Lifespans_all!N131*DTE_mission_minutes!N53)*POWER(1+(Demand_Settings!$E$32/100),N$1-2021),"-")</f>
        <v>18869.288711975089</v>
      </c>
      <c r="O132" s="114">
        <f>IFERROR((Lifespans_all!O131*DTE_mission_minutes!O53)*POWER(1+(Demand_Settings!$E$32/100),O$1-2021),"-")</f>
        <v>19246.674486214586</v>
      </c>
      <c r="P132" s="114">
        <f>IFERROR((Lifespans_all!P131*DTE_mission_minutes!P53)*POWER(1+(Demand_Settings!$E$32/100),P$1-2021),"-")</f>
        <v>19631.607975938881</v>
      </c>
      <c r="Q132" s="114">
        <f>IFERROR((Lifespans_all!Q131*DTE_mission_minutes!Q53)*POWER(1+(Demand_Settings!$E$32/100),Q$1-2021),"-")</f>
        <v>20024.240135457658</v>
      </c>
      <c r="R132" s="114">
        <f>IFERROR((Lifespans_all!R131*DTE_mission_minutes!R53)*POWER(1+(Demand_Settings!$E$32/100),R$1-2021),"-")</f>
        <v>20424.724938166812</v>
      </c>
      <c r="S132" s="114">
        <f>IFERROR((Lifespans_all!S131*DTE_mission_minutes!S53)*POWER(1+(Demand_Settings!$E$32/100),S$1-2021),"-")</f>
        <v>20833.219436930143</v>
      </c>
      <c r="T132" s="114">
        <f>IFERROR((Lifespans_all!T131*DTE_mission_minutes!T53)*POWER(1+(Demand_Settings!$E$32/100),T$1-2021),"-")</f>
        <v>21249.883825668749</v>
      </c>
      <c r="U132" s="114">
        <f>IFERROR((Lifespans_all!U131*DTE_mission_minutes!U53)*POWER(1+(Demand_Settings!$E$32/100),U$1-2021),"-")</f>
        <v>21674.881502182125</v>
      </c>
      <c r="V132" s="114">
        <f>IFERROR((Lifespans_all!V131*DTE_mission_minutes!V53)*POWER(1+(Demand_Settings!$E$32/100),V$1-2021),"-")</f>
        <v>22108.379132225764</v>
      </c>
      <c r="W132" s="114">
        <f>IFERROR((Lifespans_all!W131*DTE_mission_minutes!W53)*POWER(1+(Demand_Settings!$E$32/100),W$1-2021),"-")</f>
        <v>22550.546714870281</v>
      </c>
    </row>
    <row r="133" spans="1:23" ht="12" x14ac:dyDescent="0.25">
      <c r="A133" s="113" t="str">
        <f>A54</f>
        <v>New</v>
      </c>
      <c r="B133" s="113" t="str">
        <f>B54</f>
        <v>Mission Operations</v>
      </c>
      <c r="C133" s="113" t="str">
        <f>C54</f>
        <v>-</v>
      </c>
      <c r="D133" s="114" t="str">
        <f>IFERROR((Lifespans_all!D132*DTE_mission_minutes!D54)*POWER(1+(Demand_Settings!$E$32/100),D$1-2021),"-")</f>
        <v>-</v>
      </c>
      <c r="E133" s="114" t="str">
        <f>IFERROR((Lifespans_all!E132*DTE_mission_minutes!E54)*POWER(1+(Demand_Settings!$E$32/100),E$1-2021),"-")</f>
        <v>-</v>
      </c>
      <c r="F133" s="114" t="str">
        <f>IFERROR((Lifespans_all!F132*DTE_mission_minutes!F54)*POWER(1+(Demand_Settings!$E$32/100),F$1-2021),"-")</f>
        <v>-</v>
      </c>
      <c r="G133" s="114" t="str">
        <f>IFERROR((Lifespans_all!G132*DTE_mission_minutes!G54)*POWER(1+(Demand_Settings!$E$32/100),G$1-2021),"-")</f>
        <v>-</v>
      </c>
      <c r="H133" s="114" t="str">
        <f>IFERROR((Lifespans_all!H132*DTE_mission_minutes!H54)*POWER(1+(Demand_Settings!$E$32/100),H$1-2021),"-")</f>
        <v>-</v>
      </c>
      <c r="I133" s="114" t="str">
        <f>IFERROR((Lifespans_all!I132*DTE_mission_minutes!I54)*POWER(1+(Demand_Settings!$E$32/100),I$1-2021),"-")</f>
        <v>-</v>
      </c>
      <c r="J133" s="114" t="str">
        <f>IFERROR((Lifespans_all!J132*DTE_mission_minutes!J54)*POWER(1+(Demand_Settings!$E$32/100),J$1-2021),"-")</f>
        <v>-</v>
      </c>
      <c r="K133" s="114" t="str">
        <f>IFERROR((Lifespans_all!K132*DTE_mission_minutes!K54)*POWER(1+(Demand_Settings!$E$32/100),K$1-2021),"-")</f>
        <v>-</v>
      </c>
      <c r="L133" s="114" t="str">
        <f>IFERROR((Lifespans_all!L132*DTE_mission_minutes!L54)*POWER(1+(Demand_Settings!$E$32/100),L$1-2021),"-")</f>
        <v>-</v>
      </c>
      <c r="M133" s="114" t="str">
        <f>IFERROR((Lifespans_all!M132*DTE_mission_minutes!M54)*POWER(1+(Demand_Settings!$E$32/100),M$1-2021),"-")</f>
        <v>-</v>
      </c>
      <c r="N133" s="114" t="str">
        <f>IFERROR((Lifespans_all!N132*DTE_mission_minutes!N54)*POWER(1+(Demand_Settings!$E$32/100),N$1-2021),"-")</f>
        <v>-</v>
      </c>
      <c r="O133" s="114" t="str">
        <f>IFERROR((Lifespans_all!O132*DTE_mission_minutes!O54)*POWER(1+(Demand_Settings!$E$32/100),O$1-2021),"-")</f>
        <v>-</v>
      </c>
      <c r="P133" s="114" t="str">
        <f>IFERROR((Lifespans_all!P132*DTE_mission_minutes!P54)*POWER(1+(Demand_Settings!$E$32/100),P$1-2021),"-")</f>
        <v>-</v>
      </c>
      <c r="Q133" s="114" t="str">
        <f>IFERROR((Lifespans_all!Q132*DTE_mission_minutes!Q54)*POWER(1+(Demand_Settings!$E$32/100),Q$1-2021),"-")</f>
        <v>-</v>
      </c>
      <c r="R133" s="114" t="str">
        <f>IFERROR((Lifespans_all!R132*DTE_mission_minutes!R54)*POWER(1+(Demand_Settings!$E$32/100),R$1-2021),"-")</f>
        <v>-</v>
      </c>
      <c r="S133" s="114" t="str">
        <f>IFERROR((Lifespans_all!S132*DTE_mission_minutes!S54)*POWER(1+(Demand_Settings!$E$32/100),S$1-2021),"-")</f>
        <v>-</v>
      </c>
      <c r="T133" s="114" t="str">
        <f>IFERROR((Lifespans_all!T132*DTE_mission_minutes!T54)*POWER(1+(Demand_Settings!$E$32/100),T$1-2021),"-")</f>
        <v>-</v>
      </c>
      <c r="U133" s="114" t="str">
        <f>IFERROR((Lifespans_all!U132*DTE_mission_minutes!U54)*POWER(1+(Demand_Settings!$E$32/100),U$1-2021),"-")</f>
        <v>-</v>
      </c>
      <c r="V133" s="114" t="str">
        <f>IFERROR((Lifespans_all!V132*DTE_mission_minutes!V54)*POWER(1+(Demand_Settings!$E$32/100),V$1-2021),"-")</f>
        <v>-</v>
      </c>
      <c r="W133" s="114" t="str">
        <f>IFERROR((Lifespans_all!W132*DTE_mission_minutes!W54)*POWER(1+(Demand_Settings!$E$32/100),W$1-2021),"-")</f>
        <v>-</v>
      </c>
    </row>
    <row r="134" spans="1:23" ht="12" x14ac:dyDescent="0.25">
      <c r="A134" s="113" t="str">
        <f>A55</f>
        <v>New</v>
      </c>
      <c r="B134" s="113" t="str">
        <f>B55</f>
        <v>Launch Events</v>
      </c>
      <c r="C134" s="113" t="str">
        <f>C55</f>
        <v>-</v>
      </c>
      <c r="D134" s="114">
        <f>IFERROR((Lifespans_all!D133*DTE_mission_minutes!D55)*POWER(1+(Demand_Settings!$E$32/100),D$1-2021),"-")</f>
        <v>572.36524951481488</v>
      </c>
      <c r="E134" s="114">
        <f>IFERROR((Lifespans_all!E133*DTE_mission_minutes!E55)*POWER(1+(Demand_Settings!$E$32/100),E$1-2021),"-")</f>
        <v>1167.6251090102223</v>
      </c>
      <c r="F134" s="114">
        <f>IFERROR((Lifespans_all!F133*DTE_mission_minutes!F55)*POWER(1+(Demand_Settings!$E$32/100),F$1-2021),"-")</f>
        <v>1786.4664167856404</v>
      </c>
      <c r="G134" s="114">
        <f>IFERROR((Lifespans_all!G133*DTE_mission_minutes!G55)*POWER(1+(Demand_Settings!$E$32/100),G$1-2021),"-")</f>
        <v>2429.5943268284705</v>
      </c>
      <c r="H134" s="114">
        <f>IFERROR((Lifespans_all!H133*DTE_mission_minutes!H55)*POWER(1+(Demand_Settings!$E$32/100),H$1-2021),"-")</f>
        <v>4646.59915005945</v>
      </c>
      <c r="I134" s="114">
        <f>IFERROR((Lifespans_all!I133*DTE_mission_minutes!I55)*POWER(1+(Demand_Settings!$E$32/100),I$1-2021),"-")</f>
        <v>5371.468617468724</v>
      </c>
      <c r="J134" s="114">
        <f>IFERROR((Lifespans_all!J133*DTE_mission_minutes!J55)*POWER(1+(Demand_Settings!$E$32/100),J$1-2021),"-")</f>
        <v>6123.4742239143452</v>
      </c>
      <c r="K134" s="114">
        <f>IFERROR((Lifespans_all!K133*DTE_mission_minutes!K55)*POWER(1+(Demand_Settings!$E$32/100),K$1-2021),"-")</f>
        <v>6903.4114671708021</v>
      </c>
      <c r="L134" s="114">
        <f>IFERROR((Lifespans_all!L133*DTE_mission_minutes!L55)*POWER(1+(Demand_Settings!$E$32/100),L$1-2021),"-")</f>
        <v>7712.096810467955</v>
      </c>
      <c r="M134" s="114">
        <f>IFERROR((Lifespans_all!M133*DTE_mission_minutes!M55)*POWER(1+(Demand_Settings!$E$32/100),M$1-2021),"-")</f>
        <v>8550.3682029101237</v>
      </c>
      <c r="N134" s="114">
        <f>IFERROR((Lifespans_all!N133*DTE_mission_minutes!N55)*POWER(1+(Demand_Settings!$E$32/100),N$1-2021),"-")</f>
        <v>8721.3755669683269</v>
      </c>
      <c r="O134" s="114">
        <f>IFERROR((Lifespans_all!O133*DTE_mission_minutes!O55)*POWER(1+(Demand_Settings!$E$32/100),O$1-2021),"-")</f>
        <v>8895.803078307692</v>
      </c>
      <c r="P134" s="114">
        <f>IFERROR((Lifespans_all!P133*DTE_mission_minutes!P55)*POWER(1+(Demand_Settings!$E$32/100),P$1-2021),"-")</f>
        <v>9073.7191398738469</v>
      </c>
      <c r="Q134" s="114">
        <f>IFERROR((Lifespans_all!Q133*DTE_mission_minutes!Q55)*POWER(1+(Demand_Settings!$E$32/100),Q$1-2021),"-")</f>
        <v>9255.1935226713231</v>
      </c>
      <c r="R134" s="114">
        <f>IFERROR((Lifespans_all!R133*DTE_mission_minutes!R55)*POWER(1+(Demand_Settings!$E$32/100),R$1-2021),"-")</f>
        <v>9440.2973931247507</v>
      </c>
      <c r="S134" s="114">
        <f>IFERROR((Lifespans_all!S133*DTE_mission_minutes!S55)*POWER(1+(Demand_Settings!$E$32/100),S$1-2021),"-")</f>
        <v>9629.1033409872434</v>
      </c>
      <c r="T134" s="114">
        <f>IFERROR((Lifespans_all!T133*DTE_mission_minutes!T55)*POWER(1+(Demand_Settings!$E$32/100),T$1-2021),"-")</f>
        <v>9821.68540780699</v>
      </c>
      <c r="U134" s="114">
        <f>IFERROR((Lifespans_all!U133*DTE_mission_minutes!U55)*POWER(1+(Demand_Settings!$E$32/100),U$1-2021),"-")</f>
        <v>10018.119115963131</v>
      </c>
      <c r="V134" s="114">
        <f>IFERROR((Lifespans_all!V133*DTE_mission_minutes!V55)*POWER(1+(Demand_Settings!$E$32/100),V$1-2021),"-")</f>
        <v>10218.481498282392</v>
      </c>
      <c r="W134" s="114">
        <f>IFERROR((Lifespans_all!W133*DTE_mission_minutes!W55)*POWER(1+(Demand_Settings!$E$32/100),W$1-2021),"-")</f>
        <v>10422.851128248039</v>
      </c>
    </row>
    <row r="135" spans="1:23" ht="12" x14ac:dyDescent="0.25">
      <c r="A135" s="113" t="str">
        <f>A56</f>
        <v>New</v>
      </c>
      <c r="B135" s="113" t="str">
        <f>B56</f>
        <v>Terrestrial &amp; Aerial</v>
      </c>
      <c r="C135" s="113" t="str">
        <f>C56</f>
        <v>-</v>
      </c>
      <c r="D135" s="114">
        <f>IFERROR((Lifespans_all!D134*DTE_mission_minutes!D56)*POWER(1+(Demand_Settings!$E$32/100),D$1-2021),"-")</f>
        <v>282.66799900000007</v>
      </c>
      <c r="E135" s="114">
        <f>IFERROR((Lifespans_all!E134*DTE_mission_minutes!E56)*POWER(1+(Demand_Settings!$E$32/100),E$1-2021),"-")</f>
        <v>2018.2495128600003</v>
      </c>
      <c r="F135" s="114">
        <f>IFERROR((Lifespans_all!F134*DTE_mission_minutes!F56)*POWER(1+(Demand_Settings!$E$32/100),F$1-2021),"-")</f>
        <v>2352.7022892768005</v>
      </c>
      <c r="G135" s="114">
        <f>IFERROR((Lifespans_all!G134*DTE_mission_minutes!G56)*POWER(1+(Demand_Settings!$E$32/100),G$1-2021),"-")</f>
        <v>2699.7258769451287</v>
      </c>
      <c r="H135" s="114">
        <f>IFERROR((Lifespans_all!H134*DTE_mission_minutes!H56)*POWER(1+(Demand_Settings!$E$32/100),H$1-2021),"-")</f>
        <v>3059.689327204479</v>
      </c>
      <c r="I135" s="114">
        <f>IFERROR((Lifespans_all!I134*DTE_mission_minutes!I56)*POWER(1+(Demand_Settings!$E$32/100),I$1-2021),"-")</f>
        <v>4993.4129819977097</v>
      </c>
      <c r="J135" s="114">
        <f>IFERROR((Lifespans_all!J134*DTE_mission_minutes!J56)*POWER(1+(Demand_Settings!$E$32/100),J$1-2021),"-")</f>
        <v>5411.611319240018</v>
      </c>
      <c r="K135" s="114">
        <f>IFERROR((Lifespans_all!K134*DTE_mission_minutes!K56)*POWER(1+(Demand_Settings!$E$32/100),K$1-2021),"-")</f>
        <v>5844.5402247792181</v>
      </c>
      <c r="L135" s="114">
        <f>IFERROR((Lifespans_all!L134*DTE_mission_minutes!L56)*POWER(1+(Demand_Settings!$E$32/100),L$1-2021),"-")</f>
        <v>6292.6216420122919</v>
      </c>
      <c r="M135" s="114">
        <f>IFERROR((Lifespans_all!M134*DTE_mission_minutes!M56)*POWER(1+(Demand_Settings!$E$32/100),M$1-2021),"-")</f>
        <v>6756.2884998447771</v>
      </c>
      <c r="N135" s="114">
        <f>IFERROR((Lifespans_all!N134*DTE_mission_minutes!N56)*POWER(1+(Demand_Settings!$E$32/100),N$1-2021),"-")</f>
        <v>6891.4142698416726</v>
      </c>
      <c r="O135" s="114">
        <f>IFERROR((Lifespans_all!O134*DTE_mission_minutes!O56)*POWER(1+(Demand_Settings!$E$32/100),O$1-2021),"-")</f>
        <v>7029.2425552385048</v>
      </c>
      <c r="P135" s="114">
        <f>IFERROR((Lifespans_all!P134*DTE_mission_minutes!P56)*POWER(1+(Demand_Settings!$E$32/100),P$1-2021),"-")</f>
        <v>7169.8274063432764</v>
      </c>
      <c r="Q135" s="114">
        <f>IFERROR((Lifespans_all!Q134*DTE_mission_minutes!Q56)*POWER(1+(Demand_Settings!$E$32/100),Q$1-2021),"-")</f>
        <v>7313.2239544701415</v>
      </c>
      <c r="R135" s="114">
        <f>IFERROR((Lifespans_all!R134*DTE_mission_minutes!R56)*POWER(1+(Demand_Settings!$E$32/100),R$1-2021),"-")</f>
        <v>7459.4884335595452</v>
      </c>
      <c r="S135" s="114">
        <f>IFERROR((Lifespans_all!S134*DTE_mission_minutes!S56)*POWER(1+(Demand_Settings!$E$32/100),S$1-2021),"-")</f>
        <v>7608.6782022307343</v>
      </c>
      <c r="T135" s="114">
        <f>IFERROR((Lifespans_all!T134*DTE_mission_minutes!T56)*POWER(1+(Demand_Settings!$E$32/100),T$1-2021),"-")</f>
        <v>7760.8517662753502</v>
      </c>
      <c r="U135" s="114">
        <f>IFERROR((Lifespans_all!U134*DTE_mission_minutes!U56)*POWER(1+(Demand_Settings!$E$32/100),U$1-2021),"-")</f>
        <v>7916.0688016008571</v>
      </c>
      <c r="V135" s="114">
        <f>IFERROR((Lifespans_all!V134*DTE_mission_minutes!V56)*POWER(1+(Demand_Settings!$E$32/100),V$1-2021),"-")</f>
        <v>8074.3901776328739</v>
      </c>
      <c r="W135" s="114">
        <f>IFERROR((Lifespans_all!W134*DTE_mission_minutes!W56)*POWER(1+(Demand_Settings!$E$32/100),W$1-2021),"-")</f>
        <v>8235.8779811855311</v>
      </c>
    </row>
    <row r="136" spans="1:23" ht="12" x14ac:dyDescent="0.25">
      <c r="C136" s="75"/>
      <c r="D136" s="75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</row>
    <row r="137" spans="1:23" x14ac:dyDescent="0.3">
      <c r="D137" s="105">
        <f t="shared" ref="D137:W137" si="14">SUM(D81:D135)</f>
        <v>88617.326746596023</v>
      </c>
      <c r="E137" s="105">
        <f t="shared" si="14"/>
        <v>175382.37624250236</v>
      </c>
      <c r="F137" s="105">
        <f t="shared" si="14"/>
        <v>213948.55524442843</v>
      </c>
      <c r="G137" s="105">
        <f t="shared" si="14"/>
        <v>354853.48021283164</v>
      </c>
      <c r="H137" s="105">
        <f t="shared" si="14"/>
        <v>490144.26064668735</v>
      </c>
      <c r="I137" s="105">
        <f t="shared" si="14"/>
        <v>626915.18593685387</v>
      </c>
      <c r="J137" s="105">
        <f t="shared" si="14"/>
        <v>770753.45809781679</v>
      </c>
      <c r="K137" s="105">
        <f t="shared" si="14"/>
        <v>888333.16794161091</v>
      </c>
      <c r="L137" s="105">
        <f t="shared" si="14"/>
        <v>951837.61029296089</v>
      </c>
      <c r="M137" s="105">
        <f t="shared" si="14"/>
        <v>1017535.0898862967</v>
      </c>
      <c r="N137" s="105">
        <f t="shared" si="14"/>
        <v>1030004.0034932736</v>
      </c>
      <c r="O137" s="105">
        <f t="shared" si="14"/>
        <v>1050366.8633422859</v>
      </c>
      <c r="P137" s="105">
        <f t="shared" si="14"/>
        <v>1071136.9803882786</v>
      </c>
      <c r="Q137" s="105">
        <f t="shared" si="14"/>
        <v>1092322.4997751908</v>
      </c>
      <c r="R137" s="105">
        <f t="shared" si="14"/>
        <v>1113931.7295498422</v>
      </c>
      <c r="S137" s="105">
        <f t="shared" si="14"/>
        <v>1135973.1439199857</v>
      </c>
      <c r="T137" s="105">
        <f t="shared" si="14"/>
        <v>1158455.3865775322</v>
      </c>
      <c r="U137" s="105">
        <f t="shared" si="14"/>
        <v>1181387.2740882302</v>
      </c>
      <c r="V137" s="105">
        <f t="shared" si="14"/>
        <v>1204777.7993491415</v>
      </c>
      <c r="W137" s="105">
        <f t="shared" si="14"/>
        <v>1228636.135115271</v>
      </c>
    </row>
    <row r="139" spans="1:23" ht="15" thickBot="1" x14ac:dyDescent="0.35">
      <c r="A139" s="71"/>
      <c r="B139" s="71" t="s">
        <v>150</v>
      </c>
      <c r="D139" s="69"/>
      <c r="E139" s="69"/>
      <c r="F139" s="69"/>
      <c r="G139" s="69"/>
      <c r="H139" s="69"/>
      <c r="I139" s="69"/>
      <c r="J139" s="69"/>
      <c r="K139" s="69"/>
      <c r="L139" s="69"/>
      <c r="M139" s="199"/>
      <c r="N139" s="69"/>
      <c r="O139" s="69"/>
      <c r="P139" s="69"/>
      <c r="Q139" s="69"/>
      <c r="R139" s="69"/>
      <c r="S139" s="69"/>
      <c r="T139" s="69"/>
      <c r="U139" s="69"/>
      <c r="V139" s="69"/>
      <c r="W139" s="69"/>
    </row>
    <row r="140" spans="1:23" x14ac:dyDescent="0.3">
      <c r="A140" s="71"/>
      <c r="B140" s="115" t="s">
        <v>157</v>
      </c>
      <c r="D140" s="116">
        <f>D80</f>
        <v>2021</v>
      </c>
      <c r="E140" s="116">
        <f t="shared" ref="E140:W140" si="15">E80</f>
        <v>2022</v>
      </c>
      <c r="F140" s="116">
        <f t="shared" si="15"/>
        <v>2023</v>
      </c>
      <c r="G140" s="116">
        <f t="shared" si="15"/>
        <v>2024</v>
      </c>
      <c r="H140" s="116">
        <f t="shared" si="15"/>
        <v>2025</v>
      </c>
      <c r="I140" s="116">
        <f t="shared" si="15"/>
        <v>2026</v>
      </c>
      <c r="J140" s="116">
        <f t="shared" si="15"/>
        <v>2027</v>
      </c>
      <c r="K140" s="116">
        <f t="shared" si="15"/>
        <v>2028</v>
      </c>
      <c r="L140" s="116">
        <f t="shared" si="15"/>
        <v>2029</v>
      </c>
      <c r="M140" s="116">
        <f t="shared" si="15"/>
        <v>2030</v>
      </c>
      <c r="N140" s="116">
        <f t="shared" si="15"/>
        <v>2031</v>
      </c>
      <c r="O140" s="116">
        <f t="shared" si="15"/>
        <v>2032</v>
      </c>
      <c r="P140" s="116">
        <f t="shared" si="15"/>
        <v>2033</v>
      </c>
      <c r="Q140" s="116">
        <f t="shared" si="15"/>
        <v>2034</v>
      </c>
      <c r="R140" s="116">
        <f t="shared" si="15"/>
        <v>2035</v>
      </c>
      <c r="S140" s="116">
        <f t="shared" si="15"/>
        <v>2036</v>
      </c>
      <c r="T140" s="116">
        <f t="shared" si="15"/>
        <v>2037</v>
      </c>
      <c r="U140" s="116">
        <f t="shared" si="15"/>
        <v>2038</v>
      </c>
      <c r="V140" s="116">
        <f t="shared" si="15"/>
        <v>2039</v>
      </c>
      <c r="W140" s="116">
        <f t="shared" si="15"/>
        <v>2040</v>
      </c>
    </row>
    <row r="141" spans="1:23" x14ac:dyDescent="0.3">
      <c r="A141" s="71"/>
      <c r="B141" s="117" t="s">
        <v>112</v>
      </c>
      <c r="D141" s="93">
        <f>SUMIF($B81:$B135,$B141,D$81:D$135)</f>
        <v>11009.544415066668</v>
      </c>
      <c r="E141" s="93">
        <f t="shared" ref="E141:W141" si="16">SUMIF($B81:$B135,$B141,E$81:E$135)</f>
        <v>10932.966082753779</v>
      </c>
      <c r="F141" s="93">
        <f t="shared" si="16"/>
        <v>9888.5809647655042</v>
      </c>
      <c r="G141" s="93">
        <f t="shared" si="16"/>
        <v>11306.123927907751</v>
      </c>
      <c r="H141" s="93">
        <f t="shared" si="16"/>
        <v>11526.161011662938</v>
      </c>
      <c r="I141" s="93">
        <f t="shared" si="16"/>
        <v>11754.679524828323</v>
      </c>
      <c r="J141" s="93">
        <f t="shared" si="16"/>
        <v>11991.930709746817</v>
      </c>
      <c r="K141" s="93">
        <f t="shared" si="16"/>
        <v>12238.172465883272</v>
      </c>
      <c r="L141" s="93">
        <f t="shared" si="16"/>
        <v>12493.669515612444</v>
      </c>
      <c r="M141" s="93">
        <f t="shared" si="16"/>
        <v>12758.693573975585</v>
      </c>
      <c r="N141" s="93">
        <f t="shared" si="16"/>
        <v>5331.6002285682007</v>
      </c>
      <c r="O141" s="93">
        <f t="shared" si="16"/>
        <v>5400.5329861484533</v>
      </c>
      <c r="P141" s="93">
        <f t="shared" si="16"/>
        <v>5470.8443988803119</v>
      </c>
      <c r="Q141" s="93">
        <f t="shared" si="16"/>
        <v>5542.5620398668061</v>
      </c>
      <c r="R141" s="93">
        <f t="shared" si="16"/>
        <v>5615.7140336730317</v>
      </c>
      <c r="S141" s="93">
        <f t="shared" si="16"/>
        <v>5690.3290673553802</v>
      </c>
      <c r="T141" s="93">
        <f t="shared" si="16"/>
        <v>5766.4364017113767</v>
      </c>
      <c r="U141" s="93">
        <f t="shared" si="16"/>
        <v>5844.0658827544939</v>
      </c>
      <c r="V141" s="93">
        <f t="shared" si="16"/>
        <v>5923.2479534184722</v>
      </c>
      <c r="W141" s="93">
        <f t="shared" si="16"/>
        <v>6004.0136654957305</v>
      </c>
    </row>
    <row r="142" spans="1:23" x14ac:dyDescent="0.3">
      <c r="A142" s="71"/>
      <c r="B142" s="117" t="s">
        <v>110</v>
      </c>
      <c r="D142" s="93">
        <f>SUMIF($B81:$B135,$B142,D$81:D$135)</f>
        <v>57747.203194000002</v>
      </c>
      <c r="E142" s="93">
        <f t="shared" ref="E142:W142" si="17">SUMIF($B81:$B135,$B142,E$81:E$135)</f>
        <v>141175.93178670792</v>
      </c>
      <c r="F142" s="93">
        <f t="shared" si="17"/>
        <v>178502.43861072452</v>
      </c>
      <c r="G142" s="93">
        <f t="shared" si="17"/>
        <v>315670.3733909505</v>
      </c>
      <c r="H142" s="93">
        <f t="shared" si="17"/>
        <v>446295.30017232674</v>
      </c>
      <c r="I142" s="93">
        <f t="shared" si="17"/>
        <v>580091.04102077056</v>
      </c>
      <c r="J142" s="93">
        <f t="shared" si="17"/>
        <v>720987.34164059022</v>
      </c>
      <c r="K142" s="93">
        <f t="shared" si="17"/>
        <v>835519.19311360852</v>
      </c>
      <c r="L142" s="93">
        <f t="shared" si="17"/>
        <v>895866.83157998126</v>
      </c>
      <c r="M142" s="93">
        <f t="shared" si="17"/>
        <v>958295.4230969185</v>
      </c>
      <c r="N142" s="93">
        <f t="shared" si="17"/>
        <v>977398.57210110128</v>
      </c>
      <c r="O142" s="93">
        <f t="shared" si="17"/>
        <v>996883.78408536757</v>
      </c>
      <c r="P142" s="93">
        <f t="shared" si="17"/>
        <v>1016758.7003093195</v>
      </c>
      <c r="Q142" s="93">
        <f t="shared" si="17"/>
        <v>1037031.1148577504</v>
      </c>
      <c r="R142" s="93">
        <f t="shared" si="17"/>
        <v>1057708.9776971499</v>
      </c>
      <c r="S142" s="93">
        <f t="shared" si="17"/>
        <v>1078800.397793337</v>
      </c>
      <c r="T142" s="93">
        <f t="shared" si="17"/>
        <v>1100313.6462914485</v>
      </c>
      <c r="U142" s="93">
        <f t="shared" si="17"/>
        <v>1122257.159759522</v>
      </c>
      <c r="V142" s="93">
        <f t="shared" si="17"/>
        <v>1144639.5434969568</v>
      </c>
      <c r="W142" s="93">
        <f t="shared" si="17"/>
        <v>1167469.5749091404</v>
      </c>
    </row>
    <row r="143" spans="1:23" x14ac:dyDescent="0.3">
      <c r="A143" s="71"/>
      <c r="B143" s="117" t="s">
        <v>109</v>
      </c>
      <c r="D143" s="93">
        <f>SUMIF($B81:$B135,$B143,D$81:D$135)</f>
        <v>4291.3656461210312</v>
      </c>
      <c r="E143" s="93">
        <f t="shared" ref="E143:W143" si="18">SUMIF($B81:$B135,$B143,E$81:E$135)</f>
        <v>4596.2976069335709</v>
      </c>
      <c r="F143" s="93">
        <f t="shared" si="18"/>
        <v>5276.0096289091998</v>
      </c>
      <c r="G143" s="93">
        <f t="shared" si="18"/>
        <v>5626.0620305372895</v>
      </c>
      <c r="H143" s="93">
        <f t="shared" si="18"/>
        <v>5988.874406805372</v>
      </c>
      <c r="I143" s="93">
        <f t="shared" si="18"/>
        <v>6364.8171357383944</v>
      </c>
      <c r="J143" s="93">
        <f t="shared" si="18"/>
        <v>6754.2703064924481</v>
      </c>
      <c r="K143" s="93">
        <f t="shared" si="18"/>
        <v>7157.6239596487976</v>
      </c>
      <c r="L143" s="93">
        <f t="shared" si="18"/>
        <v>7575.2783332352374</v>
      </c>
      <c r="M143" s="93">
        <f t="shared" si="18"/>
        <v>8007.6441146077086</v>
      </c>
      <c r="N143" s="93">
        <f t="shared" si="18"/>
        <v>8124.3828755782761</v>
      </c>
      <c r="O143" s="93">
        <f t="shared" si="18"/>
        <v>8243.456411768253</v>
      </c>
      <c r="P143" s="93">
        <f t="shared" si="18"/>
        <v>8364.9114186820316</v>
      </c>
      <c r="Q143" s="93">
        <f t="shared" si="18"/>
        <v>8488.7955257340836</v>
      </c>
      <c r="R143" s="93">
        <f t="shared" si="18"/>
        <v>8615.157314927179</v>
      </c>
      <c r="S143" s="93">
        <f t="shared" si="18"/>
        <v>8744.0463399041328</v>
      </c>
      <c r="T143" s="93">
        <f t="shared" si="18"/>
        <v>8875.5131453806298</v>
      </c>
      <c r="U143" s="93">
        <f t="shared" si="18"/>
        <v>9009.6092869666554</v>
      </c>
      <c r="V143" s="93">
        <f t="shared" si="18"/>
        <v>9146.387351384401</v>
      </c>
      <c r="W143" s="93">
        <f t="shared" si="18"/>
        <v>9285.9009770905013</v>
      </c>
    </row>
    <row r="144" spans="1:23" x14ac:dyDescent="0.3">
      <c r="A144" s="71"/>
      <c r="B144" s="117" t="s">
        <v>155</v>
      </c>
      <c r="D144" s="93">
        <f>SUMIF($B81:$B135,$B144,D$81:D$135)</f>
        <v>0</v>
      </c>
      <c r="E144" s="93">
        <f t="shared" ref="E144:W144" si="19">SUMIF($B81:$B135,$B144,E$81:E$135)</f>
        <v>0</v>
      </c>
      <c r="F144" s="93">
        <f t="shared" si="19"/>
        <v>0</v>
      </c>
      <c r="G144" s="93">
        <f t="shared" si="19"/>
        <v>0</v>
      </c>
      <c r="H144" s="93">
        <f t="shared" si="19"/>
        <v>0</v>
      </c>
      <c r="I144" s="93">
        <f>SUMIF($B81:$B135,$B144,I$81:I$135)</f>
        <v>0</v>
      </c>
      <c r="J144" s="93">
        <f t="shared" si="19"/>
        <v>0</v>
      </c>
      <c r="K144" s="93">
        <f t="shared" si="19"/>
        <v>0</v>
      </c>
      <c r="L144" s="93">
        <f t="shared" si="19"/>
        <v>0</v>
      </c>
      <c r="M144" s="93">
        <f t="shared" si="19"/>
        <v>0</v>
      </c>
      <c r="N144" s="93">
        <f t="shared" si="19"/>
        <v>0</v>
      </c>
      <c r="O144" s="93">
        <f t="shared" si="19"/>
        <v>0</v>
      </c>
      <c r="P144" s="93">
        <f t="shared" si="19"/>
        <v>0</v>
      </c>
      <c r="Q144" s="93">
        <f t="shared" si="19"/>
        <v>0</v>
      </c>
      <c r="R144" s="93">
        <f t="shared" si="19"/>
        <v>0</v>
      </c>
      <c r="S144" s="93">
        <f t="shared" si="19"/>
        <v>0</v>
      </c>
      <c r="T144" s="93">
        <f t="shared" si="19"/>
        <v>0</v>
      </c>
      <c r="U144" s="93">
        <f t="shared" si="19"/>
        <v>0</v>
      </c>
      <c r="V144" s="93">
        <f t="shared" si="19"/>
        <v>0</v>
      </c>
      <c r="W144" s="93">
        <f t="shared" si="19"/>
        <v>0</v>
      </c>
    </row>
    <row r="145" spans="1:23" x14ac:dyDescent="0.3">
      <c r="A145" s="71"/>
      <c r="B145" s="117" t="s">
        <v>113</v>
      </c>
      <c r="D145" s="93">
        <f>SUMIF($B81:$B135,$B145,D$81:D$135)</f>
        <v>8513.6639030972219</v>
      </c>
      <c r="E145" s="93">
        <f t="shared" ref="E145:W145" si="20">SUMIF($B81:$B135,$B145,E$81:E$135)</f>
        <v>9318.5921266627774</v>
      </c>
      <c r="F145" s="93">
        <f t="shared" si="20"/>
        <v>10155.407891392661</v>
      </c>
      <c r="G145" s="93">
        <f t="shared" si="20"/>
        <v>11025.064727644018</v>
      </c>
      <c r="H145" s="93">
        <f t="shared" si="20"/>
        <v>12566.541283832123</v>
      </c>
      <c r="I145" s="93">
        <f t="shared" si="20"/>
        <v>13672.39691680935</v>
      </c>
      <c r="J145" s="93">
        <f t="shared" si="20"/>
        <v>14817.460158592134</v>
      </c>
      <c r="K145" s="93">
        <f t="shared" si="20"/>
        <v>16002.856971279498</v>
      </c>
      <c r="L145" s="93">
        <f t="shared" si="20"/>
        <v>17229.742672410932</v>
      </c>
      <c r="M145" s="93">
        <f t="shared" si="20"/>
        <v>18499.302658799104</v>
      </c>
      <c r="N145" s="93">
        <f t="shared" si="20"/>
        <v>18869.288711975089</v>
      </c>
      <c r="O145" s="93">
        <f t="shared" si="20"/>
        <v>19246.674486214586</v>
      </c>
      <c r="P145" s="93">
        <f t="shared" si="20"/>
        <v>19631.607975938881</v>
      </c>
      <c r="Q145" s="93">
        <f t="shared" si="20"/>
        <v>20024.240135457658</v>
      </c>
      <c r="R145" s="93">
        <f t="shared" si="20"/>
        <v>20424.724938166812</v>
      </c>
      <c r="S145" s="93">
        <f t="shared" si="20"/>
        <v>20833.219436930143</v>
      </c>
      <c r="T145" s="93">
        <f t="shared" si="20"/>
        <v>21249.883825668749</v>
      </c>
      <c r="U145" s="93">
        <f t="shared" si="20"/>
        <v>21674.881502182125</v>
      </c>
      <c r="V145" s="93">
        <f t="shared" si="20"/>
        <v>22108.379132225764</v>
      </c>
      <c r="W145" s="93">
        <f t="shared" si="20"/>
        <v>22550.546714870281</v>
      </c>
    </row>
    <row r="146" spans="1:23" x14ac:dyDescent="0.3">
      <c r="A146" s="71"/>
      <c r="B146" s="117" t="s">
        <v>156</v>
      </c>
      <c r="D146" s="93">
        <f>SUMIF($B81:$B135,$B146,D$81:D$135)</f>
        <v>0</v>
      </c>
      <c r="E146" s="93">
        <f t="shared" ref="E146:W146" si="21">SUMIF($B81:$B135,$B146,E$81:E$135)</f>
        <v>0</v>
      </c>
      <c r="F146" s="93">
        <f t="shared" si="21"/>
        <v>0</v>
      </c>
      <c r="G146" s="93">
        <f t="shared" si="21"/>
        <v>0</v>
      </c>
      <c r="H146" s="93">
        <f t="shared" si="21"/>
        <v>0</v>
      </c>
      <c r="I146" s="93">
        <f t="shared" si="21"/>
        <v>0</v>
      </c>
      <c r="J146" s="93">
        <f t="shared" si="21"/>
        <v>0</v>
      </c>
      <c r="K146" s="93">
        <f t="shared" si="21"/>
        <v>0</v>
      </c>
      <c r="L146" s="93">
        <f t="shared" si="21"/>
        <v>0</v>
      </c>
      <c r="M146" s="93">
        <f t="shared" si="21"/>
        <v>0</v>
      </c>
      <c r="N146" s="93">
        <f t="shared" si="21"/>
        <v>0</v>
      </c>
      <c r="O146" s="93">
        <f t="shared" si="21"/>
        <v>0</v>
      </c>
      <c r="P146" s="93">
        <f t="shared" si="21"/>
        <v>0</v>
      </c>
      <c r="Q146" s="93">
        <f t="shared" si="21"/>
        <v>0</v>
      </c>
      <c r="R146" s="93">
        <f t="shared" si="21"/>
        <v>0</v>
      </c>
      <c r="S146" s="93">
        <f t="shared" si="21"/>
        <v>0</v>
      </c>
      <c r="T146" s="93">
        <f t="shared" si="21"/>
        <v>0</v>
      </c>
      <c r="U146" s="93">
        <f t="shared" si="21"/>
        <v>0</v>
      </c>
      <c r="V146" s="93">
        <f t="shared" si="21"/>
        <v>0</v>
      </c>
      <c r="W146" s="93">
        <f t="shared" si="21"/>
        <v>0</v>
      </c>
    </row>
    <row r="147" spans="1:23" x14ac:dyDescent="0.3">
      <c r="A147" s="71"/>
      <c r="B147" s="117" t="s">
        <v>111</v>
      </c>
      <c r="D147" s="93">
        <f>SUMIF($B81:$B135,$B147,D$81:D$135)</f>
        <v>3464.7507137555563</v>
      </c>
      <c r="E147" s="93">
        <f t="shared" ref="E147:W147" si="22">SUMIF($B81:$B135,$B147,E$81:E$135)</f>
        <v>4099.2255204731855</v>
      </c>
      <c r="F147" s="93">
        <f t="shared" si="22"/>
        <v>4666.5819754708264</v>
      </c>
      <c r="G147" s="93">
        <f t="shared" si="22"/>
        <v>5326.8612116247677</v>
      </c>
      <c r="H147" s="93">
        <f t="shared" si="22"/>
        <v>7508.425397633524</v>
      </c>
      <c r="I147" s="93">
        <f t="shared" si="22"/>
        <v>8233.2948650427988</v>
      </c>
      <c r="J147" s="93">
        <f t="shared" si="22"/>
        <v>8985.3004714884191</v>
      </c>
      <c r="K147" s="93">
        <f t="shared" si="22"/>
        <v>9765.2377147448769</v>
      </c>
      <c r="L147" s="93">
        <f t="shared" si="22"/>
        <v>10573.92305804203</v>
      </c>
      <c r="M147" s="93">
        <f t="shared" si="22"/>
        <v>11412.194450484198</v>
      </c>
      <c r="N147" s="93">
        <f t="shared" si="22"/>
        <v>11583.201814542401</v>
      </c>
      <c r="O147" s="93">
        <f t="shared" si="22"/>
        <v>11757.629325881766</v>
      </c>
      <c r="P147" s="93">
        <f t="shared" si="22"/>
        <v>11935.545387447921</v>
      </c>
      <c r="Q147" s="93">
        <f t="shared" si="22"/>
        <v>12117.019770245397</v>
      </c>
      <c r="R147" s="93">
        <f t="shared" si="22"/>
        <v>12302.123640698825</v>
      </c>
      <c r="S147" s="93">
        <f t="shared" si="22"/>
        <v>12490.929588561317</v>
      </c>
      <c r="T147" s="93">
        <f t="shared" si="22"/>
        <v>12683.511655381064</v>
      </c>
      <c r="U147" s="93">
        <f t="shared" si="22"/>
        <v>12879.945363537205</v>
      </c>
      <c r="V147" s="93">
        <f t="shared" si="22"/>
        <v>13080.307745856466</v>
      </c>
      <c r="W147" s="93">
        <f t="shared" si="22"/>
        <v>13284.677375822113</v>
      </c>
    </row>
    <row r="148" spans="1:23" ht="15" thickBot="1" x14ac:dyDescent="0.35">
      <c r="A148" s="71"/>
      <c r="B148" s="118" t="s">
        <v>114</v>
      </c>
      <c r="D148" s="93">
        <f>SUMIF($B81:$B135,$B148,D$81:D$135)</f>
        <v>3082.6588273333336</v>
      </c>
      <c r="E148" s="93">
        <f t="shared" ref="E148:W148" si="23">SUMIF($B81:$B135,$B148,E$81:E$135)</f>
        <v>4881.7717300822223</v>
      </c>
      <c r="F148" s="93">
        <f t="shared" si="23"/>
        <v>5152.2875620545783</v>
      </c>
      <c r="G148" s="93">
        <f t="shared" si="23"/>
        <v>5506.7914275006842</v>
      </c>
      <c r="H148" s="93">
        <f t="shared" si="23"/>
        <v>5866.754877760035</v>
      </c>
      <c r="I148" s="93">
        <f t="shared" si="23"/>
        <v>6406.75297699771</v>
      </c>
      <c r="J148" s="93">
        <f t="shared" si="23"/>
        <v>6824.9513142400183</v>
      </c>
      <c r="K148" s="93">
        <f t="shared" si="23"/>
        <v>7257.8802197792184</v>
      </c>
      <c r="L148" s="93">
        <f t="shared" si="23"/>
        <v>7705.9616370122922</v>
      </c>
      <c r="M148" s="93">
        <f t="shared" si="23"/>
        <v>8169.6284948447774</v>
      </c>
      <c r="N148" s="93">
        <f t="shared" si="23"/>
        <v>8304.7542648416729</v>
      </c>
      <c r="O148" s="93">
        <f t="shared" si="23"/>
        <v>8442.5825502385051</v>
      </c>
      <c r="P148" s="93">
        <f t="shared" si="23"/>
        <v>8583.1674013432767</v>
      </c>
      <c r="Q148" s="93">
        <f t="shared" si="23"/>
        <v>8726.5639494701427</v>
      </c>
      <c r="R148" s="93">
        <f t="shared" si="23"/>
        <v>8872.8284285595455</v>
      </c>
      <c r="S148" s="93">
        <f t="shared" si="23"/>
        <v>9022.0181972307346</v>
      </c>
      <c r="T148" s="93">
        <f t="shared" si="23"/>
        <v>9174.1917612753496</v>
      </c>
      <c r="U148" s="93">
        <f t="shared" si="23"/>
        <v>9329.4087966008574</v>
      </c>
      <c r="V148" s="93">
        <f t="shared" si="23"/>
        <v>9487.7301726328733</v>
      </c>
      <c r="W148" s="93">
        <f t="shared" si="23"/>
        <v>9649.2179761855314</v>
      </c>
    </row>
    <row r="149" spans="1:23" x14ac:dyDescent="0.3">
      <c r="A149" s="71"/>
      <c r="B149" s="71"/>
      <c r="D149" s="69"/>
      <c r="E149" s="69"/>
      <c r="F149" s="69"/>
      <c r="G149" s="69"/>
      <c r="H149" s="69"/>
      <c r="I149" s="69"/>
      <c r="J149" s="69"/>
      <c r="K149" s="69"/>
      <c r="L149" s="69"/>
      <c r="M149" s="199"/>
      <c r="N149" s="69"/>
      <c r="O149" s="69"/>
      <c r="P149" s="69"/>
      <c r="Q149" s="69"/>
      <c r="R149" s="69"/>
      <c r="S149" s="69"/>
      <c r="T149" s="69"/>
      <c r="U149" s="69"/>
      <c r="V149" s="69"/>
      <c r="W149" s="69"/>
    </row>
    <row r="150" spans="1:23" x14ac:dyDescent="0.3">
      <c r="A150" s="71"/>
      <c r="B150" s="71"/>
      <c r="D150" s="105">
        <f>SUM(D141:D148)</f>
        <v>88109.186699373822</v>
      </c>
      <c r="E150" s="105">
        <f t="shared" ref="E150:W150" si="24">SUM(E141:E148)</f>
        <v>175004.78485361347</v>
      </c>
      <c r="F150" s="105">
        <f t="shared" si="24"/>
        <v>213641.30663331729</v>
      </c>
      <c r="G150" s="105">
        <f t="shared" si="24"/>
        <v>354461.27671616495</v>
      </c>
      <c r="H150" s="105">
        <f t="shared" si="24"/>
        <v>489752.05715002067</v>
      </c>
      <c r="I150" s="105">
        <f t="shared" si="24"/>
        <v>626522.98244018725</v>
      </c>
      <c r="J150" s="105">
        <f t="shared" si="24"/>
        <v>770361.25460114994</v>
      </c>
      <c r="K150" s="105">
        <f t="shared" si="24"/>
        <v>887940.96444494417</v>
      </c>
      <c r="L150" s="105">
        <f t="shared" si="24"/>
        <v>951445.40679629415</v>
      </c>
      <c r="M150" s="105">
        <f t="shared" si="24"/>
        <v>1017142.8863896299</v>
      </c>
      <c r="N150" s="105">
        <f t="shared" si="24"/>
        <v>1029611.7999966069</v>
      </c>
      <c r="O150" s="105">
        <f t="shared" si="24"/>
        <v>1049974.659845619</v>
      </c>
      <c r="P150" s="105">
        <f t="shared" si="24"/>
        <v>1070744.776891612</v>
      </c>
      <c r="Q150" s="105">
        <f t="shared" si="24"/>
        <v>1091930.2962785244</v>
      </c>
      <c r="R150" s="105">
        <f t="shared" si="24"/>
        <v>1113539.5260531751</v>
      </c>
      <c r="S150" s="105">
        <f t="shared" si="24"/>
        <v>1135580.9404233189</v>
      </c>
      <c r="T150" s="105">
        <f t="shared" si="24"/>
        <v>1158063.1830808655</v>
      </c>
      <c r="U150" s="105">
        <f t="shared" si="24"/>
        <v>1180995.0705915634</v>
      </c>
      <c r="V150" s="105">
        <f t="shared" si="24"/>
        <v>1204385.5958524749</v>
      </c>
      <c r="W150" s="105">
        <f t="shared" si="24"/>
        <v>1228243.9316186043</v>
      </c>
    </row>
    <row r="151" spans="1:23" x14ac:dyDescent="0.3">
      <c r="A151" s="71"/>
      <c r="B151" s="71"/>
      <c r="D151" s="189"/>
      <c r="E151" s="189"/>
      <c r="F151" s="189"/>
      <c r="G151" s="189"/>
      <c r="H151" s="189"/>
      <c r="I151" s="189"/>
      <c r="J151" s="189"/>
      <c r="K151" s="189"/>
      <c r="L151" s="189"/>
      <c r="M151" s="203"/>
      <c r="N151" s="189"/>
      <c r="O151" s="189"/>
      <c r="P151" s="189"/>
      <c r="Q151" s="189"/>
      <c r="R151" s="189"/>
      <c r="S151" s="189"/>
      <c r="T151" s="189"/>
      <c r="U151" s="189"/>
      <c r="V151" s="189"/>
      <c r="W151" s="189"/>
    </row>
    <row r="152" spans="1:23" ht="15" thickBot="1" x14ac:dyDescent="0.35">
      <c r="A152" s="71"/>
      <c r="B152" s="71" t="s">
        <v>150</v>
      </c>
      <c r="D152" s="69"/>
      <c r="E152" s="69"/>
      <c r="F152" s="69"/>
      <c r="G152" s="69"/>
      <c r="H152" s="69"/>
      <c r="I152" s="69"/>
      <c r="J152" s="69"/>
      <c r="K152" s="69"/>
      <c r="L152" s="69"/>
      <c r="M152" s="199"/>
      <c r="N152" s="69"/>
      <c r="O152" s="69"/>
      <c r="P152" s="69"/>
      <c r="Q152" s="69"/>
      <c r="R152" s="69"/>
      <c r="S152" s="69"/>
      <c r="T152" s="69"/>
      <c r="U152" s="69"/>
      <c r="V152" s="69"/>
      <c r="W152" s="69"/>
    </row>
    <row r="153" spans="1:23" x14ac:dyDescent="0.3">
      <c r="A153" s="71"/>
      <c r="B153" s="115" t="s">
        <v>157</v>
      </c>
      <c r="D153" s="94">
        <v>2021</v>
      </c>
      <c r="E153" s="94">
        <v>2022</v>
      </c>
      <c r="F153" s="94">
        <v>2023</v>
      </c>
      <c r="G153" s="94">
        <v>2024</v>
      </c>
      <c r="H153" s="94">
        <v>2025</v>
      </c>
      <c r="I153" s="94">
        <v>2026</v>
      </c>
      <c r="J153" s="94">
        <v>2027</v>
      </c>
      <c r="K153" s="94">
        <v>2028</v>
      </c>
      <c r="L153" s="94">
        <v>2029</v>
      </c>
      <c r="M153" s="94">
        <v>2030</v>
      </c>
      <c r="N153" s="94">
        <v>2031</v>
      </c>
      <c r="O153" s="94">
        <v>2032</v>
      </c>
      <c r="P153" s="94">
        <v>2033</v>
      </c>
      <c r="Q153" s="94">
        <v>2034</v>
      </c>
      <c r="R153" s="94">
        <v>2035</v>
      </c>
      <c r="S153" s="94">
        <v>2036</v>
      </c>
      <c r="T153" s="94">
        <v>2037</v>
      </c>
      <c r="U153" s="94">
        <v>2038</v>
      </c>
      <c r="V153" s="94">
        <v>2039</v>
      </c>
      <c r="W153" s="94">
        <v>2040</v>
      </c>
    </row>
    <row r="154" spans="1:23" x14ac:dyDescent="0.3">
      <c r="A154" s="71"/>
      <c r="B154" s="117" t="s">
        <v>209</v>
      </c>
      <c r="D154" s="288">
        <f>SUM(D81:D127)</f>
        <v>49488.721502462962</v>
      </c>
      <c r="E154" s="288">
        <f>SUM(E81:E127)</f>
        <v>46638.83936997089</v>
      </c>
      <c r="F154" s="288">
        <f t="shared" ref="E154:W154" si="25">SUM(F81:F127)</f>
        <v>40638.034641665348</v>
      </c>
      <c r="G154" s="288">
        <f t="shared" si="25"/>
        <v>42502.755543062158</v>
      </c>
      <c r="H154" s="288">
        <f t="shared" si="25"/>
        <v>32475.325164589947</v>
      </c>
      <c r="I154" s="288">
        <f t="shared" si="25"/>
        <v>26804.901726955028</v>
      </c>
      <c r="J154" s="288">
        <f t="shared" si="25"/>
        <v>24278.889173209001</v>
      </c>
      <c r="K154" s="288">
        <f t="shared" si="25"/>
        <v>20482.037770986775</v>
      </c>
      <c r="L154" s="288">
        <f t="shared" si="25"/>
        <v>20482.037770986775</v>
      </c>
      <c r="M154" s="288">
        <f t="shared" si="25"/>
        <v>20482.037770986775</v>
      </c>
      <c r="N154" s="288">
        <f t="shared" si="25"/>
        <v>11861.011042653441</v>
      </c>
      <c r="O154" s="288">
        <f t="shared" si="25"/>
        <v>11861.011042653441</v>
      </c>
      <c r="P154" s="288">
        <f t="shared" si="25"/>
        <v>11861.011042653441</v>
      </c>
      <c r="Q154" s="288">
        <f t="shared" si="25"/>
        <v>11861.011042653441</v>
      </c>
      <c r="R154" s="288">
        <f t="shared" si="25"/>
        <v>11861.011042653441</v>
      </c>
      <c r="S154" s="288">
        <f t="shared" si="25"/>
        <v>11861.011042653441</v>
      </c>
      <c r="T154" s="288">
        <f t="shared" si="25"/>
        <v>11861.011042653441</v>
      </c>
      <c r="U154" s="288">
        <f t="shared" si="25"/>
        <v>11861.011042653441</v>
      </c>
      <c r="V154" s="288">
        <f t="shared" si="25"/>
        <v>11861.011042653441</v>
      </c>
      <c r="W154" s="288">
        <f t="shared" si="25"/>
        <v>11861.011042653441</v>
      </c>
    </row>
    <row r="155" spans="1:23" x14ac:dyDescent="0.3">
      <c r="A155" s="71"/>
      <c r="B155" s="117" t="s">
        <v>210</v>
      </c>
      <c r="D155" s="217">
        <f>SUM(D128:D135)</f>
        <v>39128.605244133068</v>
      </c>
      <c r="E155" s="217">
        <f>SUM(E128:E135)</f>
        <v>128743.53687253145</v>
      </c>
      <c r="F155" s="217">
        <f t="shared" ref="E155:W155" si="26">SUM(F128:F135)</f>
        <v>173310.52060276308</v>
      </c>
      <c r="G155" s="217">
        <f t="shared" si="26"/>
        <v>312350.72466976946</v>
      </c>
      <c r="H155" s="217">
        <f t="shared" si="26"/>
        <v>457668.93548209738</v>
      </c>
      <c r="I155" s="217">
        <f t="shared" si="26"/>
        <v>600110.28420989879</v>
      </c>
      <c r="J155" s="217">
        <f t="shared" si="26"/>
        <v>746474.56892460771</v>
      </c>
      <c r="K155" s="217">
        <f t="shared" si="26"/>
        <v>867851.13017062412</v>
      </c>
      <c r="L155" s="217">
        <f t="shared" si="26"/>
        <v>931355.5725219741</v>
      </c>
      <c r="M155" s="217">
        <f t="shared" si="26"/>
        <v>997053.05211530987</v>
      </c>
      <c r="N155" s="217">
        <f t="shared" si="26"/>
        <v>1018142.9924506202</v>
      </c>
      <c r="O155" s="217">
        <f t="shared" si="26"/>
        <v>1038505.8522996324</v>
      </c>
      <c r="P155" s="217">
        <f t="shared" si="26"/>
        <v>1059275.9693456253</v>
      </c>
      <c r="Q155" s="217">
        <f t="shared" si="26"/>
        <v>1080461.4887325377</v>
      </c>
      <c r="R155" s="217">
        <f t="shared" si="26"/>
        <v>1102070.7185071886</v>
      </c>
      <c r="S155" s="217">
        <f t="shared" si="26"/>
        <v>1124112.1328773322</v>
      </c>
      <c r="T155" s="217">
        <f t="shared" si="26"/>
        <v>1146594.3755348788</v>
      </c>
      <c r="U155" s="217">
        <f t="shared" si="26"/>
        <v>1169526.2630455766</v>
      </c>
      <c r="V155" s="217">
        <f t="shared" si="26"/>
        <v>1192916.7883064882</v>
      </c>
      <c r="W155" s="217">
        <f t="shared" si="26"/>
        <v>1216775.1240726176</v>
      </c>
    </row>
    <row r="156" spans="1:23" x14ac:dyDescent="0.3">
      <c r="A156" s="71"/>
      <c r="B156" s="209"/>
      <c r="D156" s="289"/>
      <c r="E156" s="289"/>
      <c r="F156" s="289"/>
      <c r="G156" s="289"/>
      <c r="H156" s="289"/>
      <c r="I156" s="289"/>
      <c r="J156" s="289"/>
      <c r="K156" s="289"/>
      <c r="L156" s="289"/>
      <c r="M156" s="289"/>
      <c r="N156" s="289"/>
      <c r="O156" s="289"/>
      <c r="P156" s="289"/>
      <c r="Q156" s="289"/>
      <c r="R156" s="289"/>
      <c r="S156" s="289"/>
      <c r="T156" s="289"/>
      <c r="U156" s="289"/>
      <c r="V156" s="289"/>
      <c r="W156" s="289"/>
    </row>
    <row r="157" spans="1:23" x14ac:dyDescent="0.3">
      <c r="D157" s="105">
        <f>SUM(D154:D155)</f>
        <v>88617.326746596023</v>
      </c>
      <c r="E157" s="105">
        <f t="shared" ref="E157:W157" si="27">SUM(E154:E155)</f>
        <v>175382.37624250233</v>
      </c>
      <c r="F157" s="105">
        <f t="shared" si="27"/>
        <v>213948.55524442843</v>
      </c>
      <c r="G157" s="105">
        <f t="shared" si="27"/>
        <v>354853.48021283164</v>
      </c>
      <c r="H157" s="105">
        <f t="shared" si="27"/>
        <v>490144.26064668735</v>
      </c>
      <c r="I157" s="105">
        <f t="shared" si="27"/>
        <v>626915.18593685387</v>
      </c>
      <c r="J157" s="105">
        <f t="shared" si="27"/>
        <v>770753.45809781668</v>
      </c>
      <c r="K157" s="105">
        <f t="shared" si="27"/>
        <v>888333.16794161091</v>
      </c>
      <c r="L157" s="105">
        <f t="shared" si="27"/>
        <v>951837.61029296089</v>
      </c>
      <c r="M157" s="105">
        <f t="shared" si="27"/>
        <v>1017535.0898862967</v>
      </c>
      <c r="N157" s="105">
        <f t="shared" si="27"/>
        <v>1030004.0034932736</v>
      </c>
      <c r="O157" s="105">
        <f t="shared" si="27"/>
        <v>1050366.8633422859</v>
      </c>
      <c r="P157" s="105">
        <f t="shared" si="27"/>
        <v>1071136.9803882786</v>
      </c>
      <c r="Q157" s="105">
        <f t="shared" si="27"/>
        <v>1092322.4997751911</v>
      </c>
      <c r="R157" s="105">
        <f t="shared" si="27"/>
        <v>1113931.729549842</v>
      </c>
      <c r="S157" s="105">
        <f t="shared" si="27"/>
        <v>1135973.1439199855</v>
      </c>
      <c r="T157" s="105">
        <f t="shared" si="27"/>
        <v>1158455.3865775322</v>
      </c>
      <c r="U157" s="105">
        <f t="shared" si="27"/>
        <v>1181387.27408823</v>
      </c>
      <c r="V157" s="105">
        <f t="shared" si="27"/>
        <v>1204777.7993491415</v>
      </c>
      <c r="W157" s="105">
        <f t="shared" si="27"/>
        <v>1228636.135115271</v>
      </c>
    </row>
    <row r="159" spans="1:23" ht="12" x14ac:dyDescent="0.25">
      <c r="A159" s="72" t="s">
        <v>85</v>
      </c>
      <c r="B159" s="72"/>
      <c r="C159" s="84" t="s">
        <v>143</v>
      </c>
      <c r="D159" s="72">
        <v>2021</v>
      </c>
      <c r="E159" s="84">
        <v>2022</v>
      </c>
      <c r="F159" s="72">
        <v>2023</v>
      </c>
      <c r="G159" s="84">
        <v>2024</v>
      </c>
      <c r="H159" s="72">
        <v>2025</v>
      </c>
      <c r="I159" s="84">
        <v>2026</v>
      </c>
      <c r="J159" s="72">
        <v>2027</v>
      </c>
      <c r="K159" s="84">
        <v>2028</v>
      </c>
      <c r="L159" s="72">
        <v>2029</v>
      </c>
      <c r="M159" s="84">
        <v>2030</v>
      </c>
      <c r="N159" s="72">
        <v>2031</v>
      </c>
      <c r="O159" s="84">
        <v>2032</v>
      </c>
      <c r="P159" s="72">
        <v>2033</v>
      </c>
      <c r="Q159" s="84">
        <v>2034</v>
      </c>
      <c r="R159" s="72">
        <v>2035</v>
      </c>
      <c r="S159" s="84">
        <v>2036</v>
      </c>
      <c r="T159" s="72">
        <v>2037</v>
      </c>
      <c r="U159" s="84">
        <v>2038</v>
      </c>
      <c r="V159" s="72">
        <v>2039</v>
      </c>
      <c r="W159" s="84">
        <v>2040</v>
      </c>
    </row>
    <row r="160" spans="1:23" ht="12" x14ac:dyDescent="0.25">
      <c r="A160" s="85" t="s">
        <v>116</v>
      </c>
      <c r="B160" s="74" t="s">
        <v>110</v>
      </c>
      <c r="C160" s="86"/>
      <c r="D160" s="114">
        <f>IFERROR(Lifespans_all!D158*DTE_mission_minutes!D2,"-")</f>
        <v>761.88366485714243</v>
      </c>
      <c r="E160" s="114">
        <f>IFERROR(Lifespans_all!E158*DTE_mission_minutes!E2,"-")</f>
        <v>761.88366485714243</v>
      </c>
      <c r="F160" s="114">
        <f>IFERROR(Lifespans_all!F158*DTE_mission_minutes!F2,"-")</f>
        <v>0</v>
      </c>
      <c r="G160" s="114">
        <f>IFERROR(Lifespans_all!G158*DTE_mission_minutes!G2,"-")</f>
        <v>0</v>
      </c>
      <c r="H160" s="114">
        <f>IFERROR(Lifespans_all!H158*DTE_mission_minutes!H2,"-")</f>
        <v>0</v>
      </c>
      <c r="I160" s="114">
        <f>IFERROR(Lifespans_all!I158*DTE_mission_minutes!I2,"-")</f>
        <v>0</v>
      </c>
      <c r="J160" s="114">
        <f>IFERROR(Lifespans_all!J158*DTE_mission_minutes!J2,"-")</f>
        <v>0</v>
      </c>
      <c r="K160" s="114">
        <f>IFERROR(Lifespans_all!K158*DTE_mission_minutes!K2,"-")</f>
        <v>0</v>
      </c>
      <c r="L160" s="114">
        <f>IFERROR(Lifespans_all!L158*DTE_mission_minutes!L2,"-")</f>
        <v>0</v>
      </c>
      <c r="M160" s="114">
        <f>IFERROR(Lifespans_all!M158*DTE_mission_minutes!M2,"-")</f>
        <v>0</v>
      </c>
      <c r="N160" s="114">
        <f>IFERROR(Lifespans_all!N158*DTE_mission_minutes!N2,"-")</f>
        <v>0</v>
      </c>
      <c r="O160" s="114">
        <f>IFERROR(Lifespans_all!O158*DTE_mission_minutes!O2,"-")</f>
        <v>0</v>
      </c>
      <c r="P160" s="114">
        <f>IFERROR(Lifespans_all!P158*DTE_mission_minutes!P2,"-")</f>
        <v>0</v>
      </c>
      <c r="Q160" s="114">
        <f>IFERROR(Lifespans_all!Q158*DTE_mission_minutes!Q2,"-")</f>
        <v>0</v>
      </c>
      <c r="R160" s="114">
        <f>IFERROR(Lifespans_all!R158*DTE_mission_minutes!R2,"-")</f>
        <v>0</v>
      </c>
      <c r="S160" s="114">
        <f>IFERROR(Lifespans_all!S158*DTE_mission_minutes!S2,"-")</f>
        <v>0</v>
      </c>
      <c r="T160" s="114">
        <f>IFERROR(Lifespans_all!T158*DTE_mission_minutes!T2,"-")</f>
        <v>0</v>
      </c>
      <c r="U160" s="114">
        <f>IFERROR(Lifespans_all!U158*DTE_mission_minutes!U2,"-")</f>
        <v>0</v>
      </c>
      <c r="V160" s="114">
        <f>IFERROR(Lifespans_all!V158*DTE_mission_minutes!V2,"-")</f>
        <v>0</v>
      </c>
      <c r="W160" s="114">
        <f>IFERROR(Lifespans_all!W158*DTE_mission_minutes!W2,"-")</f>
        <v>0</v>
      </c>
    </row>
    <row r="161" spans="1:23" ht="12" x14ac:dyDescent="0.25">
      <c r="A161" s="85" t="s">
        <v>86</v>
      </c>
      <c r="B161" s="74" t="s">
        <v>110</v>
      </c>
      <c r="C161" s="86" t="s">
        <v>144</v>
      </c>
      <c r="D161" s="114">
        <f>IFERROR(Lifespans_all!D159*DTE_mission_minutes!D3,"-")</f>
        <v>2249.4702694444441</v>
      </c>
      <c r="E161" s="114">
        <f>IFERROR(Lifespans_all!E159*DTE_mission_minutes!E3,"-")</f>
        <v>1189.7750000000001</v>
      </c>
      <c r="F161" s="114">
        <f>IFERROR(Lifespans_all!F159*DTE_mission_minutes!F3,"-")</f>
        <v>649.57638888888891</v>
      </c>
      <c r="G161" s="114">
        <f>IFERROR(Lifespans_all!G159*DTE_mission_minutes!G3,"-")</f>
        <v>1663.1641649999997</v>
      </c>
      <c r="H161" s="114">
        <f>IFERROR(Lifespans_all!H159*DTE_mission_minutes!H3,"-")</f>
        <v>0</v>
      </c>
      <c r="I161" s="114">
        <f>IFERROR(Lifespans_all!I159*DTE_mission_minutes!I3,"-")</f>
        <v>0</v>
      </c>
      <c r="J161" s="114">
        <f>IFERROR(Lifespans_all!J159*DTE_mission_minutes!J3,"-")</f>
        <v>0</v>
      </c>
      <c r="K161" s="114">
        <f>IFERROR(Lifespans_all!K159*DTE_mission_minutes!K3,"-")</f>
        <v>0</v>
      </c>
      <c r="L161" s="114">
        <f>IFERROR(Lifespans_all!L159*DTE_mission_minutes!L3,"-")</f>
        <v>0</v>
      </c>
      <c r="M161" s="114">
        <f>IFERROR(Lifespans_all!M159*DTE_mission_minutes!M3,"-")</f>
        <v>0</v>
      </c>
      <c r="N161" s="114">
        <f>IFERROR(Lifespans_all!N159*DTE_mission_minutes!N3,"-")</f>
        <v>0</v>
      </c>
      <c r="O161" s="114">
        <f>IFERROR(Lifespans_all!O159*DTE_mission_minutes!O3,"-")</f>
        <v>0</v>
      </c>
      <c r="P161" s="114">
        <f>IFERROR(Lifespans_all!P159*DTE_mission_minutes!P3,"-")</f>
        <v>0</v>
      </c>
      <c r="Q161" s="114">
        <f>IFERROR(Lifespans_all!Q159*DTE_mission_minutes!Q3,"-")</f>
        <v>0</v>
      </c>
      <c r="R161" s="114">
        <f>IFERROR(Lifespans_all!R159*DTE_mission_minutes!R3,"-")</f>
        <v>0</v>
      </c>
      <c r="S161" s="114">
        <f>IFERROR(Lifespans_all!S159*DTE_mission_minutes!S3,"-")</f>
        <v>0</v>
      </c>
      <c r="T161" s="114">
        <f>IFERROR(Lifespans_all!T159*DTE_mission_minutes!T3,"-")</f>
        <v>0</v>
      </c>
      <c r="U161" s="114">
        <f>IFERROR(Lifespans_all!U159*DTE_mission_minutes!U3,"-")</f>
        <v>0</v>
      </c>
      <c r="V161" s="114">
        <f>IFERROR(Lifespans_all!V159*DTE_mission_minutes!V3,"-")</f>
        <v>0</v>
      </c>
      <c r="W161" s="114">
        <f>IFERROR(Lifespans_all!W159*DTE_mission_minutes!W3,"-")</f>
        <v>0</v>
      </c>
    </row>
    <row r="162" spans="1:23" ht="12" x14ac:dyDescent="0.25">
      <c r="A162" s="85" t="s">
        <v>118</v>
      </c>
      <c r="B162" s="74" t="s">
        <v>110</v>
      </c>
      <c r="C162" s="86" t="s">
        <v>144</v>
      </c>
      <c r="D162" s="114">
        <f>IFERROR(Lifespans_all!D160*DTE_mission_minutes!D4,"-")</f>
        <v>1151.5091666666667</v>
      </c>
      <c r="E162" s="114">
        <f>IFERROR(Lifespans_all!E160*DTE_mission_minutes!E4,"-")</f>
        <v>1164.4527777777778</v>
      </c>
      <c r="F162" s="114">
        <f>IFERROR(Lifespans_all!F160*DTE_mission_minutes!F4,"-")</f>
        <v>862.00805555555553</v>
      </c>
      <c r="G162" s="114">
        <f>IFERROR(Lifespans_all!G160*DTE_mission_minutes!G4,"-")</f>
        <v>1093.0107777777775</v>
      </c>
      <c r="H162" s="114">
        <f>IFERROR(Lifespans_all!H160*DTE_mission_minutes!H4,"-")</f>
        <v>1093.0107777777775</v>
      </c>
      <c r="I162" s="114">
        <f>IFERROR(Lifespans_all!I160*DTE_mission_minutes!I4,"-")</f>
        <v>1093.0107777777775</v>
      </c>
      <c r="J162" s="114">
        <f>IFERROR(Lifespans_all!J160*DTE_mission_minutes!J4,"-")</f>
        <v>0</v>
      </c>
      <c r="K162" s="114">
        <f>IFERROR(Lifespans_all!K160*DTE_mission_minutes!K4,"-")</f>
        <v>0</v>
      </c>
      <c r="L162" s="114">
        <f>IFERROR(Lifespans_all!L160*DTE_mission_minutes!L4,"-")</f>
        <v>0</v>
      </c>
      <c r="M162" s="114">
        <f>IFERROR(Lifespans_all!M160*DTE_mission_minutes!M4,"-")</f>
        <v>0</v>
      </c>
      <c r="N162" s="114">
        <f>IFERROR(Lifespans_all!N160*DTE_mission_minutes!N4,"-")</f>
        <v>0</v>
      </c>
      <c r="O162" s="114">
        <f>IFERROR(Lifespans_all!O160*DTE_mission_minutes!O4,"-")</f>
        <v>0</v>
      </c>
      <c r="P162" s="114">
        <f>IFERROR(Lifespans_all!P160*DTE_mission_minutes!P4,"-")</f>
        <v>0</v>
      </c>
      <c r="Q162" s="114">
        <f>IFERROR(Lifespans_all!Q160*DTE_mission_minutes!Q4,"-")</f>
        <v>0</v>
      </c>
      <c r="R162" s="114">
        <f>IFERROR(Lifespans_all!R160*DTE_mission_minutes!R4,"-")</f>
        <v>0</v>
      </c>
      <c r="S162" s="114">
        <f>IFERROR(Lifespans_all!S160*DTE_mission_minutes!S4,"-")</f>
        <v>0</v>
      </c>
      <c r="T162" s="114">
        <f>IFERROR(Lifespans_all!T160*DTE_mission_minutes!T4,"-")</f>
        <v>0</v>
      </c>
      <c r="U162" s="114">
        <f>IFERROR(Lifespans_all!U160*DTE_mission_minutes!U4,"-")</f>
        <v>0</v>
      </c>
      <c r="V162" s="114">
        <f>IFERROR(Lifespans_all!V160*DTE_mission_minutes!V4,"-")</f>
        <v>0</v>
      </c>
      <c r="W162" s="114">
        <f>IFERROR(Lifespans_all!W160*DTE_mission_minutes!W4,"-")</f>
        <v>0</v>
      </c>
    </row>
    <row r="163" spans="1:23" ht="12" x14ac:dyDescent="0.25">
      <c r="A163" s="85" t="s">
        <v>119</v>
      </c>
      <c r="B163" s="76" t="s">
        <v>112</v>
      </c>
      <c r="C163" s="86"/>
      <c r="D163" s="114">
        <f>IFERROR(Lifespans_all!D161*DTE_mission_minutes!D5,"-")</f>
        <v>471.24058738888903</v>
      </c>
      <c r="E163" s="114">
        <f>IFERROR(Lifespans_all!E161*DTE_mission_minutes!E5,"-")</f>
        <v>471.24058738888903</v>
      </c>
      <c r="F163" s="114">
        <f>IFERROR(Lifespans_all!F161*DTE_mission_minutes!F5,"-")</f>
        <v>471.24058738888903</v>
      </c>
      <c r="G163" s="114">
        <f>IFERROR(Lifespans_all!G161*DTE_mission_minutes!G5,"-")</f>
        <v>471.24058738888903</v>
      </c>
      <c r="H163" s="114">
        <f>IFERROR(Lifespans_all!H161*DTE_mission_minutes!H5,"-")</f>
        <v>471.24058738888903</v>
      </c>
      <c r="I163" s="114">
        <f>IFERROR(Lifespans_all!I161*DTE_mission_minutes!I5,"-")</f>
        <v>471.24058738888903</v>
      </c>
      <c r="J163" s="114">
        <f>IFERROR(Lifespans_all!J161*DTE_mission_minutes!J5,"-")</f>
        <v>471.24058738888903</v>
      </c>
      <c r="K163" s="114">
        <f>IFERROR(Lifespans_all!K161*DTE_mission_minutes!K5,"-")</f>
        <v>471.24058738888903</v>
      </c>
      <c r="L163" s="114">
        <f>IFERROR(Lifespans_all!L161*DTE_mission_minutes!L5,"-")</f>
        <v>471.24058738888903</v>
      </c>
      <c r="M163" s="114">
        <f>IFERROR(Lifespans_all!M161*DTE_mission_minutes!M5,"-")</f>
        <v>471.24058738888903</v>
      </c>
      <c r="N163" s="114">
        <f>IFERROR(Lifespans_all!N161*DTE_mission_minutes!N5,"-")</f>
        <v>471.24058738888903</v>
      </c>
      <c r="O163" s="114">
        <f>IFERROR(Lifespans_all!O161*DTE_mission_minutes!O5,"-")</f>
        <v>471.24058738888903</v>
      </c>
      <c r="P163" s="114">
        <f>IFERROR(Lifespans_all!P161*DTE_mission_minutes!P5,"-")</f>
        <v>471.24058738888903</v>
      </c>
      <c r="Q163" s="114">
        <f>IFERROR(Lifespans_all!Q161*DTE_mission_minutes!Q5,"-")</f>
        <v>471.24058738888903</v>
      </c>
      <c r="R163" s="114">
        <f>IFERROR(Lifespans_all!R161*DTE_mission_minutes!R5,"-")</f>
        <v>471.24058738888903</v>
      </c>
      <c r="S163" s="114">
        <f>IFERROR(Lifespans_all!S161*DTE_mission_minutes!S5,"-")</f>
        <v>471.24058738888903</v>
      </c>
      <c r="T163" s="114">
        <f>IFERROR(Lifespans_all!T161*DTE_mission_minutes!T5,"-")</f>
        <v>471.24058738888903</v>
      </c>
      <c r="U163" s="114">
        <f>IFERROR(Lifespans_all!U161*DTE_mission_minutes!U5,"-")</f>
        <v>471.24058738888903</v>
      </c>
      <c r="V163" s="114">
        <f>IFERROR(Lifespans_all!V161*DTE_mission_minutes!V5,"-")</f>
        <v>471.24058738888903</v>
      </c>
      <c r="W163" s="114">
        <f>IFERROR(Lifespans_all!W161*DTE_mission_minutes!W5,"-")</f>
        <v>471.24058738888903</v>
      </c>
    </row>
    <row r="164" spans="1:23" ht="12" x14ac:dyDescent="0.25">
      <c r="A164" s="85" t="s">
        <v>120</v>
      </c>
      <c r="B164" s="77" t="s">
        <v>111</v>
      </c>
      <c r="C164" s="86" t="s">
        <v>144</v>
      </c>
      <c r="D164" s="114">
        <f>IFERROR(Lifespans_all!D162*DTE_mission_minutes!D6,"-")</f>
        <v>30.559216666666664</v>
      </c>
      <c r="E164" s="114">
        <f>IFERROR(Lifespans_all!E162*DTE_mission_minutes!E6,"-")</f>
        <v>69.774163888888879</v>
      </c>
      <c r="F164" s="114">
        <f>IFERROR(Lifespans_all!F162*DTE_mission_minutes!F6,"-")</f>
        <v>18.289311111111111</v>
      </c>
      <c r="G164" s="114">
        <f>IFERROR(Lifespans_all!G162*DTE_mission_minutes!G6,"-")</f>
        <v>35.440637222222215</v>
      </c>
      <c r="H164" s="114">
        <f>IFERROR(Lifespans_all!H162*DTE_mission_minutes!H6,"-")</f>
        <v>0</v>
      </c>
      <c r="I164" s="114">
        <f>IFERROR(Lifespans_all!I162*DTE_mission_minutes!I6,"-")</f>
        <v>0</v>
      </c>
      <c r="J164" s="114">
        <f>IFERROR(Lifespans_all!J162*DTE_mission_minutes!J6,"-")</f>
        <v>0</v>
      </c>
      <c r="K164" s="114">
        <f>IFERROR(Lifespans_all!K162*DTE_mission_minutes!K6,"-")</f>
        <v>0</v>
      </c>
      <c r="L164" s="114">
        <f>IFERROR(Lifespans_all!L162*DTE_mission_minutes!L6,"-")</f>
        <v>0</v>
      </c>
      <c r="M164" s="114">
        <f>IFERROR(Lifespans_all!M162*DTE_mission_minutes!M6,"-")</f>
        <v>0</v>
      </c>
      <c r="N164" s="114">
        <f>IFERROR(Lifespans_all!N162*DTE_mission_minutes!N6,"-")</f>
        <v>0</v>
      </c>
      <c r="O164" s="114">
        <f>IFERROR(Lifespans_all!O162*DTE_mission_minutes!O6,"-")</f>
        <v>0</v>
      </c>
      <c r="P164" s="114">
        <f>IFERROR(Lifespans_all!P162*DTE_mission_minutes!P6,"-")</f>
        <v>0</v>
      </c>
      <c r="Q164" s="114">
        <f>IFERROR(Lifespans_all!Q162*DTE_mission_minutes!Q6,"-")</f>
        <v>0</v>
      </c>
      <c r="R164" s="114">
        <f>IFERROR(Lifespans_all!R162*DTE_mission_minutes!R6,"-")</f>
        <v>0</v>
      </c>
      <c r="S164" s="114">
        <f>IFERROR(Lifespans_all!S162*DTE_mission_minutes!S6,"-")</f>
        <v>0</v>
      </c>
      <c r="T164" s="114">
        <f>IFERROR(Lifespans_all!T162*DTE_mission_minutes!T6,"-")</f>
        <v>0</v>
      </c>
      <c r="U164" s="114">
        <f>IFERROR(Lifespans_all!U162*DTE_mission_minutes!U6,"-")</f>
        <v>0</v>
      </c>
      <c r="V164" s="114">
        <f>IFERROR(Lifespans_all!V162*DTE_mission_minutes!V6,"-")</f>
        <v>0</v>
      </c>
      <c r="W164" s="114">
        <f>IFERROR(Lifespans_all!W162*DTE_mission_minutes!W6,"-")</f>
        <v>0</v>
      </c>
    </row>
    <row r="165" spans="1:23" ht="12" x14ac:dyDescent="0.25">
      <c r="A165" s="85" t="s">
        <v>121</v>
      </c>
      <c r="B165" s="74" t="s">
        <v>110</v>
      </c>
      <c r="C165" s="86" t="s">
        <v>144</v>
      </c>
      <c r="D165" s="114">
        <f>IFERROR(Lifespans_all!D163*DTE_mission_minutes!D7,"-")</f>
        <v>667.42555555555555</v>
      </c>
      <c r="E165" s="114">
        <f>IFERROR(Lifespans_all!E163*DTE_mission_minutes!E7,"-")</f>
        <v>707.53916666666669</v>
      </c>
      <c r="F165" s="114">
        <f>IFERROR(Lifespans_all!F163*DTE_mission_minutes!F7,"-")</f>
        <v>608.43833333333339</v>
      </c>
      <c r="G165" s="114">
        <f>IFERROR(Lifespans_all!G163*DTE_mission_minutes!G7,"-")</f>
        <v>671.11811111111115</v>
      </c>
      <c r="H165" s="114">
        <f>IFERROR(Lifespans_all!H163*DTE_mission_minutes!H7,"-")</f>
        <v>671.11811111111115</v>
      </c>
      <c r="I165" s="114">
        <f>IFERROR(Lifespans_all!I163*DTE_mission_minutes!I7,"-")</f>
        <v>671.11811111111115</v>
      </c>
      <c r="J165" s="114">
        <f>IFERROR(Lifespans_all!J163*DTE_mission_minutes!J7,"-")</f>
        <v>0</v>
      </c>
      <c r="K165" s="114">
        <f>IFERROR(Lifespans_all!K163*DTE_mission_minutes!K7,"-")</f>
        <v>0</v>
      </c>
      <c r="L165" s="114">
        <f>IFERROR(Lifespans_all!L163*DTE_mission_minutes!L7,"-")</f>
        <v>0</v>
      </c>
      <c r="M165" s="114">
        <f>IFERROR(Lifespans_all!M163*DTE_mission_minutes!M7,"-")</f>
        <v>0</v>
      </c>
      <c r="N165" s="114">
        <f>IFERROR(Lifespans_all!N163*DTE_mission_minutes!N7,"-")</f>
        <v>0</v>
      </c>
      <c r="O165" s="114">
        <f>IFERROR(Lifespans_all!O163*DTE_mission_minutes!O7,"-")</f>
        <v>0</v>
      </c>
      <c r="P165" s="114">
        <f>IFERROR(Lifespans_all!P163*DTE_mission_minutes!P7,"-")</f>
        <v>0</v>
      </c>
      <c r="Q165" s="114">
        <f>IFERROR(Lifespans_all!Q163*DTE_mission_minutes!Q7,"-")</f>
        <v>0</v>
      </c>
      <c r="R165" s="114">
        <f>IFERROR(Lifespans_all!R163*DTE_mission_minutes!R7,"-")</f>
        <v>0</v>
      </c>
      <c r="S165" s="114">
        <f>IFERROR(Lifespans_all!S163*DTE_mission_minutes!S7,"-")</f>
        <v>0</v>
      </c>
      <c r="T165" s="114">
        <f>IFERROR(Lifespans_all!T163*DTE_mission_minutes!T7,"-")</f>
        <v>0</v>
      </c>
      <c r="U165" s="114">
        <f>IFERROR(Lifespans_all!U163*DTE_mission_minutes!U7,"-")</f>
        <v>0</v>
      </c>
      <c r="V165" s="114">
        <f>IFERROR(Lifespans_all!V163*DTE_mission_minutes!V7,"-")</f>
        <v>0</v>
      </c>
      <c r="W165" s="114">
        <f>IFERROR(Lifespans_all!W163*DTE_mission_minutes!W7,"-")</f>
        <v>0</v>
      </c>
    </row>
    <row r="166" spans="1:23" ht="12" x14ac:dyDescent="0.25">
      <c r="A166" s="85" t="s">
        <v>87</v>
      </c>
      <c r="B166" s="87" t="s">
        <v>117</v>
      </c>
      <c r="C166" s="86" t="s">
        <v>144</v>
      </c>
      <c r="D166" s="114">
        <f>IFERROR(Lifespans_all!D164*DTE_mission_minutes!D8,"-")</f>
        <v>508.14004722222222</v>
      </c>
      <c r="E166" s="114">
        <f>IFERROR(Lifespans_all!E164*DTE_mission_minutes!E8,"-")</f>
        <v>377.5913888888889</v>
      </c>
      <c r="F166" s="114">
        <f>IFERROR(Lifespans_all!F164*DTE_mission_minutes!F8,"-")</f>
        <v>307.24861111111113</v>
      </c>
      <c r="G166" s="114">
        <f>IFERROR(Lifespans_all!G164*DTE_mission_minutes!G8,"-")</f>
        <v>392.20349666666669</v>
      </c>
      <c r="H166" s="114">
        <f>IFERROR(Lifespans_all!H164*DTE_mission_minutes!H8,"-")</f>
        <v>392.20349666666669</v>
      </c>
      <c r="I166" s="114">
        <f>IFERROR(Lifespans_all!I164*DTE_mission_minutes!I8,"-")</f>
        <v>392.20349666666669</v>
      </c>
      <c r="J166" s="114">
        <f>IFERROR(Lifespans_all!J164*DTE_mission_minutes!J8,"-")</f>
        <v>392.20349666666669</v>
      </c>
      <c r="K166" s="114">
        <f>IFERROR(Lifespans_all!K164*DTE_mission_minutes!K8,"-")</f>
        <v>392.20349666666669</v>
      </c>
      <c r="L166" s="114">
        <f>IFERROR(Lifespans_all!L164*DTE_mission_minutes!L8,"-")</f>
        <v>392.20349666666669</v>
      </c>
      <c r="M166" s="114">
        <f>IFERROR(Lifespans_all!M164*DTE_mission_minutes!M8,"-")</f>
        <v>392.20349666666669</v>
      </c>
      <c r="N166" s="114">
        <f>IFERROR(Lifespans_all!N164*DTE_mission_minutes!N8,"-")</f>
        <v>392.20349666666669</v>
      </c>
      <c r="O166" s="114">
        <f>IFERROR(Lifespans_all!O164*DTE_mission_minutes!O8,"-")</f>
        <v>392.20349666666669</v>
      </c>
      <c r="P166" s="114">
        <f>IFERROR(Lifespans_all!P164*DTE_mission_minutes!P8,"-")</f>
        <v>392.20349666666669</v>
      </c>
      <c r="Q166" s="114">
        <f>IFERROR(Lifespans_all!Q164*DTE_mission_minutes!Q8,"-")</f>
        <v>392.20349666666669</v>
      </c>
      <c r="R166" s="114">
        <f>IFERROR(Lifespans_all!R164*DTE_mission_minutes!R8,"-")</f>
        <v>392.20349666666669</v>
      </c>
      <c r="S166" s="114">
        <f>IFERROR(Lifespans_all!S164*DTE_mission_minutes!S8,"-")</f>
        <v>392.20349666666669</v>
      </c>
      <c r="T166" s="114">
        <f>IFERROR(Lifespans_all!T164*DTE_mission_minutes!T8,"-")</f>
        <v>392.20349666666669</v>
      </c>
      <c r="U166" s="114">
        <f>IFERROR(Lifespans_all!U164*DTE_mission_minutes!U8,"-")</f>
        <v>392.20349666666669</v>
      </c>
      <c r="V166" s="114">
        <f>IFERROR(Lifespans_all!V164*DTE_mission_minutes!V8,"-")</f>
        <v>392.20349666666669</v>
      </c>
      <c r="W166" s="114">
        <f>IFERROR(Lifespans_all!W164*DTE_mission_minutes!W8,"-")</f>
        <v>392.20349666666669</v>
      </c>
    </row>
    <row r="167" spans="1:23" ht="12" x14ac:dyDescent="0.25">
      <c r="A167" s="85" t="s">
        <v>122</v>
      </c>
      <c r="B167" s="74" t="s">
        <v>110</v>
      </c>
      <c r="C167" s="86"/>
      <c r="D167" s="114">
        <f>IFERROR(Lifespans_all!D165*DTE_mission_minutes!D9,"-")</f>
        <v>0</v>
      </c>
      <c r="E167" s="114">
        <f>IFERROR(Lifespans_all!E165*DTE_mission_minutes!E9,"-")</f>
        <v>0</v>
      </c>
      <c r="F167" s="114">
        <f>IFERROR(Lifespans_all!F165*DTE_mission_minutes!F9,"-")</f>
        <v>0</v>
      </c>
      <c r="G167" s="114">
        <f>IFERROR(Lifespans_all!G165*DTE_mission_minutes!G9,"-")</f>
        <v>0</v>
      </c>
      <c r="H167" s="114">
        <f>IFERROR(Lifespans_all!H165*DTE_mission_minutes!H9,"-")</f>
        <v>0</v>
      </c>
      <c r="I167" s="114">
        <f>IFERROR(Lifespans_all!I165*DTE_mission_minutes!I9,"-")</f>
        <v>0</v>
      </c>
      <c r="J167" s="114">
        <f>IFERROR(Lifespans_all!J165*DTE_mission_minutes!J9,"-")</f>
        <v>0</v>
      </c>
      <c r="K167" s="114">
        <f>IFERROR(Lifespans_all!K165*DTE_mission_minutes!K9,"-")</f>
        <v>0</v>
      </c>
      <c r="L167" s="114">
        <f>IFERROR(Lifespans_all!L165*DTE_mission_minutes!L9,"-")</f>
        <v>0</v>
      </c>
      <c r="M167" s="114">
        <f>IFERROR(Lifespans_all!M165*DTE_mission_minutes!M9,"-")</f>
        <v>0</v>
      </c>
      <c r="N167" s="114">
        <f>IFERROR(Lifespans_all!N165*DTE_mission_minutes!N9,"-")</f>
        <v>0</v>
      </c>
      <c r="O167" s="114">
        <f>IFERROR(Lifespans_all!O165*DTE_mission_minutes!O9,"-")</f>
        <v>0</v>
      </c>
      <c r="P167" s="114">
        <f>IFERROR(Lifespans_all!P165*DTE_mission_minutes!P9,"-")</f>
        <v>0</v>
      </c>
      <c r="Q167" s="114">
        <f>IFERROR(Lifespans_all!Q165*DTE_mission_minutes!Q9,"-")</f>
        <v>0</v>
      </c>
      <c r="R167" s="114">
        <f>IFERROR(Lifespans_all!R165*DTE_mission_minutes!R9,"-")</f>
        <v>0</v>
      </c>
      <c r="S167" s="114">
        <f>IFERROR(Lifespans_all!S165*DTE_mission_minutes!S9,"-")</f>
        <v>0</v>
      </c>
      <c r="T167" s="114">
        <f>IFERROR(Lifespans_all!T165*DTE_mission_minutes!T9,"-")</f>
        <v>0</v>
      </c>
      <c r="U167" s="114">
        <f>IFERROR(Lifespans_all!U165*DTE_mission_minutes!U9,"-")</f>
        <v>0</v>
      </c>
      <c r="V167" s="114">
        <f>IFERROR(Lifespans_all!V165*DTE_mission_minutes!V9,"-")</f>
        <v>0</v>
      </c>
      <c r="W167" s="114">
        <f>IFERROR(Lifespans_all!W165*DTE_mission_minutes!W9,"-")</f>
        <v>0</v>
      </c>
    </row>
    <row r="168" spans="1:23" ht="12" x14ac:dyDescent="0.25">
      <c r="A168" s="85" t="s">
        <v>123</v>
      </c>
      <c r="B168" s="77" t="s">
        <v>112</v>
      </c>
      <c r="C168" s="86" t="s">
        <v>144</v>
      </c>
      <c r="D168" s="114">
        <f>IFERROR(Lifespans_all!D166*DTE_mission_minutes!D10,"-")</f>
        <v>1178.5658305555555</v>
      </c>
      <c r="E168" s="114">
        <f>IFERROR(Lifespans_all!E166*DTE_mission_minutes!E10,"-")</f>
        <v>779.39891388888896</v>
      </c>
      <c r="F168" s="114">
        <f>IFERROR(Lifespans_all!F166*DTE_mission_minutes!F10,"-")</f>
        <v>4.2386111111111111</v>
      </c>
      <c r="G168" s="114">
        <f>IFERROR(Lifespans_all!G166*DTE_mission_minutes!G10,"-")</f>
        <v>871.54136999999992</v>
      </c>
      <c r="H168" s="114">
        <f>IFERROR(Lifespans_all!H166*DTE_mission_minutes!H10,"-")</f>
        <v>871.54136999999992</v>
      </c>
      <c r="I168" s="114">
        <f>IFERROR(Lifespans_all!I166*DTE_mission_minutes!I10,"-")</f>
        <v>871.54136999999992</v>
      </c>
      <c r="J168" s="114">
        <f>IFERROR(Lifespans_all!J166*DTE_mission_minutes!J10,"-")</f>
        <v>871.54136999999992</v>
      </c>
      <c r="K168" s="114">
        <f>IFERROR(Lifespans_all!K166*DTE_mission_minutes!K10,"-")</f>
        <v>871.54136999999992</v>
      </c>
      <c r="L168" s="114">
        <f>IFERROR(Lifespans_all!L166*DTE_mission_minutes!L10,"-")</f>
        <v>871.54136999999992</v>
      </c>
      <c r="M168" s="114">
        <f>IFERROR(Lifespans_all!M166*DTE_mission_minutes!M10,"-")</f>
        <v>871.54136999999992</v>
      </c>
      <c r="N168" s="114">
        <f>IFERROR(Lifespans_all!N166*DTE_mission_minutes!N10,"-")</f>
        <v>0</v>
      </c>
      <c r="O168" s="114">
        <f>IFERROR(Lifespans_all!O166*DTE_mission_minutes!O10,"-")</f>
        <v>0</v>
      </c>
      <c r="P168" s="114">
        <f>IFERROR(Lifespans_all!P166*DTE_mission_minutes!P10,"-")</f>
        <v>0</v>
      </c>
      <c r="Q168" s="114">
        <f>IFERROR(Lifespans_all!Q166*DTE_mission_minutes!Q10,"-")</f>
        <v>0</v>
      </c>
      <c r="R168" s="114">
        <f>IFERROR(Lifespans_all!R166*DTE_mission_minutes!R10,"-")</f>
        <v>0</v>
      </c>
      <c r="S168" s="114">
        <f>IFERROR(Lifespans_all!S166*DTE_mission_minutes!S10,"-")</f>
        <v>0</v>
      </c>
      <c r="T168" s="114">
        <f>IFERROR(Lifespans_all!T166*DTE_mission_minutes!T10,"-")</f>
        <v>0</v>
      </c>
      <c r="U168" s="114">
        <f>IFERROR(Lifespans_all!U166*DTE_mission_minutes!U10,"-")</f>
        <v>0</v>
      </c>
      <c r="V168" s="114">
        <f>IFERROR(Lifespans_all!V166*DTE_mission_minutes!V10,"-")</f>
        <v>0</v>
      </c>
      <c r="W168" s="114">
        <f>IFERROR(Lifespans_all!W166*DTE_mission_minutes!W10,"-")</f>
        <v>0</v>
      </c>
    </row>
    <row r="169" spans="1:23" ht="12" x14ac:dyDescent="0.25">
      <c r="A169" s="85" t="s">
        <v>124</v>
      </c>
      <c r="B169" s="77" t="s">
        <v>111</v>
      </c>
      <c r="C169" s="86"/>
      <c r="D169" s="114">
        <f>IFERROR(Lifespans_all!D167*DTE_mission_minutes!D11,"-")</f>
        <v>1430.9131237870372</v>
      </c>
      <c r="E169" s="114">
        <f>IFERROR(Lifespans_all!E167*DTE_mission_minutes!E11,"-")</f>
        <v>1430.9131237870372</v>
      </c>
      <c r="F169" s="114">
        <f>IFERROR(Lifespans_all!F167*DTE_mission_minutes!F11,"-")</f>
        <v>1430.9131237870372</v>
      </c>
      <c r="G169" s="114">
        <f>IFERROR(Lifespans_all!G167*DTE_mission_minutes!G11,"-")</f>
        <v>1430.9131237870372</v>
      </c>
      <c r="H169" s="114">
        <f>IFERROR(Lifespans_all!H167*DTE_mission_minutes!H11,"-")</f>
        <v>1430.9131237870372</v>
      </c>
      <c r="I169" s="114">
        <f>IFERROR(Lifespans_all!I167*DTE_mission_minutes!I11,"-")</f>
        <v>1430.9131237870372</v>
      </c>
      <c r="J169" s="114">
        <f>IFERROR(Lifespans_all!J167*DTE_mission_minutes!J11,"-")</f>
        <v>1430.9131237870372</v>
      </c>
      <c r="K169" s="114">
        <f>IFERROR(Lifespans_all!K167*DTE_mission_minutes!K11,"-")</f>
        <v>1430.9131237870372</v>
      </c>
      <c r="L169" s="114">
        <f>IFERROR(Lifespans_all!L167*DTE_mission_minutes!L11,"-")</f>
        <v>1430.9131237870372</v>
      </c>
      <c r="M169" s="114">
        <f>IFERROR(Lifespans_all!M167*DTE_mission_minutes!M11,"-")</f>
        <v>1430.9131237870372</v>
      </c>
      <c r="N169" s="114">
        <f>IFERROR(Lifespans_all!N167*DTE_mission_minutes!N11,"-")</f>
        <v>1430.9131237870372</v>
      </c>
      <c r="O169" s="114">
        <f>IFERROR(Lifespans_all!O167*DTE_mission_minutes!O11,"-")</f>
        <v>1430.9131237870372</v>
      </c>
      <c r="P169" s="114">
        <f>IFERROR(Lifespans_all!P167*DTE_mission_minutes!P11,"-")</f>
        <v>1430.9131237870372</v>
      </c>
      <c r="Q169" s="114">
        <f>IFERROR(Lifespans_all!Q167*DTE_mission_minutes!Q11,"-")</f>
        <v>1430.9131237870372</v>
      </c>
      <c r="R169" s="114">
        <f>IFERROR(Lifespans_all!R167*DTE_mission_minutes!R11,"-")</f>
        <v>1430.9131237870372</v>
      </c>
      <c r="S169" s="114">
        <f>IFERROR(Lifespans_all!S167*DTE_mission_minutes!S11,"-")</f>
        <v>1430.9131237870372</v>
      </c>
      <c r="T169" s="114">
        <f>IFERROR(Lifespans_all!T167*DTE_mission_minutes!T11,"-")</f>
        <v>1430.9131237870372</v>
      </c>
      <c r="U169" s="114">
        <f>IFERROR(Lifespans_all!U167*DTE_mission_minutes!U11,"-")</f>
        <v>1430.9131237870372</v>
      </c>
      <c r="V169" s="114">
        <f>IFERROR(Lifespans_all!V167*DTE_mission_minutes!V11,"-")</f>
        <v>1430.9131237870372</v>
      </c>
      <c r="W169" s="114">
        <f>IFERROR(Lifespans_all!W167*DTE_mission_minutes!W11,"-")</f>
        <v>1430.9131237870372</v>
      </c>
    </row>
    <row r="170" spans="1:23" ht="12" x14ac:dyDescent="0.25">
      <c r="A170" s="85" t="s">
        <v>125</v>
      </c>
      <c r="B170" s="76" t="s">
        <v>112</v>
      </c>
      <c r="C170" s="86"/>
      <c r="D170" s="114">
        <f>IFERROR(Lifespans_all!D168*DTE_mission_minutes!D12,"-")</f>
        <v>471.24058738888903</v>
      </c>
      <c r="E170" s="114">
        <f>IFERROR(Lifespans_all!E168*DTE_mission_minutes!E12,"-")</f>
        <v>471.24058738888903</v>
      </c>
      <c r="F170" s="114">
        <f>IFERROR(Lifespans_all!F168*DTE_mission_minutes!F12,"-")</f>
        <v>471.24058738888903</v>
      </c>
      <c r="G170" s="114">
        <f>IFERROR(Lifespans_all!G168*DTE_mission_minutes!G12,"-")</f>
        <v>471.24058738888903</v>
      </c>
      <c r="H170" s="114">
        <f>IFERROR(Lifespans_all!H168*DTE_mission_minutes!H12,"-")</f>
        <v>471.24058738888903</v>
      </c>
      <c r="I170" s="114">
        <f>IFERROR(Lifespans_all!I168*DTE_mission_minutes!I12,"-")</f>
        <v>471.24058738888903</v>
      </c>
      <c r="J170" s="114">
        <f>IFERROR(Lifespans_all!J168*DTE_mission_minutes!J12,"-")</f>
        <v>471.24058738888903</v>
      </c>
      <c r="K170" s="114">
        <f>IFERROR(Lifespans_all!K168*DTE_mission_minutes!K12,"-")</f>
        <v>471.24058738888903</v>
      </c>
      <c r="L170" s="114">
        <f>IFERROR(Lifespans_all!L168*DTE_mission_minutes!L12,"-")</f>
        <v>471.24058738888903</v>
      </c>
      <c r="M170" s="114">
        <f>IFERROR(Lifespans_all!M168*DTE_mission_minutes!M12,"-")</f>
        <v>471.24058738888903</v>
      </c>
      <c r="N170" s="114">
        <f>IFERROR(Lifespans_all!N168*DTE_mission_minutes!N12,"-")</f>
        <v>471.24058738888903</v>
      </c>
      <c r="O170" s="114">
        <f>IFERROR(Lifespans_all!O168*DTE_mission_minutes!O12,"-")</f>
        <v>471.24058738888903</v>
      </c>
      <c r="P170" s="114">
        <f>IFERROR(Lifespans_all!P168*DTE_mission_minutes!P12,"-")</f>
        <v>471.24058738888903</v>
      </c>
      <c r="Q170" s="114">
        <f>IFERROR(Lifespans_all!Q168*DTE_mission_minutes!Q12,"-")</f>
        <v>471.24058738888903</v>
      </c>
      <c r="R170" s="114">
        <f>IFERROR(Lifespans_all!R168*DTE_mission_minutes!R12,"-")</f>
        <v>471.24058738888903</v>
      </c>
      <c r="S170" s="114">
        <f>IFERROR(Lifespans_all!S168*DTE_mission_minutes!S12,"-")</f>
        <v>471.24058738888903</v>
      </c>
      <c r="T170" s="114">
        <f>IFERROR(Lifespans_all!T168*DTE_mission_minutes!T12,"-")</f>
        <v>471.24058738888903</v>
      </c>
      <c r="U170" s="114">
        <f>IFERROR(Lifespans_all!U168*DTE_mission_minutes!U12,"-")</f>
        <v>471.24058738888903</v>
      </c>
      <c r="V170" s="114">
        <f>IFERROR(Lifespans_all!V168*DTE_mission_minutes!V12,"-")</f>
        <v>471.24058738888903</v>
      </c>
      <c r="W170" s="114">
        <f>IFERROR(Lifespans_all!W168*DTE_mission_minutes!W12,"-")</f>
        <v>471.24058738888903</v>
      </c>
    </row>
    <row r="171" spans="1:23" ht="12" x14ac:dyDescent="0.25">
      <c r="A171" s="85" t="s">
        <v>135</v>
      </c>
      <c r="B171" s="87" t="s">
        <v>117</v>
      </c>
      <c r="C171" s="86"/>
      <c r="D171" s="114" t="str">
        <f>IFERROR(Lifespans_all!D169*DTE_mission_minutes!D13,"-")</f>
        <v>-</v>
      </c>
      <c r="E171" s="114" t="str">
        <f>IFERROR(Lifespans_all!E169*DTE_mission_minutes!E13,"-")</f>
        <v>-</v>
      </c>
      <c r="F171" s="114" t="str">
        <f>IFERROR(Lifespans_all!F169*DTE_mission_minutes!F13,"-")</f>
        <v>-</v>
      </c>
      <c r="G171" s="114" t="str">
        <f>IFERROR(Lifespans_all!G169*DTE_mission_minutes!G13,"-")</f>
        <v>-</v>
      </c>
      <c r="H171" s="114" t="str">
        <f>IFERROR(Lifespans_all!H169*DTE_mission_minutes!H13,"-")</f>
        <v>-</v>
      </c>
      <c r="I171" s="114" t="str">
        <f>IFERROR(Lifespans_all!I169*DTE_mission_minutes!I13,"-")</f>
        <v>-</v>
      </c>
      <c r="J171" s="114" t="str">
        <f>IFERROR(Lifespans_all!J169*DTE_mission_minutes!J13,"-")</f>
        <v>-</v>
      </c>
      <c r="K171" s="114" t="str">
        <f>IFERROR(Lifespans_all!K169*DTE_mission_minutes!K13,"-")</f>
        <v>-</v>
      </c>
      <c r="L171" s="114" t="str">
        <f>IFERROR(Lifespans_all!L169*DTE_mission_minutes!L13,"-")</f>
        <v>-</v>
      </c>
      <c r="M171" s="114" t="str">
        <f>IFERROR(Lifespans_all!M169*DTE_mission_minutes!M13,"-")</f>
        <v>-</v>
      </c>
      <c r="N171" s="114" t="str">
        <f>IFERROR(Lifespans_all!N169*DTE_mission_minutes!N13,"-")</f>
        <v>-</v>
      </c>
      <c r="O171" s="114" t="str">
        <f>IFERROR(Lifespans_all!O169*DTE_mission_minutes!O13,"-")</f>
        <v>-</v>
      </c>
      <c r="P171" s="114" t="str">
        <f>IFERROR(Lifespans_all!P169*DTE_mission_minutes!P13,"-")</f>
        <v>-</v>
      </c>
      <c r="Q171" s="114" t="str">
        <f>IFERROR(Lifespans_all!Q169*DTE_mission_minutes!Q13,"-")</f>
        <v>-</v>
      </c>
      <c r="R171" s="114" t="str">
        <f>IFERROR(Lifespans_all!R169*DTE_mission_minutes!R13,"-")</f>
        <v>-</v>
      </c>
      <c r="S171" s="114" t="str">
        <f>IFERROR(Lifespans_all!S169*DTE_mission_minutes!S13,"-")</f>
        <v>-</v>
      </c>
      <c r="T171" s="114" t="str">
        <f>IFERROR(Lifespans_all!T169*DTE_mission_minutes!T13,"-")</f>
        <v>-</v>
      </c>
      <c r="U171" s="114" t="str">
        <f>IFERROR(Lifespans_all!U169*DTE_mission_minutes!U13,"-")</f>
        <v>-</v>
      </c>
      <c r="V171" s="114" t="str">
        <f>IFERROR(Lifespans_all!V169*DTE_mission_minutes!V13,"-")</f>
        <v>-</v>
      </c>
      <c r="W171" s="114" t="str">
        <f>IFERROR(Lifespans_all!W169*DTE_mission_minutes!W13,"-")</f>
        <v>-</v>
      </c>
    </row>
    <row r="172" spans="1:23" ht="12" x14ac:dyDescent="0.25">
      <c r="A172" s="85" t="s">
        <v>88</v>
      </c>
      <c r="B172" s="74" t="s">
        <v>110</v>
      </c>
      <c r="C172" s="86" t="s">
        <v>144</v>
      </c>
      <c r="D172" s="114">
        <f>IFERROR(Lifespans_all!D170*DTE_mission_minutes!D14,"-")</f>
        <v>851.36055555555549</v>
      </c>
      <c r="E172" s="114">
        <f>IFERROR(Lifespans_all!E170*DTE_mission_minutes!E14,"-")</f>
        <v>921.41561944444436</v>
      </c>
      <c r="F172" s="114">
        <f>IFERROR(Lifespans_all!F170*DTE_mission_minutes!F14,"-")</f>
        <v>793.34499999999991</v>
      </c>
      <c r="G172" s="114">
        <f>IFERROR(Lifespans_all!G170*DTE_mission_minutes!G14,"-")</f>
        <v>796.60534611111109</v>
      </c>
      <c r="H172" s="114">
        <f>IFERROR(Lifespans_all!H170*DTE_mission_minutes!H14,"-")</f>
        <v>796.60534611111109</v>
      </c>
      <c r="I172" s="114">
        <f>IFERROR(Lifespans_all!I170*DTE_mission_minutes!I14,"-")</f>
        <v>796.60534611111109</v>
      </c>
      <c r="J172" s="114">
        <f>IFERROR(Lifespans_all!J170*DTE_mission_minutes!J14,"-")</f>
        <v>796.60534611111109</v>
      </c>
      <c r="K172" s="114">
        <f>IFERROR(Lifespans_all!K170*DTE_mission_minutes!K14,"-")</f>
        <v>0</v>
      </c>
      <c r="L172" s="114">
        <f>IFERROR(Lifespans_all!L170*DTE_mission_minutes!L14,"-")</f>
        <v>0</v>
      </c>
      <c r="M172" s="114">
        <f>IFERROR(Lifespans_all!M170*DTE_mission_minutes!M14,"-")</f>
        <v>0</v>
      </c>
      <c r="N172" s="114">
        <f>IFERROR(Lifespans_all!N170*DTE_mission_minutes!N14,"-")</f>
        <v>0</v>
      </c>
      <c r="O172" s="114">
        <f>IFERROR(Lifespans_all!O170*DTE_mission_minutes!O14,"-")</f>
        <v>0</v>
      </c>
      <c r="P172" s="114">
        <f>IFERROR(Lifespans_all!P170*DTE_mission_minutes!P14,"-")</f>
        <v>0</v>
      </c>
      <c r="Q172" s="114">
        <f>IFERROR(Lifespans_all!Q170*DTE_mission_minutes!Q14,"-")</f>
        <v>0</v>
      </c>
      <c r="R172" s="114">
        <f>IFERROR(Lifespans_all!R170*DTE_mission_minutes!R14,"-")</f>
        <v>0</v>
      </c>
      <c r="S172" s="114">
        <f>IFERROR(Lifespans_all!S170*DTE_mission_minutes!S14,"-")</f>
        <v>0</v>
      </c>
      <c r="T172" s="114">
        <f>IFERROR(Lifespans_all!T170*DTE_mission_minutes!T14,"-")</f>
        <v>0</v>
      </c>
      <c r="U172" s="114">
        <f>IFERROR(Lifespans_all!U170*DTE_mission_minutes!U14,"-")</f>
        <v>0</v>
      </c>
      <c r="V172" s="114">
        <f>IFERROR(Lifespans_all!V170*DTE_mission_minutes!V14,"-")</f>
        <v>0</v>
      </c>
      <c r="W172" s="114">
        <f>IFERROR(Lifespans_all!W170*DTE_mission_minutes!W14,"-")</f>
        <v>0</v>
      </c>
    </row>
    <row r="173" spans="1:23" ht="12" x14ac:dyDescent="0.25">
      <c r="A173" s="78" t="s">
        <v>136</v>
      </c>
      <c r="B173" s="74" t="s">
        <v>109</v>
      </c>
      <c r="C173" s="86"/>
      <c r="D173" s="114">
        <f>IFERROR(Lifespans_all!D171*DTE_mission_minutes!D15,"-")</f>
        <v>542.67651651984113</v>
      </c>
      <c r="E173" s="114">
        <f>IFERROR(Lifespans_all!E171*DTE_mission_minutes!E15,"-")</f>
        <v>542.67651651984113</v>
      </c>
      <c r="F173" s="114">
        <f>IFERROR(Lifespans_all!F171*DTE_mission_minutes!F15,"-")</f>
        <v>542.67651651984113</v>
      </c>
      <c r="G173" s="114">
        <f>IFERROR(Lifespans_all!G171*DTE_mission_minutes!G15,"-")</f>
        <v>542.67651651984113</v>
      </c>
      <c r="H173" s="114">
        <f>IFERROR(Lifespans_all!H171*DTE_mission_minutes!H15,"-")</f>
        <v>542.67651651984113</v>
      </c>
      <c r="I173" s="114">
        <f>IFERROR(Lifespans_all!I171*DTE_mission_minutes!I15,"-")</f>
        <v>542.67651651984113</v>
      </c>
      <c r="J173" s="114">
        <f>IFERROR(Lifespans_all!J171*DTE_mission_minutes!J15,"-")</f>
        <v>542.67651651984113</v>
      </c>
      <c r="K173" s="114">
        <f>IFERROR(Lifespans_all!K171*DTE_mission_minutes!K15,"-")</f>
        <v>542.67651651984113</v>
      </c>
      <c r="L173" s="114">
        <f>IFERROR(Lifespans_all!L171*DTE_mission_minutes!L15,"-")</f>
        <v>542.67651651984113</v>
      </c>
      <c r="M173" s="114">
        <f>IFERROR(Lifespans_all!M171*DTE_mission_minutes!M15,"-")</f>
        <v>542.67651651984113</v>
      </c>
      <c r="N173" s="114">
        <f>IFERROR(Lifespans_all!N171*DTE_mission_minutes!N15,"-")</f>
        <v>542.67651651984113</v>
      </c>
      <c r="O173" s="114">
        <f>IFERROR(Lifespans_all!O171*DTE_mission_minutes!O15,"-")</f>
        <v>542.67651651984113</v>
      </c>
      <c r="P173" s="114">
        <f>IFERROR(Lifespans_all!P171*DTE_mission_minutes!P15,"-")</f>
        <v>542.67651651984113</v>
      </c>
      <c r="Q173" s="114">
        <f>IFERROR(Lifespans_all!Q171*DTE_mission_minutes!Q15,"-")</f>
        <v>542.67651651984113</v>
      </c>
      <c r="R173" s="114">
        <f>IFERROR(Lifespans_all!R171*DTE_mission_minutes!R15,"-")</f>
        <v>542.67651651984113</v>
      </c>
      <c r="S173" s="114">
        <f>IFERROR(Lifespans_all!S171*DTE_mission_minutes!S15,"-")</f>
        <v>542.67651651984113</v>
      </c>
      <c r="T173" s="114">
        <f>IFERROR(Lifespans_all!T171*DTE_mission_minutes!T15,"-")</f>
        <v>542.67651651984113</v>
      </c>
      <c r="U173" s="114">
        <f>IFERROR(Lifespans_all!U171*DTE_mission_minutes!U15,"-")</f>
        <v>542.67651651984113</v>
      </c>
      <c r="V173" s="114">
        <f>IFERROR(Lifespans_all!V171*DTE_mission_minutes!V15,"-")</f>
        <v>542.67651651984113</v>
      </c>
      <c r="W173" s="114">
        <f>IFERROR(Lifespans_all!W171*DTE_mission_minutes!W15,"-")</f>
        <v>542.67651651984113</v>
      </c>
    </row>
    <row r="174" spans="1:23" ht="12" x14ac:dyDescent="0.25">
      <c r="A174" s="78" t="s">
        <v>137</v>
      </c>
      <c r="B174" s="74" t="s">
        <v>109</v>
      </c>
      <c r="C174" s="86"/>
      <c r="D174" s="114">
        <f>IFERROR(Lifespans_all!D172*DTE_mission_minutes!D16,"-")</f>
        <v>542.67651651984113</v>
      </c>
      <c r="E174" s="114">
        <f>IFERROR(Lifespans_all!E172*DTE_mission_minutes!E16,"-")</f>
        <v>542.67651651984113</v>
      </c>
      <c r="F174" s="114">
        <f>IFERROR(Lifespans_all!F172*DTE_mission_minutes!F16,"-")</f>
        <v>542.67651651984113</v>
      </c>
      <c r="G174" s="114">
        <f>IFERROR(Lifespans_all!G172*DTE_mission_minutes!G16,"-")</f>
        <v>542.67651651984113</v>
      </c>
      <c r="H174" s="114">
        <f>IFERROR(Lifespans_all!H172*DTE_mission_minutes!H16,"-")</f>
        <v>542.67651651984113</v>
      </c>
      <c r="I174" s="114">
        <f>IFERROR(Lifespans_all!I172*DTE_mission_minutes!I16,"-")</f>
        <v>542.67651651984113</v>
      </c>
      <c r="J174" s="114">
        <f>IFERROR(Lifespans_all!J172*DTE_mission_minutes!J16,"-")</f>
        <v>542.67651651984113</v>
      </c>
      <c r="K174" s="114">
        <f>IFERROR(Lifespans_all!K172*DTE_mission_minutes!K16,"-")</f>
        <v>542.67651651984113</v>
      </c>
      <c r="L174" s="114">
        <f>IFERROR(Lifespans_all!L172*DTE_mission_minutes!L16,"-")</f>
        <v>542.67651651984113</v>
      </c>
      <c r="M174" s="114">
        <f>IFERROR(Lifespans_all!M172*DTE_mission_minutes!M16,"-")</f>
        <v>542.67651651984113</v>
      </c>
      <c r="N174" s="114">
        <f>IFERROR(Lifespans_all!N172*DTE_mission_minutes!N16,"-")</f>
        <v>542.67651651984113</v>
      </c>
      <c r="O174" s="114">
        <f>IFERROR(Lifespans_all!O172*DTE_mission_minutes!O16,"-")</f>
        <v>542.67651651984113</v>
      </c>
      <c r="P174" s="114">
        <f>IFERROR(Lifespans_all!P172*DTE_mission_minutes!P16,"-")</f>
        <v>542.67651651984113</v>
      </c>
      <c r="Q174" s="114">
        <f>IFERROR(Lifespans_all!Q172*DTE_mission_minutes!Q16,"-")</f>
        <v>542.67651651984113</v>
      </c>
      <c r="R174" s="114">
        <f>IFERROR(Lifespans_all!R172*DTE_mission_minutes!R16,"-")</f>
        <v>542.67651651984113</v>
      </c>
      <c r="S174" s="114">
        <f>IFERROR(Lifespans_all!S172*DTE_mission_minutes!S16,"-")</f>
        <v>542.67651651984113</v>
      </c>
      <c r="T174" s="114">
        <f>IFERROR(Lifespans_all!T172*DTE_mission_minutes!T16,"-")</f>
        <v>542.67651651984113</v>
      </c>
      <c r="U174" s="114">
        <f>IFERROR(Lifespans_all!U172*DTE_mission_minutes!U16,"-")</f>
        <v>542.67651651984113</v>
      </c>
      <c r="V174" s="114">
        <f>IFERROR(Lifespans_all!V172*DTE_mission_minutes!V16,"-")</f>
        <v>542.67651651984113</v>
      </c>
      <c r="W174" s="114">
        <f>IFERROR(Lifespans_all!W172*DTE_mission_minutes!W16,"-")</f>
        <v>542.67651651984113</v>
      </c>
    </row>
    <row r="175" spans="1:23" ht="12" x14ac:dyDescent="0.25">
      <c r="A175" s="78" t="s">
        <v>138</v>
      </c>
      <c r="B175" s="74" t="s">
        <v>109</v>
      </c>
      <c r="C175" s="86"/>
      <c r="D175" s="114">
        <f>IFERROR(Lifespans_all!D173*DTE_mission_minutes!D17,"-")</f>
        <v>542.67651651984113</v>
      </c>
      <c r="E175" s="114">
        <f>IFERROR(Lifespans_all!E173*DTE_mission_minutes!E17,"-")</f>
        <v>542.67651651984113</v>
      </c>
      <c r="F175" s="114">
        <f>IFERROR(Lifespans_all!F173*DTE_mission_minutes!F17,"-")</f>
        <v>542.67651651984113</v>
      </c>
      <c r="G175" s="114">
        <f>IFERROR(Lifespans_all!G173*DTE_mission_minutes!G17,"-")</f>
        <v>542.67651651984113</v>
      </c>
      <c r="H175" s="114">
        <f>IFERROR(Lifespans_all!H173*DTE_mission_minutes!H17,"-")</f>
        <v>542.67651651984113</v>
      </c>
      <c r="I175" s="114">
        <f>IFERROR(Lifespans_all!I173*DTE_mission_minutes!I17,"-")</f>
        <v>542.67651651984113</v>
      </c>
      <c r="J175" s="114">
        <f>IFERROR(Lifespans_all!J173*DTE_mission_minutes!J17,"-")</f>
        <v>542.67651651984113</v>
      </c>
      <c r="K175" s="114">
        <f>IFERROR(Lifespans_all!K173*DTE_mission_minutes!K17,"-")</f>
        <v>542.67651651984113</v>
      </c>
      <c r="L175" s="114">
        <f>IFERROR(Lifespans_all!L173*DTE_mission_minutes!L17,"-")</f>
        <v>542.67651651984113</v>
      </c>
      <c r="M175" s="114">
        <f>IFERROR(Lifespans_all!M173*DTE_mission_minutes!M17,"-")</f>
        <v>542.67651651984113</v>
      </c>
      <c r="N175" s="114">
        <f>IFERROR(Lifespans_all!N173*DTE_mission_minutes!N17,"-")</f>
        <v>542.67651651984113</v>
      </c>
      <c r="O175" s="114">
        <f>IFERROR(Lifespans_all!O173*DTE_mission_minutes!O17,"-")</f>
        <v>542.67651651984113</v>
      </c>
      <c r="P175" s="114">
        <f>IFERROR(Lifespans_all!P173*DTE_mission_minutes!P17,"-")</f>
        <v>542.67651651984113</v>
      </c>
      <c r="Q175" s="114">
        <f>IFERROR(Lifespans_all!Q173*DTE_mission_minutes!Q17,"-")</f>
        <v>542.67651651984113</v>
      </c>
      <c r="R175" s="114">
        <f>IFERROR(Lifespans_all!R173*DTE_mission_minutes!R17,"-")</f>
        <v>542.67651651984113</v>
      </c>
      <c r="S175" s="114">
        <f>IFERROR(Lifespans_all!S173*DTE_mission_minutes!S17,"-")</f>
        <v>542.67651651984113</v>
      </c>
      <c r="T175" s="114">
        <f>IFERROR(Lifespans_all!T173*DTE_mission_minutes!T17,"-")</f>
        <v>542.67651651984113</v>
      </c>
      <c r="U175" s="114">
        <f>IFERROR(Lifespans_all!U173*DTE_mission_minutes!U17,"-")</f>
        <v>542.67651651984113</v>
      </c>
      <c r="V175" s="114">
        <f>IFERROR(Lifespans_all!V173*DTE_mission_minutes!V17,"-")</f>
        <v>542.67651651984113</v>
      </c>
      <c r="W175" s="114">
        <f>IFERROR(Lifespans_all!W173*DTE_mission_minutes!W17,"-")</f>
        <v>542.67651651984113</v>
      </c>
    </row>
    <row r="176" spans="1:23" ht="12" x14ac:dyDescent="0.25">
      <c r="A176" s="78" t="s">
        <v>139</v>
      </c>
      <c r="B176" s="74" t="s">
        <v>109</v>
      </c>
      <c r="C176" s="86"/>
      <c r="D176" s="114">
        <f>IFERROR(Lifespans_all!D174*DTE_mission_minutes!D18,"-")</f>
        <v>542.67651651984113</v>
      </c>
      <c r="E176" s="114">
        <f>IFERROR(Lifespans_all!E174*DTE_mission_minutes!E18,"-")</f>
        <v>542.67651651984113</v>
      </c>
      <c r="F176" s="114">
        <f>IFERROR(Lifespans_all!F174*DTE_mission_minutes!F18,"-")</f>
        <v>542.67651651984113</v>
      </c>
      <c r="G176" s="114">
        <f>IFERROR(Lifespans_all!G174*DTE_mission_minutes!G18,"-")</f>
        <v>542.67651651984113</v>
      </c>
      <c r="H176" s="114">
        <f>IFERROR(Lifespans_all!H174*DTE_mission_minutes!H18,"-")</f>
        <v>542.67651651984113</v>
      </c>
      <c r="I176" s="114">
        <f>IFERROR(Lifespans_all!I174*DTE_mission_minutes!I18,"-")</f>
        <v>542.67651651984113</v>
      </c>
      <c r="J176" s="114">
        <f>IFERROR(Lifespans_all!J174*DTE_mission_minutes!J18,"-")</f>
        <v>542.67651651984113</v>
      </c>
      <c r="K176" s="114">
        <f>IFERROR(Lifespans_all!K174*DTE_mission_minutes!K18,"-")</f>
        <v>542.67651651984113</v>
      </c>
      <c r="L176" s="114">
        <f>IFERROR(Lifespans_all!L174*DTE_mission_minutes!L18,"-")</f>
        <v>542.67651651984113</v>
      </c>
      <c r="M176" s="114">
        <f>IFERROR(Lifespans_all!M174*DTE_mission_minutes!M18,"-")</f>
        <v>542.67651651984113</v>
      </c>
      <c r="N176" s="114">
        <f>IFERROR(Lifespans_all!N174*DTE_mission_minutes!N18,"-")</f>
        <v>542.67651651984113</v>
      </c>
      <c r="O176" s="114">
        <f>IFERROR(Lifespans_all!O174*DTE_mission_minutes!O18,"-")</f>
        <v>542.67651651984113</v>
      </c>
      <c r="P176" s="114">
        <f>IFERROR(Lifespans_all!P174*DTE_mission_minutes!P18,"-")</f>
        <v>542.67651651984113</v>
      </c>
      <c r="Q176" s="114">
        <f>IFERROR(Lifespans_all!Q174*DTE_mission_minutes!Q18,"-")</f>
        <v>542.67651651984113</v>
      </c>
      <c r="R176" s="114">
        <f>IFERROR(Lifespans_all!R174*DTE_mission_minutes!R18,"-")</f>
        <v>542.67651651984113</v>
      </c>
      <c r="S176" s="114">
        <f>IFERROR(Lifespans_all!S174*DTE_mission_minutes!S18,"-")</f>
        <v>542.67651651984113</v>
      </c>
      <c r="T176" s="114">
        <f>IFERROR(Lifespans_all!T174*DTE_mission_minutes!T18,"-")</f>
        <v>542.67651651984113</v>
      </c>
      <c r="U176" s="114">
        <f>IFERROR(Lifespans_all!U174*DTE_mission_minutes!U18,"-")</f>
        <v>542.67651651984113</v>
      </c>
      <c r="V176" s="114">
        <f>IFERROR(Lifespans_all!V174*DTE_mission_minutes!V18,"-")</f>
        <v>542.67651651984113</v>
      </c>
      <c r="W176" s="114">
        <f>IFERROR(Lifespans_all!W174*DTE_mission_minutes!W18,"-")</f>
        <v>542.67651651984113</v>
      </c>
    </row>
    <row r="177" spans="1:23" ht="12" x14ac:dyDescent="0.25">
      <c r="A177" s="85" t="s">
        <v>89</v>
      </c>
      <c r="B177" s="74" t="s">
        <v>110</v>
      </c>
      <c r="C177" s="86" t="s">
        <v>144</v>
      </c>
      <c r="D177" s="114">
        <f>IFERROR(Lifespans_all!D175*DTE_mission_minutes!D19,"-")</f>
        <v>3121.1464916666664</v>
      </c>
      <c r="E177" s="114">
        <f>IFERROR(Lifespans_all!E175*DTE_mission_minutes!E19,"-")</f>
        <v>3157.8943527777778</v>
      </c>
      <c r="F177" s="114">
        <f>IFERROR(Lifespans_all!F175*DTE_mission_minutes!F19,"-")</f>
        <v>2937.5030555555554</v>
      </c>
      <c r="G177" s="114">
        <f>IFERROR(Lifespans_all!G175*DTE_mission_minutes!G19,"-")</f>
        <v>3137.9728877777775</v>
      </c>
      <c r="H177" s="114">
        <f>IFERROR(Lifespans_all!H175*DTE_mission_minutes!H19,"-")</f>
        <v>3137.9728877777775</v>
      </c>
      <c r="I177" s="114">
        <f>IFERROR(Lifespans_all!I175*DTE_mission_minutes!I19,"-")</f>
        <v>3137.9728877777775</v>
      </c>
      <c r="J177" s="114">
        <f>IFERROR(Lifespans_all!J175*DTE_mission_minutes!J19,"-")</f>
        <v>3137.9728877777775</v>
      </c>
      <c r="K177" s="114">
        <f>IFERROR(Lifespans_all!K175*DTE_mission_minutes!K19,"-")</f>
        <v>3137.9728877777775</v>
      </c>
      <c r="L177" s="114">
        <f>IFERROR(Lifespans_all!L175*DTE_mission_minutes!L19,"-")</f>
        <v>3137.9728877777775</v>
      </c>
      <c r="M177" s="114">
        <f>IFERROR(Lifespans_all!M175*DTE_mission_minutes!M19,"-")</f>
        <v>3137.9728877777775</v>
      </c>
      <c r="N177" s="114">
        <f>IFERROR(Lifespans_all!N175*DTE_mission_minutes!N19,"-")</f>
        <v>3137.9728877777775</v>
      </c>
      <c r="O177" s="114">
        <f>IFERROR(Lifespans_all!O175*DTE_mission_minutes!O19,"-")</f>
        <v>3137.9728877777775</v>
      </c>
      <c r="P177" s="114">
        <f>IFERROR(Lifespans_all!P175*DTE_mission_minutes!P19,"-")</f>
        <v>3137.9728877777775</v>
      </c>
      <c r="Q177" s="114">
        <f>IFERROR(Lifespans_all!Q175*DTE_mission_minutes!Q19,"-")</f>
        <v>3137.9728877777775</v>
      </c>
      <c r="R177" s="114">
        <f>IFERROR(Lifespans_all!R175*DTE_mission_minutes!R19,"-")</f>
        <v>3137.9728877777775</v>
      </c>
      <c r="S177" s="114">
        <f>IFERROR(Lifespans_all!S175*DTE_mission_minutes!S19,"-")</f>
        <v>3137.9728877777775</v>
      </c>
      <c r="T177" s="114">
        <f>IFERROR(Lifespans_all!T175*DTE_mission_minutes!T19,"-")</f>
        <v>3137.9728877777775</v>
      </c>
      <c r="U177" s="114">
        <f>IFERROR(Lifespans_all!U175*DTE_mission_minutes!U19,"-")</f>
        <v>3137.9728877777775</v>
      </c>
      <c r="V177" s="114">
        <f>IFERROR(Lifespans_all!V175*DTE_mission_minutes!V19,"-")</f>
        <v>3137.9728877777775</v>
      </c>
      <c r="W177" s="114">
        <f>IFERROR(Lifespans_all!W175*DTE_mission_minutes!W19,"-")</f>
        <v>3137.9728877777775</v>
      </c>
    </row>
    <row r="178" spans="1:23" ht="12" x14ac:dyDescent="0.25">
      <c r="A178" s="85" t="s">
        <v>90</v>
      </c>
      <c r="B178" s="74" t="s">
        <v>110</v>
      </c>
      <c r="C178" s="86" t="s">
        <v>144</v>
      </c>
      <c r="D178" s="114">
        <f>IFERROR(Lifespans_all!D176*DTE_mission_minutes!D20,"-")</f>
        <v>3653.0924999999997</v>
      </c>
      <c r="E178" s="114">
        <f>IFERROR(Lifespans_all!E176*DTE_mission_minutes!E20,"-")</f>
        <v>3468.0533333333337</v>
      </c>
      <c r="F178" s="114">
        <f>IFERROR(Lifespans_all!F176*DTE_mission_minutes!F20,"-")</f>
        <v>3224.0014777777778</v>
      </c>
      <c r="G178" s="114">
        <f>IFERROR(Lifespans_all!G176*DTE_mission_minutes!G20,"-")</f>
        <v>3454.7784394444448</v>
      </c>
      <c r="H178" s="114">
        <f>IFERROR(Lifespans_all!H176*DTE_mission_minutes!H20,"-")</f>
        <v>3454.7784394444448</v>
      </c>
      <c r="I178" s="114">
        <f>IFERROR(Lifespans_all!I176*DTE_mission_minutes!I20,"-")</f>
        <v>0</v>
      </c>
      <c r="J178" s="114">
        <f>IFERROR(Lifespans_all!J176*DTE_mission_minutes!J20,"-")</f>
        <v>0</v>
      </c>
      <c r="K178" s="114">
        <f>IFERROR(Lifespans_all!K176*DTE_mission_minutes!K20,"-")</f>
        <v>0</v>
      </c>
      <c r="L178" s="114">
        <f>IFERROR(Lifespans_all!L176*DTE_mission_minutes!L20,"-")</f>
        <v>0</v>
      </c>
      <c r="M178" s="114">
        <f>IFERROR(Lifespans_all!M176*DTE_mission_minutes!M20,"-")</f>
        <v>0</v>
      </c>
      <c r="N178" s="114">
        <f>IFERROR(Lifespans_all!N176*DTE_mission_minutes!N20,"-")</f>
        <v>0</v>
      </c>
      <c r="O178" s="114">
        <f>IFERROR(Lifespans_all!O176*DTE_mission_minutes!O20,"-")</f>
        <v>0</v>
      </c>
      <c r="P178" s="114">
        <f>IFERROR(Lifespans_all!P176*DTE_mission_minutes!P20,"-")</f>
        <v>0</v>
      </c>
      <c r="Q178" s="114">
        <f>IFERROR(Lifespans_all!Q176*DTE_mission_minutes!Q20,"-")</f>
        <v>0</v>
      </c>
      <c r="R178" s="114">
        <f>IFERROR(Lifespans_all!R176*DTE_mission_minutes!R20,"-")</f>
        <v>0</v>
      </c>
      <c r="S178" s="114">
        <f>IFERROR(Lifespans_all!S176*DTE_mission_minutes!S20,"-")</f>
        <v>0</v>
      </c>
      <c r="T178" s="114">
        <f>IFERROR(Lifespans_all!T176*DTE_mission_minutes!T20,"-")</f>
        <v>0</v>
      </c>
      <c r="U178" s="114">
        <f>IFERROR(Lifespans_all!U176*DTE_mission_minutes!U20,"-")</f>
        <v>0</v>
      </c>
      <c r="V178" s="114">
        <f>IFERROR(Lifespans_all!V176*DTE_mission_minutes!V20,"-")</f>
        <v>0</v>
      </c>
      <c r="W178" s="114">
        <f>IFERROR(Lifespans_all!W176*DTE_mission_minutes!W20,"-")</f>
        <v>0</v>
      </c>
    </row>
    <row r="179" spans="1:23" ht="12" x14ac:dyDescent="0.25">
      <c r="A179" s="85" t="s">
        <v>93</v>
      </c>
      <c r="B179" s="79" t="s">
        <v>111</v>
      </c>
      <c r="C179" s="86"/>
      <c r="D179" s="114">
        <f>IFERROR(Lifespans_all!D177*DTE_mission_minutes!D21,"-")</f>
        <v>0</v>
      </c>
      <c r="E179" s="114">
        <f>IFERROR(Lifespans_all!E177*DTE_mission_minutes!E21,"-")</f>
        <v>0</v>
      </c>
      <c r="F179" s="114">
        <f>IFERROR(Lifespans_all!F177*DTE_mission_minutes!F21,"-")</f>
        <v>0</v>
      </c>
      <c r="G179" s="114">
        <f>IFERROR(Lifespans_all!G177*DTE_mission_minutes!G21,"-")</f>
        <v>0</v>
      </c>
      <c r="H179" s="114">
        <f>IFERROR(Lifespans_all!H177*DTE_mission_minutes!H21,"-")</f>
        <v>0</v>
      </c>
      <c r="I179" s="114">
        <f>IFERROR(Lifespans_all!I177*DTE_mission_minutes!I21,"-")</f>
        <v>0</v>
      </c>
      <c r="J179" s="114">
        <f>IFERROR(Lifespans_all!J177*DTE_mission_minutes!J21,"-")</f>
        <v>0</v>
      </c>
      <c r="K179" s="114">
        <f>IFERROR(Lifespans_all!K177*DTE_mission_minutes!K21,"-")</f>
        <v>0</v>
      </c>
      <c r="L179" s="114">
        <f>IFERROR(Lifespans_all!L177*DTE_mission_minutes!L21,"-")</f>
        <v>0</v>
      </c>
      <c r="M179" s="114">
        <f>IFERROR(Lifespans_all!M177*DTE_mission_minutes!M21,"-")</f>
        <v>0</v>
      </c>
      <c r="N179" s="114">
        <f>IFERROR(Lifespans_all!N177*DTE_mission_minutes!N21,"-")</f>
        <v>0</v>
      </c>
      <c r="O179" s="114">
        <f>IFERROR(Lifespans_all!O177*DTE_mission_minutes!O21,"-")</f>
        <v>0</v>
      </c>
      <c r="P179" s="114">
        <f>IFERROR(Lifespans_all!P177*DTE_mission_minutes!P21,"-")</f>
        <v>0</v>
      </c>
      <c r="Q179" s="114">
        <f>IFERROR(Lifespans_all!Q177*DTE_mission_minutes!Q21,"-")</f>
        <v>0</v>
      </c>
      <c r="R179" s="114">
        <f>IFERROR(Lifespans_all!R177*DTE_mission_minutes!R21,"-")</f>
        <v>0</v>
      </c>
      <c r="S179" s="114">
        <f>IFERROR(Lifespans_all!S177*DTE_mission_minutes!S21,"-")</f>
        <v>0</v>
      </c>
      <c r="T179" s="114">
        <f>IFERROR(Lifespans_all!T177*DTE_mission_minutes!T21,"-")</f>
        <v>0</v>
      </c>
      <c r="U179" s="114">
        <f>IFERROR(Lifespans_all!U177*DTE_mission_minutes!U21,"-")</f>
        <v>0</v>
      </c>
      <c r="V179" s="114">
        <f>IFERROR(Lifespans_all!V177*DTE_mission_minutes!V21,"-")</f>
        <v>0</v>
      </c>
      <c r="W179" s="114">
        <f>IFERROR(Lifespans_all!W177*DTE_mission_minutes!W21,"-")</f>
        <v>0</v>
      </c>
    </row>
    <row r="180" spans="1:23" ht="12" x14ac:dyDescent="0.25">
      <c r="A180" s="85" t="s">
        <v>126</v>
      </c>
      <c r="B180" s="74" t="s">
        <v>110</v>
      </c>
      <c r="C180" s="86"/>
      <c r="D180" s="114">
        <f>IFERROR(Lifespans_all!D178*DTE_mission_minutes!D22,"-")</f>
        <v>761.88366485714243</v>
      </c>
      <c r="E180" s="114">
        <f>IFERROR(Lifespans_all!E178*DTE_mission_minutes!E22,"-")</f>
        <v>761.88366485714243</v>
      </c>
      <c r="F180" s="114">
        <f>IFERROR(Lifespans_all!F178*DTE_mission_minutes!F22,"-")</f>
        <v>761.88366485714243</v>
      </c>
      <c r="G180" s="114">
        <f>IFERROR(Lifespans_all!G178*DTE_mission_minutes!G22,"-")</f>
        <v>761.88366485714243</v>
      </c>
      <c r="H180" s="114">
        <f>IFERROR(Lifespans_all!H178*DTE_mission_minutes!H22,"-")</f>
        <v>761.88366485714243</v>
      </c>
      <c r="I180" s="114">
        <f>IFERROR(Lifespans_all!I178*DTE_mission_minutes!I22,"-")</f>
        <v>0</v>
      </c>
      <c r="J180" s="114">
        <f>IFERROR(Lifespans_all!J178*DTE_mission_minutes!J22,"-")</f>
        <v>0</v>
      </c>
      <c r="K180" s="114">
        <f>IFERROR(Lifespans_all!K178*DTE_mission_minutes!K22,"-")</f>
        <v>0</v>
      </c>
      <c r="L180" s="114">
        <f>IFERROR(Lifespans_all!L178*DTE_mission_minutes!L22,"-")</f>
        <v>0</v>
      </c>
      <c r="M180" s="114">
        <f>IFERROR(Lifespans_all!M178*DTE_mission_minutes!M22,"-")</f>
        <v>0</v>
      </c>
      <c r="N180" s="114">
        <f>IFERROR(Lifespans_all!N178*DTE_mission_minutes!N22,"-")</f>
        <v>0</v>
      </c>
      <c r="O180" s="114">
        <f>IFERROR(Lifespans_all!O178*DTE_mission_minutes!O22,"-")</f>
        <v>0</v>
      </c>
      <c r="P180" s="114">
        <f>IFERROR(Lifespans_all!P178*DTE_mission_minutes!P22,"-")</f>
        <v>0</v>
      </c>
      <c r="Q180" s="114">
        <f>IFERROR(Lifespans_all!Q178*DTE_mission_minutes!Q22,"-")</f>
        <v>0</v>
      </c>
      <c r="R180" s="114">
        <f>IFERROR(Lifespans_all!R178*DTE_mission_minutes!R22,"-")</f>
        <v>0</v>
      </c>
      <c r="S180" s="114">
        <f>IFERROR(Lifespans_all!S178*DTE_mission_minutes!S22,"-")</f>
        <v>0</v>
      </c>
      <c r="T180" s="114">
        <f>IFERROR(Lifespans_all!T178*DTE_mission_minutes!T22,"-")</f>
        <v>0</v>
      </c>
      <c r="U180" s="114">
        <f>IFERROR(Lifespans_all!U178*DTE_mission_minutes!U22,"-")</f>
        <v>0</v>
      </c>
      <c r="V180" s="114">
        <f>IFERROR(Lifespans_all!V178*DTE_mission_minutes!V22,"-")</f>
        <v>0</v>
      </c>
      <c r="W180" s="114">
        <f>IFERROR(Lifespans_all!W178*DTE_mission_minutes!W22,"-")</f>
        <v>0</v>
      </c>
    </row>
    <row r="181" spans="1:23" ht="12" x14ac:dyDescent="0.25">
      <c r="A181" s="85" t="s">
        <v>91</v>
      </c>
      <c r="B181" s="74" t="s">
        <v>110</v>
      </c>
      <c r="C181" s="86" t="s">
        <v>144</v>
      </c>
      <c r="D181" s="114">
        <f>IFERROR(Lifespans_all!D179*DTE_mission_minutes!D23,"-")</f>
        <v>21.986611111111113</v>
      </c>
      <c r="E181" s="114">
        <f>IFERROR(Lifespans_all!E179*DTE_mission_minutes!E23,"-")</f>
        <v>1.1333333333333333</v>
      </c>
      <c r="F181" s="114">
        <f>IFERROR(Lifespans_all!F179*DTE_mission_minutes!F23,"-")</f>
        <v>3.7333333333333334</v>
      </c>
      <c r="G181" s="114">
        <f>IFERROR(Lifespans_all!G179*DTE_mission_minutes!G23,"-")</f>
        <v>23.303841111111115</v>
      </c>
      <c r="H181" s="114">
        <f>IFERROR(Lifespans_all!H179*DTE_mission_minutes!H23,"-")</f>
        <v>0</v>
      </c>
      <c r="I181" s="114">
        <f>IFERROR(Lifespans_all!I179*DTE_mission_minutes!I23,"-")</f>
        <v>0</v>
      </c>
      <c r="J181" s="114">
        <f>IFERROR(Lifespans_all!J179*DTE_mission_minutes!J23,"-")</f>
        <v>0</v>
      </c>
      <c r="K181" s="114">
        <f>IFERROR(Lifespans_all!K179*DTE_mission_minutes!K23,"-")</f>
        <v>0</v>
      </c>
      <c r="L181" s="114">
        <f>IFERROR(Lifespans_all!L179*DTE_mission_minutes!L23,"-")</f>
        <v>0</v>
      </c>
      <c r="M181" s="114">
        <f>IFERROR(Lifespans_all!M179*DTE_mission_minutes!M23,"-")</f>
        <v>0</v>
      </c>
      <c r="N181" s="114">
        <f>IFERROR(Lifespans_all!N179*DTE_mission_minutes!N23,"-")</f>
        <v>0</v>
      </c>
      <c r="O181" s="114">
        <f>IFERROR(Lifespans_all!O179*DTE_mission_minutes!O23,"-")</f>
        <v>0</v>
      </c>
      <c r="P181" s="114">
        <f>IFERROR(Lifespans_all!P179*DTE_mission_minutes!P23,"-")</f>
        <v>0</v>
      </c>
      <c r="Q181" s="114">
        <f>IFERROR(Lifespans_all!Q179*DTE_mission_minutes!Q23,"-")</f>
        <v>0</v>
      </c>
      <c r="R181" s="114">
        <f>IFERROR(Lifespans_all!R179*DTE_mission_minutes!R23,"-")</f>
        <v>0</v>
      </c>
      <c r="S181" s="114">
        <f>IFERROR(Lifespans_all!S179*DTE_mission_minutes!S23,"-")</f>
        <v>0</v>
      </c>
      <c r="T181" s="114">
        <f>IFERROR(Lifespans_all!T179*DTE_mission_minutes!T23,"-")</f>
        <v>0</v>
      </c>
      <c r="U181" s="114">
        <f>IFERROR(Lifespans_all!U179*DTE_mission_minutes!U23,"-")</f>
        <v>0</v>
      </c>
      <c r="V181" s="114">
        <f>IFERROR(Lifespans_all!V179*DTE_mission_minutes!V23,"-")</f>
        <v>0</v>
      </c>
      <c r="W181" s="114">
        <f>IFERROR(Lifespans_all!W179*DTE_mission_minutes!W23,"-")</f>
        <v>0</v>
      </c>
    </row>
    <row r="182" spans="1:23" ht="12" x14ac:dyDescent="0.25">
      <c r="A182" s="89" t="s">
        <v>92</v>
      </c>
      <c r="B182" s="80" t="s">
        <v>112</v>
      </c>
      <c r="C182" s="86" t="s">
        <v>144</v>
      </c>
      <c r="D182" s="114">
        <f>IFERROR(Lifespans_all!D180*DTE_mission_minutes!D24,"-")</f>
        <v>7757.52</v>
      </c>
      <c r="E182" s="114">
        <f>IFERROR(Lifespans_all!E180*DTE_mission_minutes!E24,"-")</f>
        <v>7884.0724999999993</v>
      </c>
      <c r="F182" s="114">
        <f>IFERROR(Lifespans_all!F180*DTE_mission_minutes!F24,"-")</f>
        <v>7411.0455555555554</v>
      </c>
      <c r="G182" s="114">
        <f>IFERROR(Lifespans_all!G180*DTE_mission_minutes!G24,"-")</f>
        <v>7749.4853583333334</v>
      </c>
      <c r="H182" s="114">
        <f>IFERROR(Lifespans_all!H180*DTE_mission_minutes!H24,"-")</f>
        <v>7749.4853583333334</v>
      </c>
      <c r="I182" s="114">
        <f>IFERROR(Lifespans_all!I180*DTE_mission_minutes!I24,"-")</f>
        <v>7749.4853583333334</v>
      </c>
      <c r="J182" s="114">
        <f>IFERROR(Lifespans_all!J180*DTE_mission_minutes!J24,"-")</f>
        <v>7749.4853583333334</v>
      </c>
      <c r="K182" s="114">
        <f>IFERROR(Lifespans_all!K180*DTE_mission_minutes!K24,"-")</f>
        <v>7749.4853583333334</v>
      </c>
      <c r="L182" s="114">
        <f>IFERROR(Lifespans_all!L180*DTE_mission_minutes!L24,"-")</f>
        <v>7749.4853583333334</v>
      </c>
      <c r="M182" s="114">
        <f>IFERROR(Lifespans_all!M180*DTE_mission_minutes!M24,"-")</f>
        <v>7749.4853583333334</v>
      </c>
      <c r="N182" s="114">
        <f>IFERROR(Lifespans_all!N180*DTE_mission_minutes!N24,"-")</f>
        <v>0</v>
      </c>
      <c r="O182" s="114">
        <f>IFERROR(Lifespans_all!O180*DTE_mission_minutes!O24,"-")</f>
        <v>0</v>
      </c>
      <c r="P182" s="114">
        <f>IFERROR(Lifespans_all!P180*DTE_mission_minutes!P24,"-")</f>
        <v>0</v>
      </c>
      <c r="Q182" s="114">
        <f>IFERROR(Lifespans_all!Q180*DTE_mission_minutes!Q24,"-")</f>
        <v>0</v>
      </c>
      <c r="R182" s="114">
        <f>IFERROR(Lifespans_all!R180*DTE_mission_minutes!R24,"-")</f>
        <v>0</v>
      </c>
      <c r="S182" s="114">
        <f>IFERROR(Lifespans_all!S180*DTE_mission_minutes!S24,"-")</f>
        <v>0</v>
      </c>
      <c r="T182" s="114">
        <f>IFERROR(Lifespans_all!T180*DTE_mission_minutes!T24,"-")</f>
        <v>0</v>
      </c>
      <c r="U182" s="114">
        <f>IFERROR(Lifespans_all!U180*DTE_mission_minutes!U24,"-")</f>
        <v>0</v>
      </c>
      <c r="V182" s="114">
        <f>IFERROR(Lifespans_all!V180*DTE_mission_minutes!V24,"-")</f>
        <v>0</v>
      </c>
      <c r="W182" s="114">
        <f>IFERROR(Lifespans_all!W180*DTE_mission_minutes!W24,"-")</f>
        <v>0</v>
      </c>
    </row>
    <row r="183" spans="1:23" ht="12" x14ac:dyDescent="0.25">
      <c r="A183" s="85" t="s">
        <v>94</v>
      </c>
      <c r="B183" s="74" t="s">
        <v>113</v>
      </c>
      <c r="C183" s="86"/>
      <c r="D183" s="114">
        <f>IFERROR(Lifespans_all!D181*DTE_mission_minutes!D25,"-")</f>
        <v>7739.6944573611108</v>
      </c>
      <c r="E183" s="114">
        <f>IFERROR(Lifespans_all!E181*DTE_mission_minutes!E25,"-")</f>
        <v>7739.6944573611108</v>
      </c>
      <c r="F183" s="114">
        <f>IFERROR(Lifespans_all!F181*DTE_mission_minutes!F25,"-")</f>
        <v>7739.6944573611108</v>
      </c>
      <c r="G183" s="114">
        <f>IFERROR(Lifespans_all!G181*DTE_mission_minutes!G25,"-")</f>
        <v>7739.6944573611108</v>
      </c>
      <c r="H183" s="114">
        <f>IFERROR(Lifespans_all!H181*DTE_mission_minutes!H25,"-")</f>
        <v>0</v>
      </c>
      <c r="I183" s="114">
        <f>IFERROR(Lifespans_all!I181*DTE_mission_minutes!I25,"-")</f>
        <v>0</v>
      </c>
      <c r="J183" s="114">
        <f>IFERROR(Lifespans_all!J181*DTE_mission_minutes!J25,"-")</f>
        <v>0</v>
      </c>
      <c r="K183" s="114">
        <f>IFERROR(Lifespans_all!K181*DTE_mission_minutes!K25,"-")</f>
        <v>0</v>
      </c>
      <c r="L183" s="114">
        <f>IFERROR(Lifespans_all!L181*DTE_mission_minutes!L25,"-")</f>
        <v>0</v>
      </c>
      <c r="M183" s="114">
        <f>IFERROR(Lifespans_all!M181*DTE_mission_minutes!M25,"-")</f>
        <v>0</v>
      </c>
      <c r="N183" s="114">
        <f>IFERROR(Lifespans_all!N181*DTE_mission_minutes!N25,"-")</f>
        <v>0</v>
      </c>
      <c r="O183" s="114">
        <f>IFERROR(Lifespans_all!O181*DTE_mission_minutes!O25,"-")</f>
        <v>0</v>
      </c>
      <c r="P183" s="114">
        <f>IFERROR(Lifespans_all!P181*DTE_mission_minutes!P25,"-")</f>
        <v>0</v>
      </c>
      <c r="Q183" s="114">
        <f>IFERROR(Lifespans_all!Q181*DTE_mission_minutes!Q25,"-")</f>
        <v>0</v>
      </c>
      <c r="R183" s="114">
        <f>IFERROR(Lifespans_all!R181*DTE_mission_minutes!R25,"-")</f>
        <v>0</v>
      </c>
      <c r="S183" s="114">
        <f>IFERROR(Lifespans_all!S181*DTE_mission_minutes!S25,"-")</f>
        <v>0</v>
      </c>
      <c r="T183" s="114">
        <f>IFERROR(Lifespans_all!T181*DTE_mission_minutes!T25,"-")</f>
        <v>0</v>
      </c>
      <c r="U183" s="114">
        <f>IFERROR(Lifespans_all!U181*DTE_mission_minutes!U25,"-")</f>
        <v>0</v>
      </c>
      <c r="V183" s="114">
        <f>IFERROR(Lifespans_all!V181*DTE_mission_minutes!V25,"-")</f>
        <v>0</v>
      </c>
      <c r="W183" s="114">
        <f>IFERROR(Lifespans_all!W181*DTE_mission_minutes!W25,"-")</f>
        <v>0</v>
      </c>
    </row>
    <row r="184" spans="1:23" ht="12" x14ac:dyDescent="0.25">
      <c r="A184" s="85" t="s">
        <v>127</v>
      </c>
      <c r="B184" s="74" t="s">
        <v>110</v>
      </c>
      <c r="C184" s="86"/>
      <c r="D184" s="114">
        <f>IFERROR(Lifespans_all!D182*DTE_mission_minutes!D26,"-")</f>
        <v>761.88366485714243</v>
      </c>
      <c r="E184" s="114">
        <f>IFERROR(Lifespans_all!E182*DTE_mission_minutes!E26,"-")</f>
        <v>0</v>
      </c>
      <c r="F184" s="114">
        <f>IFERROR(Lifespans_all!F182*DTE_mission_minutes!F26,"-")</f>
        <v>0</v>
      </c>
      <c r="G184" s="114">
        <f>IFERROR(Lifespans_all!G182*DTE_mission_minutes!G26,"-")</f>
        <v>0</v>
      </c>
      <c r="H184" s="114">
        <f>IFERROR(Lifespans_all!H182*DTE_mission_minutes!H26,"-")</f>
        <v>0</v>
      </c>
      <c r="I184" s="114">
        <f>IFERROR(Lifespans_all!I182*DTE_mission_minutes!I26,"-")</f>
        <v>0</v>
      </c>
      <c r="J184" s="114">
        <f>IFERROR(Lifespans_all!J182*DTE_mission_minutes!J26,"-")</f>
        <v>0</v>
      </c>
      <c r="K184" s="114">
        <f>IFERROR(Lifespans_all!K182*DTE_mission_minutes!K26,"-")</f>
        <v>0</v>
      </c>
      <c r="L184" s="114">
        <f>IFERROR(Lifespans_all!L182*DTE_mission_minutes!L26,"-")</f>
        <v>0</v>
      </c>
      <c r="M184" s="114">
        <f>IFERROR(Lifespans_all!M182*DTE_mission_minutes!M26,"-")</f>
        <v>0</v>
      </c>
      <c r="N184" s="114">
        <f>IFERROR(Lifespans_all!N182*DTE_mission_minutes!N26,"-")</f>
        <v>0</v>
      </c>
      <c r="O184" s="114">
        <f>IFERROR(Lifespans_all!O182*DTE_mission_minutes!O26,"-")</f>
        <v>0</v>
      </c>
      <c r="P184" s="114">
        <f>IFERROR(Lifespans_all!P182*DTE_mission_minutes!P26,"-")</f>
        <v>0</v>
      </c>
      <c r="Q184" s="114">
        <f>IFERROR(Lifespans_all!Q182*DTE_mission_minutes!Q26,"-")</f>
        <v>0</v>
      </c>
      <c r="R184" s="114">
        <f>IFERROR(Lifespans_all!R182*DTE_mission_minutes!R26,"-")</f>
        <v>0</v>
      </c>
      <c r="S184" s="114">
        <f>IFERROR(Lifespans_all!S182*DTE_mission_minutes!S26,"-")</f>
        <v>0</v>
      </c>
      <c r="T184" s="114">
        <f>IFERROR(Lifespans_all!T182*DTE_mission_minutes!T26,"-")</f>
        <v>0</v>
      </c>
      <c r="U184" s="114">
        <f>IFERROR(Lifespans_all!U182*DTE_mission_minutes!U26,"-")</f>
        <v>0</v>
      </c>
      <c r="V184" s="114">
        <f>IFERROR(Lifespans_all!V182*DTE_mission_minutes!V26,"-")</f>
        <v>0</v>
      </c>
      <c r="W184" s="114">
        <f>IFERROR(Lifespans_all!W182*DTE_mission_minutes!W26,"-")</f>
        <v>0</v>
      </c>
    </row>
    <row r="185" spans="1:23" ht="12" x14ac:dyDescent="0.25">
      <c r="A185" s="85" t="s">
        <v>128</v>
      </c>
      <c r="B185" s="74" t="s">
        <v>110</v>
      </c>
      <c r="C185" s="86"/>
      <c r="D185" s="114">
        <f>IFERROR(Lifespans_all!D183*DTE_mission_minutes!D27,"-")</f>
        <v>761.88366485714243</v>
      </c>
      <c r="E185" s="114">
        <f>IFERROR(Lifespans_all!E183*DTE_mission_minutes!E27,"-")</f>
        <v>761.88366485714243</v>
      </c>
      <c r="F185" s="114">
        <f>IFERROR(Lifespans_all!F183*DTE_mission_minutes!F27,"-")</f>
        <v>761.88366485714243</v>
      </c>
      <c r="G185" s="114">
        <f>IFERROR(Lifespans_all!G183*DTE_mission_minutes!G27,"-")</f>
        <v>0</v>
      </c>
      <c r="H185" s="114">
        <f>IFERROR(Lifespans_all!H183*DTE_mission_minutes!H27,"-")</f>
        <v>0</v>
      </c>
      <c r="I185" s="114">
        <f>IFERROR(Lifespans_all!I183*DTE_mission_minutes!I27,"-")</f>
        <v>0</v>
      </c>
      <c r="J185" s="114">
        <f>IFERROR(Lifespans_all!J183*DTE_mission_minutes!J27,"-")</f>
        <v>0</v>
      </c>
      <c r="K185" s="114">
        <f>IFERROR(Lifespans_all!K183*DTE_mission_minutes!K27,"-")</f>
        <v>0</v>
      </c>
      <c r="L185" s="114">
        <f>IFERROR(Lifespans_all!L183*DTE_mission_minutes!L27,"-")</f>
        <v>0</v>
      </c>
      <c r="M185" s="114">
        <f>IFERROR(Lifespans_all!M183*DTE_mission_minutes!M27,"-")</f>
        <v>0</v>
      </c>
      <c r="N185" s="114">
        <f>IFERROR(Lifespans_all!N183*DTE_mission_minutes!N27,"-")</f>
        <v>0</v>
      </c>
      <c r="O185" s="114">
        <f>IFERROR(Lifespans_all!O183*DTE_mission_minutes!O27,"-")</f>
        <v>0</v>
      </c>
      <c r="P185" s="114">
        <f>IFERROR(Lifespans_all!P183*DTE_mission_minutes!P27,"-")</f>
        <v>0</v>
      </c>
      <c r="Q185" s="114">
        <f>IFERROR(Lifespans_all!Q183*DTE_mission_minutes!Q27,"-")</f>
        <v>0</v>
      </c>
      <c r="R185" s="114">
        <f>IFERROR(Lifespans_all!R183*DTE_mission_minutes!R27,"-")</f>
        <v>0</v>
      </c>
      <c r="S185" s="114">
        <f>IFERROR(Lifespans_all!S183*DTE_mission_minutes!S27,"-")</f>
        <v>0</v>
      </c>
      <c r="T185" s="114">
        <f>IFERROR(Lifespans_all!T183*DTE_mission_minutes!T27,"-")</f>
        <v>0</v>
      </c>
      <c r="U185" s="114">
        <f>IFERROR(Lifespans_all!U183*DTE_mission_minutes!U27,"-")</f>
        <v>0</v>
      </c>
      <c r="V185" s="114">
        <f>IFERROR(Lifespans_all!V183*DTE_mission_minutes!V27,"-")</f>
        <v>0</v>
      </c>
      <c r="W185" s="114">
        <f>IFERROR(Lifespans_all!W183*DTE_mission_minutes!W27,"-")</f>
        <v>0</v>
      </c>
    </row>
    <row r="186" spans="1:23" ht="12" x14ac:dyDescent="0.25">
      <c r="A186" s="85" t="s">
        <v>129</v>
      </c>
      <c r="B186" s="74" t="s">
        <v>110</v>
      </c>
      <c r="C186" s="86"/>
      <c r="D186" s="114">
        <f>IFERROR(Lifespans_all!D184*DTE_mission_minutes!D28,"-")</f>
        <v>761.88366485714243</v>
      </c>
      <c r="E186" s="114">
        <f>IFERROR(Lifespans_all!E184*DTE_mission_minutes!E28,"-")</f>
        <v>761.88366485714243</v>
      </c>
      <c r="F186" s="114">
        <f>IFERROR(Lifespans_all!F184*DTE_mission_minutes!F28,"-")</f>
        <v>761.88366485714243</v>
      </c>
      <c r="G186" s="114">
        <f>IFERROR(Lifespans_all!G184*DTE_mission_minutes!G28,"-")</f>
        <v>761.88366485714243</v>
      </c>
      <c r="H186" s="114">
        <f>IFERROR(Lifespans_all!H184*DTE_mission_minutes!H28,"-")</f>
        <v>761.88366485714243</v>
      </c>
      <c r="I186" s="114">
        <f>IFERROR(Lifespans_all!I184*DTE_mission_minutes!I28,"-")</f>
        <v>761.88366485714243</v>
      </c>
      <c r="J186" s="114">
        <f>IFERROR(Lifespans_all!J184*DTE_mission_minutes!J28,"-")</f>
        <v>0</v>
      </c>
      <c r="K186" s="114">
        <f>IFERROR(Lifespans_all!K184*DTE_mission_minutes!K28,"-")</f>
        <v>0</v>
      </c>
      <c r="L186" s="114">
        <f>IFERROR(Lifespans_all!L184*DTE_mission_minutes!L28,"-")</f>
        <v>0</v>
      </c>
      <c r="M186" s="114">
        <f>IFERROR(Lifespans_all!M184*DTE_mission_minutes!M28,"-")</f>
        <v>0</v>
      </c>
      <c r="N186" s="114">
        <f>IFERROR(Lifespans_all!N184*DTE_mission_minutes!N28,"-")</f>
        <v>0</v>
      </c>
      <c r="O186" s="114">
        <f>IFERROR(Lifespans_all!O184*DTE_mission_minutes!O28,"-")</f>
        <v>0</v>
      </c>
      <c r="P186" s="114">
        <f>IFERROR(Lifespans_all!P184*DTE_mission_minutes!P28,"-")</f>
        <v>0</v>
      </c>
      <c r="Q186" s="114">
        <f>IFERROR(Lifespans_all!Q184*DTE_mission_minutes!Q28,"-")</f>
        <v>0</v>
      </c>
      <c r="R186" s="114">
        <f>IFERROR(Lifespans_all!R184*DTE_mission_minutes!R28,"-")</f>
        <v>0</v>
      </c>
      <c r="S186" s="114">
        <f>IFERROR(Lifespans_all!S184*DTE_mission_minutes!S28,"-")</f>
        <v>0</v>
      </c>
      <c r="T186" s="114">
        <f>IFERROR(Lifespans_all!T184*DTE_mission_minutes!T28,"-")</f>
        <v>0</v>
      </c>
      <c r="U186" s="114">
        <f>IFERROR(Lifespans_all!U184*DTE_mission_minutes!U28,"-")</f>
        <v>0</v>
      </c>
      <c r="V186" s="114">
        <f>IFERROR(Lifespans_all!V184*DTE_mission_minutes!V28,"-")</f>
        <v>0</v>
      </c>
      <c r="W186" s="114">
        <f>IFERROR(Lifespans_all!W184*DTE_mission_minutes!W28,"-")</f>
        <v>0</v>
      </c>
    </row>
    <row r="187" spans="1:23" ht="12" x14ac:dyDescent="0.25">
      <c r="A187" s="85" t="s">
        <v>95</v>
      </c>
      <c r="B187" s="77" t="s">
        <v>114</v>
      </c>
      <c r="C187" s="86"/>
      <c r="D187" s="114">
        <f>IFERROR(Lifespans_all!D185*DTE_mission_minutes!D29,"-")</f>
        <v>1413.3399950000003</v>
      </c>
      <c r="E187" s="114">
        <f>IFERROR(Lifespans_all!E185*DTE_mission_minutes!E29,"-")</f>
        <v>1413.3399950000003</v>
      </c>
      <c r="F187" s="114">
        <f>IFERROR(Lifespans_all!F185*DTE_mission_minutes!F29,"-")</f>
        <v>1413.3399950000003</v>
      </c>
      <c r="G187" s="114">
        <f>IFERROR(Lifespans_all!G185*DTE_mission_minutes!G29,"-")</f>
        <v>1413.3399950000003</v>
      </c>
      <c r="H187" s="114">
        <f>IFERROR(Lifespans_all!H185*DTE_mission_minutes!H29,"-")</f>
        <v>1413.3399950000003</v>
      </c>
      <c r="I187" s="114">
        <f>IFERROR(Lifespans_all!I185*DTE_mission_minutes!I29,"-")</f>
        <v>1413.3399950000003</v>
      </c>
      <c r="J187" s="114">
        <f>IFERROR(Lifespans_all!J185*DTE_mission_minutes!J29,"-")</f>
        <v>1413.3399950000003</v>
      </c>
      <c r="K187" s="114">
        <f>IFERROR(Lifespans_all!K185*DTE_mission_minutes!K29,"-")</f>
        <v>1413.3399950000003</v>
      </c>
      <c r="L187" s="114">
        <f>IFERROR(Lifespans_all!L185*DTE_mission_minutes!L29,"-")</f>
        <v>1413.3399950000003</v>
      </c>
      <c r="M187" s="114">
        <f>IFERROR(Lifespans_all!M185*DTE_mission_minutes!M29,"-")</f>
        <v>1413.3399950000003</v>
      </c>
      <c r="N187" s="114">
        <f>IFERROR(Lifespans_all!N185*DTE_mission_minutes!N29,"-")</f>
        <v>1413.3399950000003</v>
      </c>
      <c r="O187" s="114">
        <f>IFERROR(Lifespans_all!O185*DTE_mission_minutes!O29,"-")</f>
        <v>1413.3399950000003</v>
      </c>
      <c r="P187" s="114">
        <f>IFERROR(Lifespans_all!P185*DTE_mission_minutes!P29,"-")</f>
        <v>1413.3399950000003</v>
      </c>
      <c r="Q187" s="114">
        <f>IFERROR(Lifespans_all!Q185*DTE_mission_minutes!Q29,"-")</f>
        <v>1413.3399950000003</v>
      </c>
      <c r="R187" s="114">
        <f>IFERROR(Lifespans_all!R185*DTE_mission_minutes!R29,"-")</f>
        <v>1413.3399950000003</v>
      </c>
      <c r="S187" s="114">
        <f>IFERROR(Lifespans_all!S185*DTE_mission_minutes!S29,"-")</f>
        <v>1413.3399950000003</v>
      </c>
      <c r="T187" s="114">
        <f>IFERROR(Lifespans_all!T185*DTE_mission_minutes!T29,"-")</f>
        <v>1413.3399950000003</v>
      </c>
      <c r="U187" s="114">
        <f>IFERROR(Lifespans_all!U185*DTE_mission_minutes!U29,"-")</f>
        <v>1413.3399950000003</v>
      </c>
      <c r="V187" s="114">
        <f>IFERROR(Lifespans_all!V185*DTE_mission_minutes!V29,"-")</f>
        <v>1413.3399950000003</v>
      </c>
      <c r="W187" s="114">
        <f>IFERROR(Lifespans_all!W185*DTE_mission_minutes!W29,"-")</f>
        <v>1413.3399950000003</v>
      </c>
    </row>
    <row r="188" spans="1:23" ht="12" x14ac:dyDescent="0.25">
      <c r="A188" s="85" t="s">
        <v>130</v>
      </c>
      <c r="B188" s="77" t="s">
        <v>111</v>
      </c>
      <c r="C188" s="86"/>
      <c r="D188" s="114">
        <f>IFERROR(Lifespans_all!D186*DTE_mission_minutes!D30,"-")</f>
        <v>1430.9131237870372</v>
      </c>
      <c r="E188" s="114">
        <f>IFERROR(Lifespans_all!E186*DTE_mission_minutes!E30,"-")</f>
        <v>1430.9131237870372</v>
      </c>
      <c r="F188" s="114">
        <f>IFERROR(Lifespans_all!F186*DTE_mission_minutes!F30,"-")</f>
        <v>1430.9131237870372</v>
      </c>
      <c r="G188" s="114">
        <f>IFERROR(Lifespans_all!G186*DTE_mission_minutes!G30,"-")</f>
        <v>1430.9131237870372</v>
      </c>
      <c r="H188" s="114">
        <f>IFERROR(Lifespans_all!H186*DTE_mission_minutes!H30,"-")</f>
        <v>1430.9131237870372</v>
      </c>
      <c r="I188" s="114">
        <f>IFERROR(Lifespans_all!I186*DTE_mission_minutes!I30,"-")</f>
        <v>1430.9131237870372</v>
      </c>
      <c r="J188" s="114">
        <f>IFERROR(Lifespans_all!J186*DTE_mission_minutes!J30,"-")</f>
        <v>1430.9131237870372</v>
      </c>
      <c r="K188" s="114">
        <f>IFERROR(Lifespans_all!K186*DTE_mission_minutes!K30,"-")</f>
        <v>1430.9131237870372</v>
      </c>
      <c r="L188" s="114">
        <f>IFERROR(Lifespans_all!L186*DTE_mission_minutes!L30,"-")</f>
        <v>1430.9131237870372</v>
      </c>
      <c r="M188" s="114">
        <f>IFERROR(Lifespans_all!M186*DTE_mission_minutes!M30,"-")</f>
        <v>1430.9131237870372</v>
      </c>
      <c r="N188" s="114">
        <f>IFERROR(Lifespans_all!N186*DTE_mission_minutes!N30,"-")</f>
        <v>1430.9131237870372</v>
      </c>
      <c r="O188" s="114">
        <f>IFERROR(Lifespans_all!O186*DTE_mission_minutes!O30,"-")</f>
        <v>1430.9131237870372</v>
      </c>
      <c r="P188" s="114">
        <f>IFERROR(Lifespans_all!P186*DTE_mission_minutes!P30,"-")</f>
        <v>1430.9131237870372</v>
      </c>
      <c r="Q188" s="114">
        <f>IFERROR(Lifespans_all!Q186*DTE_mission_minutes!Q30,"-")</f>
        <v>1430.9131237870372</v>
      </c>
      <c r="R188" s="114">
        <f>IFERROR(Lifespans_all!R186*DTE_mission_minutes!R30,"-")</f>
        <v>1430.9131237870372</v>
      </c>
      <c r="S188" s="114">
        <f>IFERROR(Lifespans_all!S186*DTE_mission_minutes!S30,"-")</f>
        <v>1430.9131237870372</v>
      </c>
      <c r="T188" s="114">
        <f>IFERROR(Lifespans_all!T186*DTE_mission_minutes!T30,"-")</f>
        <v>1430.9131237870372</v>
      </c>
      <c r="U188" s="114">
        <f>IFERROR(Lifespans_all!U186*DTE_mission_minutes!U30,"-")</f>
        <v>1430.9131237870372</v>
      </c>
      <c r="V188" s="114">
        <f>IFERROR(Lifespans_all!V186*DTE_mission_minutes!V30,"-")</f>
        <v>1430.9131237870372</v>
      </c>
      <c r="W188" s="114">
        <f>IFERROR(Lifespans_all!W186*DTE_mission_minutes!W30,"-")</f>
        <v>1430.9131237870372</v>
      </c>
    </row>
    <row r="189" spans="1:23" ht="12" x14ac:dyDescent="0.25">
      <c r="A189" s="85" t="s">
        <v>140</v>
      </c>
      <c r="B189" s="74" t="s">
        <v>109</v>
      </c>
      <c r="C189" s="86" t="s">
        <v>144</v>
      </c>
      <c r="D189" s="114">
        <f>IFERROR(Lifespans_all!D187*DTE_mission_minutes!D31,"-")</f>
        <v>221.29177222222222</v>
      </c>
      <c r="E189" s="114">
        <f>IFERROR(Lifespans_all!E187*DTE_mission_minutes!E31,"-")</f>
        <v>244.03194444444446</v>
      </c>
      <c r="F189" s="114">
        <f>IFERROR(Lifespans_all!F187*DTE_mission_minutes!F31,"-")</f>
        <v>0</v>
      </c>
      <c r="G189" s="114">
        <f>IFERROR(Lifespans_all!G187*DTE_mission_minutes!G31,"-")</f>
        <v>0</v>
      </c>
      <c r="H189" s="114">
        <f>IFERROR(Lifespans_all!H187*DTE_mission_minutes!H31,"-")</f>
        <v>0</v>
      </c>
      <c r="I189" s="114">
        <f>IFERROR(Lifespans_all!I187*DTE_mission_minutes!I31,"-")</f>
        <v>0</v>
      </c>
      <c r="J189" s="114">
        <f>IFERROR(Lifespans_all!J187*DTE_mission_minutes!J31,"-")</f>
        <v>0</v>
      </c>
      <c r="K189" s="114">
        <f>IFERROR(Lifespans_all!K187*DTE_mission_minutes!K31,"-")</f>
        <v>0</v>
      </c>
      <c r="L189" s="114">
        <f>IFERROR(Lifespans_all!L187*DTE_mission_minutes!L31,"-")</f>
        <v>0</v>
      </c>
      <c r="M189" s="114">
        <f>IFERROR(Lifespans_all!M187*DTE_mission_minutes!M31,"-")</f>
        <v>0</v>
      </c>
      <c r="N189" s="114">
        <f>IFERROR(Lifespans_all!N187*DTE_mission_minutes!N31,"-")</f>
        <v>0</v>
      </c>
      <c r="O189" s="114">
        <f>IFERROR(Lifespans_all!O187*DTE_mission_minutes!O31,"-")</f>
        <v>0</v>
      </c>
      <c r="P189" s="114">
        <f>IFERROR(Lifespans_all!P187*DTE_mission_minutes!P31,"-")</f>
        <v>0</v>
      </c>
      <c r="Q189" s="114">
        <f>IFERROR(Lifespans_all!Q187*DTE_mission_minutes!Q31,"-")</f>
        <v>0</v>
      </c>
      <c r="R189" s="114">
        <f>IFERROR(Lifespans_all!R187*DTE_mission_minutes!R31,"-")</f>
        <v>0</v>
      </c>
      <c r="S189" s="114">
        <f>IFERROR(Lifespans_all!S187*DTE_mission_minutes!S31,"-")</f>
        <v>0</v>
      </c>
      <c r="T189" s="114">
        <f>IFERROR(Lifespans_all!T187*DTE_mission_minutes!T31,"-")</f>
        <v>0</v>
      </c>
      <c r="U189" s="114">
        <f>IFERROR(Lifespans_all!U187*DTE_mission_minutes!U31,"-")</f>
        <v>0</v>
      </c>
      <c r="V189" s="114">
        <f>IFERROR(Lifespans_all!V187*DTE_mission_minutes!V31,"-")</f>
        <v>0</v>
      </c>
      <c r="W189" s="114">
        <f>IFERROR(Lifespans_all!W187*DTE_mission_minutes!W31,"-")</f>
        <v>0</v>
      </c>
    </row>
    <row r="190" spans="1:23" ht="12" x14ac:dyDescent="0.25">
      <c r="A190" s="85" t="s">
        <v>96</v>
      </c>
      <c r="B190" s="77" t="s">
        <v>114</v>
      </c>
      <c r="C190" s="86" t="s">
        <v>144</v>
      </c>
      <c r="D190" s="114">
        <f>IFERROR(Lifespans_all!D188*DTE_mission_minutes!D32,"-")</f>
        <v>64.996111111111119</v>
      </c>
      <c r="E190" s="114">
        <f>IFERROR(Lifespans_all!E188*DTE_mission_minutes!E32,"-")</f>
        <v>0</v>
      </c>
      <c r="F190" s="114">
        <f>IFERROR(Lifespans_all!F188*DTE_mission_minutes!F32,"-")</f>
        <v>0</v>
      </c>
      <c r="G190" s="114">
        <f>IFERROR(Lifespans_all!G188*DTE_mission_minutes!G32,"-")</f>
        <v>0</v>
      </c>
      <c r="H190" s="114">
        <f>IFERROR(Lifespans_all!H188*DTE_mission_minutes!H32,"-")</f>
        <v>0</v>
      </c>
      <c r="I190" s="114">
        <f>IFERROR(Lifespans_all!I188*DTE_mission_minutes!I32,"-")</f>
        <v>0</v>
      </c>
      <c r="J190" s="114">
        <f>IFERROR(Lifespans_all!J188*DTE_mission_minutes!J32,"-")</f>
        <v>0</v>
      </c>
      <c r="K190" s="114">
        <f>IFERROR(Lifespans_all!K188*DTE_mission_minutes!K32,"-")</f>
        <v>0</v>
      </c>
      <c r="L190" s="114">
        <f>IFERROR(Lifespans_all!L188*DTE_mission_minutes!L32,"-")</f>
        <v>0</v>
      </c>
      <c r="M190" s="114">
        <f>IFERROR(Lifespans_all!M188*DTE_mission_minutes!M32,"-")</f>
        <v>0</v>
      </c>
      <c r="N190" s="114">
        <f>IFERROR(Lifespans_all!N188*DTE_mission_minutes!N32,"-")</f>
        <v>0</v>
      </c>
      <c r="O190" s="114">
        <f>IFERROR(Lifespans_all!O188*DTE_mission_minutes!O32,"-")</f>
        <v>0</v>
      </c>
      <c r="P190" s="114">
        <f>IFERROR(Lifespans_all!P188*DTE_mission_minutes!P32,"-")</f>
        <v>0</v>
      </c>
      <c r="Q190" s="114">
        <f>IFERROR(Lifespans_all!Q188*DTE_mission_minutes!Q32,"-")</f>
        <v>0</v>
      </c>
      <c r="R190" s="114">
        <f>IFERROR(Lifespans_all!R188*DTE_mission_minutes!R32,"-")</f>
        <v>0</v>
      </c>
      <c r="S190" s="114">
        <f>IFERROR(Lifespans_all!S188*DTE_mission_minutes!S32,"-")</f>
        <v>0</v>
      </c>
      <c r="T190" s="114">
        <f>IFERROR(Lifespans_all!T188*DTE_mission_minutes!T32,"-")</f>
        <v>0</v>
      </c>
      <c r="U190" s="114">
        <f>IFERROR(Lifespans_all!U188*DTE_mission_minutes!U32,"-")</f>
        <v>0</v>
      </c>
      <c r="V190" s="114">
        <f>IFERROR(Lifespans_all!V188*DTE_mission_minutes!V32,"-")</f>
        <v>0</v>
      </c>
      <c r="W190" s="114">
        <f>IFERROR(Lifespans_all!W188*DTE_mission_minutes!W32,"-")</f>
        <v>0</v>
      </c>
    </row>
    <row r="191" spans="1:23" ht="12" x14ac:dyDescent="0.25">
      <c r="A191" s="85" t="s">
        <v>108</v>
      </c>
      <c r="B191" s="74" t="s">
        <v>110</v>
      </c>
      <c r="C191" s="86" t="s">
        <v>144</v>
      </c>
      <c r="D191" s="114">
        <f>IFERROR(Lifespans_all!D189*DTE_mission_minutes!D33,"-")</f>
        <v>575.81194444444441</v>
      </c>
      <c r="E191" s="114">
        <f>IFERROR(Lifespans_all!E189*DTE_mission_minutes!E33,"-")</f>
        <v>580.59861111111104</v>
      </c>
      <c r="F191" s="114">
        <f>IFERROR(Lifespans_all!F189*DTE_mission_minutes!F33,"-")</f>
        <v>499.24888888888893</v>
      </c>
      <c r="G191" s="114">
        <f>IFERROR(Lifespans_all!G189*DTE_mission_minutes!G33,"-")</f>
        <v>565.82727777777768</v>
      </c>
      <c r="H191" s="114">
        <f>IFERROR(Lifespans_all!H189*DTE_mission_minutes!H33,"-")</f>
        <v>0</v>
      </c>
      <c r="I191" s="114">
        <f>IFERROR(Lifespans_all!I189*DTE_mission_minutes!I33,"-")</f>
        <v>0</v>
      </c>
      <c r="J191" s="114">
        <f>IFERROR(Lifespans_all!J189*DTE_mission_minutes!J33,"-")</f>
        <v>0</v>
      </c>
      <c r="K191" s="114">
        <f>IFERROR(Lifespans_all!K189*DTE_mission_minutes!K33,"-")</f>
        <v>0</v>
      </c>
      <c r="L191" s="114">
        <f>IFERROR(Lifespans_all!L189*DTE_mission_minutes!L33,"-")</f>
        <v>0</v>
      </c>
      <c r="M191" s="114">
        <f>IFERROR(Lifespans_all!M189*DTE_mission_minutes!M33,"-")</f>
        <v>0</v>
      </c>
      <c r="N191" s="114">
        <f>IFERROR(Lifespans_all!N189*DTE_mission_minutes!N33,"-")</f>
        <v>0</v>
      </c>
      <c r="O191" s="114">
        <f>IFERROR(Lifespans_all!O189*DTE_mission_minutes!O33,"-")</f>
        <v>0</v>
      </c>
      <c r="P191" s="114">
        <f>IFERROR(Lifespans_all!P189*DTE_mission_minutes!P33,"-")</f>
        <v>0</v>
      </c>
      <c r="Q191" s="114">
        <f>IFERROR(Lifespans_all!Q189*DTE_mission_minutes!Q33,"-")</f>
        <v>0</v>
      </c>
      <c r="R191" s="114">
        <f>IFERROR(Lifespans_all!R189*DTE_mission_minutes!R33,"-")</f>
        <v>0</v>
      </c>
      <c r="S191" s="114">
        <f>IFERROR(Lifespans_all!S189*DTE_mission_minutes!S33,"-")</f>
        <v>0</v>
      </c>
      <c r="T191" s="114">
        <f>IFERROR(Lifespans_all!T189*DTE_mission_minutes!T33,"-")</f>
        <v>0</v>
      </c>
      <c r="U191" s="114">
        <f>IFERROR(Lifespans_all!U189*DTE_mission_minutes!U33,"-")</f>
        <v>0</v>
      </c>
      <c r="V191" s="114">
        <f>IFERROR(Lifespans_all!V189*DTE_mission_minutes!V33,"-")</f>
        <v>0</v>
      </c>
      <c r="W191" s="114">
        <f>IFERROR(Lifespans_all!W189*DTE_mission_minutes!W33,"-")</f>
        <v>0</v>
      </c>
    </row>
    <row r="192" spans="1:23" ht="12" x14ac:dyDescent="0.25">
      <c r="A192" s="85" t="s">
        <v>97</v>
      </c>
      <c r="B192" s="85"/>
      <c r="C192" s="86"/>
      <c r="D192" s="114" t="str">
        <f>IFERROR(Lifespans_all!D190*DTE_mission_minutes!D34,"-")</f>
        <v>-</v>
      </c>
      <c r="E192" s="114" t="str">
        <f>IFERROR(Lifespans_all!E190*DTE_mission_minutes!E34,"-")</f>
        <v>-</v>
      </c>
      <c r="F192" s="114" t="str">
        <f>IFERROR(Lifespans_all!F190*DTE_mission_minutes!F34,"-")</f>
        <v>-</v>
      </c>
      <c r="G192" s="114" t="str">
        <f>IFERROR(Lifespans_all!G190*DTE_mission_minutes!G34,"-")</f>
        <v>-</v>
      </c>
      <c r="H192" s="114" t="str">
        <f>IFERROR(Lifespans_all!H190*DTE_mission_minutes!H34,"-")</f>
        <v>-</v>
      </c>
      <c r="I192" s="114" t="str">
        <f>IFERROR(Lifespans_all!I190*DTE_mission_minutes!I34,"-")</f>
        <v>-</v>
      </c>
      <c r="J192" s="114" t="str">
        <f>IFERROR(Lifespans_all!J190*DTE_mission_minutes!J34,"-")</f>
        <v>-</v>
      </c>
      <c r="K192" s="114" t="str">
        <f>IFERROR(Lifespans_all!K190*DTE_mission_minutes!K34,"-")</f>
        <v>-</v>
      </c>
      <c r="L192" s="114" t="str">
        <f>IFERROR(Lifespans_all!L190*DTE_mission_minutes!L34,"-")</f>
        <v>-</v>
      </c>
      <c r="M192" s="114" t="str">
        <f>IFERROR(Lifespans_all!M190*DTE_mission_minutes!M34,"-")</f>
        <v>-</v>
      </c>
      <c r="N192" s="114" t="str">
        <f>IFERROR(Lifespans_all!N190*DTE_mission_minutes!N34,"-")</f>
        <v>-</v>
      </c>
      <c r="O192" s="114" t="str">
        <f>IFERROR(Lifespans_all!O190*DTE_mission_minutes!O34,"-")</f>
        <v>-</v>
      </c>
      <c r="P192" s="114" t="str">
        <f>IFERROR(Lifespans_all!P190*DTE_mission_minutes!P34,"-")</f>
        <v>-</v>
      </c>
      <c r="Q192" s="114" t="str">
        <f>IFERROR(Lifespans_all!Q190*DTE_mission_minutes!Q34,"-")</f>
        <v>-</v>
      </c>
      <c r="R192" s="114" t="str">
        <f>IFERROR(Lifespans_all!R190*DTE_mission_minutes!R34,"-")</f>
        <v>-</v>
      </c>
      <c r="S192" s="114" t="str">
        <f>IFERROR(Lifespans_all!S190*DTE_mission_minutes!S34,"-")</f>
        <v>-</v>
      </c>
      <c r="T192" s="114" t="str">
        <f>IFERROR(Lifespans_all!T190*DTE_mission_minutes!T34,"-")</f>
        <v>-</v>
      </c>
      <c r="U192" s="114" t="str">
        <f>IFERROR(Lifespans_all!U190*DTE_mission_minutes!U34,"-")</f>
        <v>-</v>
      </c>
      <c r="V192" s="114" t="str">
        <f>IFERROR(Lifespans_all!V190*DTE_mission_minutes!V34,"-")</f>
        <v>-</v>
      </c>
      <c r="W192" s="114" t="str">
        <f>IFERROR(Lifespans_all!W190*DTE_mission_minutes!W34,"-")</f>
        <v>-</v>
      </c>
    </row>
    <row r="193" spans="1:23" ht="12" x14ac:dyDescent="0.25">
      <c r="A193" s="85" t="s">
        <v>131</v>
      </c>
      <c r="B193" s="74" t="s">
        <v>110</v>
      </c>
      <c r="C193" s="86" t="s">
        <v>144</v>
      </c>
      <c r="D193" s="114">
        <f>IFERROR(Lifespans_all!D191*DTE_mission_minutes!D35,"-")</f>
        <v>64.579722222222216</v>
      </c>
      <c r="E193" s="114">
        <f>IFERROR(Lifespans_all!E191*DTE_mission_minutes!E35,"-")</f>
        <v>56.487941666666664</v>
      </c>
      <c r="F193" s="114">
        <f>IFERROR(Lifespans_all!F191*DTE_mission_minutes!F35,"-")</f>
        <v>49.259444444444441</v>
      </c>
      <c r="G193" s="114">
        <f>IFERROR(Lifespans_all!G191*DTE_mission_minutes!G35,"-")</f>
        <v>60.035777777777774</v>
      </c>
      <c r="H193" s="114">
        <f>IFERROR(Lifespans_all!H191*DTE_mission_minutes!H35,"-")</f>
        <v>60.035777777777774</v>
      </c>
      <c r="I193" s="114">
        <f>IFERROR(Lifespans_all!I191*DTE_mission_minutes!I35,"-")</f>
        <v>0</v>
      </c>
      <c r="J193" s="114">
        <f>IFERROR(Lifespans_all!J191*DTE_mission_minutes!J35,"-")</f>
        <v>0</v>
      </c>
      <c r="K193" s="114">
        <f>IFERROR(Lifespans_all!K191*DTE_mission_minutes!K35,"-")</f>
        <v>0</v>
      </c>
      <c r="L193" s="114">
        <f>IFERROR(Lifespans_all!L191*DTE_mission_minutes!L35,"-")</f>
        <v>0</v>
      </c>
      <c r="M193" s="114">
        <f>IFERROR(Lifespans_all!M191*DTE_mission_minutes!M35,"-")</f>
        <v>0</v>
      </c>
      <c r="N193" s="114">
        <f>IFERROR(Lifespans_all!N191*DTE_mission_minutes!N35,"-")</f>
        <v>0</v>
      </c>
      <c r="O193" s="114">
        <f>IFERROR(Lifespans_all!O191*DTE_mission_minutes!O35,"-")</f>
        <v>0</v>
      </c>
      <c r="P193" s="114">
        <f>IFERROR(Lifespans_all!P191*DTE_mission_minutes!P35,"-")</f>
        <v>0</v>
      </c>
      <c r="Q193" s="114">
        <f>IFERROR(Lifespans_all!Q191*DTE_mission_minutes!Q35,"-")</f>
        <v>0</v>
      </c>
      <c r="R193" s="114">
        <f>IFERROR(Lifespans_all!R191*DTE_mission_minutes!R35,"-")</f>
        <v>0</v>
      </c>
      <c r="S193" s="114">
        <f>IFERROR(Lifespans_all!S191*DTE_mission_minutes!S35,"-")</f>
        <v>0</v>
      </c>
      <c r="T193" s="114">
        <f>IFERROR(Lifespans_all!T191*DTE_mission_minutes!T35,"-")</f>
        <v>0</v>
      </c>
      <c r="U193" s="114">
        <f>IFERROR(Lifespans_all!U191*DTE_mission_minutes!U35,"-")</f>
        <v>0</v>
      </c>
      <c r="V193" s="114">
        <f>IFERROR(Lifespans_all!V191*DTE_mission_minutes!V35,"-")</f>
        <v>0</v>
      </c>
      <c r="W193" s="114">
        <f>IFERROR(Lifespans_all!W191*DTE_mission_minutes!W35,"-")</f>
        <v>0</v>
      </c>
    </row>
    <row r="194" spans="1:23" ht="12" x14ac:dyDescent="0.25">
      <c r="A194" s="85" t="s">
        <v>98</v>
      </c>
      <c r="B194" s="74" t="s">
        <v>110</v>
      </c>
      <c r="C194" s="86"/>
      <c r="D194" s="114">
        <f>IFERROR(Lifespans_all!D192*DTE_mission_minutes!D36,"-")</f>
        <v>761.88366485714243</v>
      </c>
      <c r="E194" s="114">
        <f>IFERROR(Lifespans_all!E192*DTE_mission_minutes!E36,"-")</f>
        <v>761.88366485714243</v>
      </c>
      <c r="F194" s="114">
        <f>IFERROR(Lifespans_all!F192*DTE_mission_minutes!F36,"-")</f>
        <v>761.88366485714243</v>
      </c>
      <c r="G194" s="114">
        <f>IFERROR(Lifespans_all!G192*DTE_mission_minutes!G36,"-")</f>
        <v>0</v>
      </c>
      <c r="H194" s="114">
        <f>IFERROR(Lifespans_all!H192*DTE_mission_minutes!H36,"-")</f>
        <v>0</v>
      </c>
      <c r="I194" s="114">
        <f>IFERROR(Lifespans_all!I192*DTE_mission_minutes!I36,"-")</f>
        <v>0</v>
      </c>
      <c r="J194" s="114">
        <f>IFERROR(Lifespans_all!J192*DTE_mission_minutes!J36,"-")</f>
        <v>0</v>
      </c>
      <c r="K194" s="114">
        <f>IFERROR(Lifespans_all!K192*DTE_mission_minutes!K36,"-")</f>
        <v>0</v>
      </c>
      <c r="L194" s="114">
        <f>IFERROR(Lifespans_all!L192*DTE_mission_minutes!L36,"-")</f>
        <v>0</v>
      </c>
      <c r="M194" s="114">
        <f>IFERROR(Lifespans_all!M192*DTE_mission_minutes!M36,"-")</f>
        <v>0</v>
      </c>
      <c r="N194" s="114">
        <f>IFERROR(Lifespans_all!N192*DTE_mission_minutes!N36,"-")</f>
        <v>0</v>
      </c>
      <c r="O194" s="114">
        <f>IFERROR(Lifespans_all!O192*DTE_mission_minutes!O36,"-")</f>
        <v>0</v>
      </c>
      <c r="P194" s="114">
        <f>IFERROR(Lifespans_all!P192*DTE_mission_minutes!P36,"-")</f>
        <v>0</v>
      </c>
      <c r="Q194" s="114">
        <f>IFERROR(Lifespans_all!Q192*DTE_mission_minutes!Q36,"-")</f>
        <v>0</v>
      </c>
      <c r="R194" s="114">
        <f>IFERROR(Lifespans_all!R192*DTE_mission_minutes!R36,"-")</f>
        <v>0</v>
      </c>
      <c r="S194" s="114">
        <f>IFERROR(Lifespans_all!S192*DTE_mission_minutes!S36,"-")</f>
        <v>0</v>
      </c>
      <c r="T194" s="114">
        <f>IFERROR(Lifespans_all!T192*DTE_mission_minutes!T36,"-")</f>
        <v>0</v>
      </c>
      <c r="U194" s="114">
        <f>IFERROR(Lifespans_all!U192*DTE_mission_minutes!U36,"-")</f>
        <v>0</v>
      </c>
      <c r="V194" s="114">
        <f>IFERROR(Lifespans_all!V192*DTE_mission_minutes!V36,"-")</f>
        <v>0</v>
      </c>
      <c r="W194" s="114">
        <f>IFERROR(Lifespans_all!W192*DTE_mission_minutes!W36,"-")</f>
        <v>0</v>
      </c>
    </row>
    <row r="195" spans="1:23" ht="12" x14ac:dyDescent="0.25">
      <c r="A195" s="85" t="s">
        <v>99</v>
      </c>
      <c r="B195" s="77" t="s">
        <v>112</v>
      </c>
      <c r="C195" s="86"/>
      <c r="D195" s="114">
        <f>IFERROR(Lifespans_all!D193*DTE_mission_minutes!D37,"-")</f>
        <v>471.24058738888903</v>
      </c>
      <c r="E195" s="114">
        <f>IFERROR(Lifespans_all!E193*DTE_mission_minutes!E37,"-")</f>
        <v>471.24058738888903</v>
      </c>
      <c r="F195" s="114">
        <f>IFERROR(Lifespans_all!F193*DTE_mission_minutes!F37,"-")</f>
        <v>471.24058738888903</v>
      </c>
      <c r="G195" s="114">
        <f>IFERROR(Lifespans_all!G193*DTE_mission_minutes!G37,"-")</f>
        <v>471.24058738888903</v>
      </c>
      <c r="H195" s="114">
        <f>IFERROR(Lifespans_all!H193*DTE_mission_minutes!H37,"-")</f>
        <v>471.24058738888903</v>
      </c>
      <c r="I195" s="114">
        <f>IFERROR(Lifespans_all!I193*DTE_mission_minutes!I37,"-")</f>
        <v>471.24058738888903</v>
      </c>
      <c r="J195" s="114">
        <f>IFERROR(Lifespans_all!J193*DTE_mission_minutes!J37,"-")</f>
        <v>471.24058738888903</v>
      </c>
      <c r="K195" s="114">
        <f>IFERROR(Lifespans_all!K193*DTE_mission_minutes!K37,"-")</f>
        <v>471.24058738888903</v>
      </c>
      <c r="L195" s="114">
        <f>IFERROR(Lifespans_all!L193*DTE_mission_minutes!L37,"-")</f>
        <v>471.24058738888903</v>
      </c>
      <c r="M195" s="114">
        <f>IFERROR(Lifespans_all!M193*DTE_mission_minutes!M37,"-")</f>
        <v>471.24058738888903</v>
      </c>
      <c r="N195" s="114">
        <f>IFERROR(Lifespans_all!N193*DTE_mission_minutes!N37,"-")</f>
        <v>471.24058738888903</v>
      </c>
      <c r="O195" s="114">
        <f>IFERROR(Lifespans_all!O193*DTE_mission_minutes!O37,"-")</f>
        <v>471.24058738888903</v>
      </c>
      <c r="P195" s="114">
        <f>IFERROR(Lifespans_all!P193*DTE_mission_minutes!P37,"-")</f>
        <v>471.24058738888903</v>
      </c>
      <c r="Q195" s="114">
        <f>IFERROR(Lifespans_all!Q193*DTE_mission_minutes!Q37,"-")</f>
        <v>471.24058738888903</v>
      </c>
      <c r="R195" s="114">
        <f>IFERROR(Lifespans_all!R193*DTE_mission_minutes!R37,"-")</f>
        <v>471.24058738888903</v>
      </c>
      <c r="S195" s="114">
        <f>IFERROR(Lifespans_all!S193*DTE_mission_minutes!S37,"-")</f>
        <v>471.24058738888903</v>
      </c>
      <c r="T195" s="114">
        <f>IFERROR(Lifespans_all!T193*DTE_mission_minutes!T37,"-")</f>
        <v>471.24058738888903</v>
      </c>
      <c r="U195" s="114">
        <f>IFERROR(Lifespans_all!U193*DTE_mission_minutes!U37,"-")</f>
        <v>471.24058738888903</v>
      </c>
      <c r="V195" s="114">
        <f>IFERROR(Lifespans_all!V193*DTE_mission_minutes!V37,"-")</f>
        <v>471.24058738888903</v>
      </c>
      <c r="W195" s="114">
        <f>IFERROR(Lifespans_all!W193*DTE_mission_minutes!W37,"-")</f>
        <v>471.24058738888903</v>
      </c>
    </row>
    <row r="196" spans="1:23" ht="12" x14ac:dyDescent="0.25">
      <c r="A196" s="85" t="s">
        <v>100</v>
      </c>
      <c r="B196" s="87" t="s">
        <v>117</v>
      </c>
      <c r="C196" s="86"/>
      <c r="D196" s="114" t="str">
        <f>IFERROR(Lifespans_all!D194*DTE_mission_minutes!D38,"-")</f>
        <v>-</v>
      </c>
      <c r="E196" s="114" t="str">
        <f>IFERROR(Lifespans_all!E194*DTE_mission_minutes!E38,"-")</f>
        <v>-</v>
      </c>
      <c r="F196" s="114" t="str">
        <f>IFERROR(Lifespans_all!F194*DTE_mission_minutes!F38,"-")</f>
        <v>-</v>
      </c>
      <c r="G196" s="114" t="str">
        <f>IFERROR(Lifespans_all!G194*DTE_mission_minutes!G38,"-")</f>
        <v>-</v>
      </c>
      <c r="H196" s="114" t="str">
        <f>IFERROR(Lifespans_all!H194*DTE_mission_minutes!H38,"-")</f>
        <v>-</v>
      </c>
      <c r="I196" s="114" t="str">
        <f>IFERROR(Lifespans_all!I194*DTE_mission_minutes!I38,"-")</f>
        <v>-</v>
      </c>
      <c r="J196" s="114" t="str">
        <f>IFERROR(Lifespans_all!J194*DTE_mission_minutes!J38,"-")</f>
        <v>-</v>
      </c>
      <c r="K196" s="114" t="str">
        <f>IFERROR(Lifespans_all!K194*DTE_mission_minutes!K38,"-")</f>
        <v>-</v>
      </c>
      <c r="L196" s="114" t="str">
        <f>IFERROR(Lifespans_all!L194*DTE_mission_minutes!L38,"-")</f>
        <v>-</v>
      </c>
      <c r="M196" s="114" t="str">
        <f>IFERROR(Lifespans_all!M194*DTE_mission_minutes!M38,"-")</f>
        <v>-</v>
      </c>
      <c r="N196" s="114" t="str">
        <f>IFERROR(Lifespans_all!N194*DTE_mission_minutes!N38,"-")</f>
        <v>-</v>
      </c>
      <c r="O196" s="114" t="str">
        <f>IFERROR(Lifespans_all!O194*DTE_mission_minutes!O38,"-")</f>
        <v>-</v>
      </c>
      <c r="P196" s="114" t="str">
        <f>IFERROR(Lifespans_all!P194*DTE_mission_minutes!P38,"-")</f>
        <v>-</v>
      </c>
      <c r="Q196" s="114" t="str">
        <f>IFERROR(Lifespans_all!Q194*DTE_mission_minutes!Q38,"-")</f>
        <v>-</v>
      </c>
      <c r="R196" s="114" t="str">
        <f>IFERROR(Lifespans_all!R194*DTE_mission_minutes!R38,"-")</f>
        <v>-</v>
      </c>
      <c r="S196" s="114" t="str">
        <f>IFERROR(Lifespans_all!S194*DTE_mission_minutes!S38,"-")</f>
        <v>-</v>
      </c>
      <c r="T196" s="114" t="str">
        <f>IFERROR(Lifespans_all!T194*DTE_mission_minutes!T38,"-")</f>
        <v>-</v>
      </c>
      <c r="U196" s="114" t="str">
        <f>IFERROR(Lifespans_all!U194*DTE_mission_minutes!U38,"-")</f>
        <v>-</v>
      </c>
      <c r="V196" s="114" t="str">
        <f>IFERROR(Lifespans_all!V194*DTE_mission_minutes!V38,"-")</f>
        <v>-</v>
      </c>
      <c r="W196" s="114" t="str">
        <f>IFERROR(Lifespans_all!W194*DTE_mission_minutes!W38,"-")</f>
        <v>-</v>
      </c>
    </row>
    <row r="197" spans="1:23" ht="12" x14ac:dyDescent="0.25">
      <c r="A197" s="85" t="s">
        <v>101</v>
      </c>
      <c r="B197" s="87" t="s">
        <v>117</v>
      </c>
      <c r="C197" s="86"/>
      <c r="D197" s="114" t="str">
        <f>IFERROR(Lifespans_all!D195*DTE_mission_minutes!D39,"-")</f>
        <v>-</v>
      </c>
      <c r="E197" s="114" t="str">
        <f>IFERROR(Lifespans_all!E195*DTE_mission_minutes!E39,"-")</f>
        <v>-</v>
      </c>
      <c r="F197" s="114" t="str">
        <f>IFERROR(Lifespans_all!F195*DTE_mission_minutes!F39,"-")</f>
        <v>-</v>
      </c>
      <c r="G197" s="114" t="str">
        <f>IFERROR(Lifespans_all!G195*DTE_mission_minutes!G39,"-")</f>
        <v>-</v>
      </c>
      <c r="H197" s="114" t="str">
        <f>IFERROR(Lifespans_all!H195*DTE_mission_minutes!H39,"-")</f>
        <v>-</v>
      </c>
      <c r="I197" s="114" t="str">
        <f>IFERROR(Lifespans_all!I195*DTE_mission_minutes!I39,"-")</f>
        <v>-</v>
      </c>
      <c r="J197" s="114" t="str">
        <f>IFERROR(Lifespans_all!J195*DTE_mission_minutes!J39,"-")</f>
        <v>-</v>
      </c>
      <c r="K197" s="114" t="str">
        <f>IFERROR(Lifespans_all!K195*DTE_mission_minutes!K39,"-")</f>
        <v>-</v>
      </c>
      <c r="L197" s="114" t="str">
        <f>IFERROR(Lifespans_all!L195*DTE_mission_minutes!L39,"-")</f>
        <v>-</v>
      </c>
      <c r="M197" s="114" t="str">
        <f>IFERROR(Lifespans_all!M195*DTE_mission_minutes!M39,"-")</f>
        <v>-</v>
      </c>
      <c r="N197" s="114" t="str">
        <f>IFERROR(Lifespans_all!N195*DTE_mission_minutes!N39,"-")</f>
        <v>-</v>
      </c>
      <c r="O197" s="114" t="str">
        <f>IFERROR(Lifespans_all!O195*DTE_mission_minutes!O39,"-")</f>
        <v>-</v>
      </c>
      <c r="P197" s="114" t="str">
        <f>IFERROR(Lifespans_all!P195*DTE_mission_minutes!P39,"-")</f>
        <v>-</v>
      </c>
      <c r="Q197" s="114" t="str">
        <f>IFERROR(Lifespans_all!Q195*DTE_mission_minutes!Q39,"-")</f>
        <v>-</v>
      </c>
      <c r="R197" s="114" t="str">
        <f>IFERROR(Lifespans_all!R195*DTE_mission_minutes!R39,"-")</f>
        <v>-</v>
      </c>
      <c r="S197" s="114" t="str">
        <f>IFERROR(Lifespans_all!S195*DTE_mission_minutes!S39,"-")</f>
        <v>-</v>
      </c>
      <c r="T197" s="114" t="str">
        <f>IFERROR(Lifespans_all!T195*DTE_mission_minutes!T39,"-")</f>
        <v>-</v>
      </c>
      <c r="U197" s="114" t="str">
        <f>IFERROR(Lifespans_all!U195*DTE_mission_minutes!U39,"-")</f>
        <v>-</v>
      </c>
      <c r="V197" s="114" t="str">
        <f>IFERROR(Lifespans_all!V195*DTE_mission_minutes!V39,"-")</f>
        <v>-</v>
      </c>
      <c r="W197" s="114" t="str">
        <f>IFERROR(Lifespans_all!W195*DTE_mission_minutes!W39,"-")</f>
        <v>-</v>
      </c>
    </row>
    <row r="198" spans="1:23" ht="12" x14ac:dyDescent="0.25">
      <c r="A198" s="85" t="s">
        <v>102</v>
      </c>
      <c r="B198" s="74" t="s">
        <v>110</v>
      </c>
      <c r="C198" s="86" t="s">
        <v>144</v>
      </c>
      <c r="D198" s="114">
        <f>IFERROR(Lifespans_all!D196*DTE_mission_minutes!D40,"-")</f>
        <v>0</v>
      </c>
      <c r="E198" s="114">
        <f>IFERROR(Lifespans_all!E196*DTE_mission_minutes!E40,"-")</f>
        <v>0</v>
      </c>
      <c r="F198" s="114">
        <f>IFERROR(Lifespans_all!F196*DTE_mission_minutes!F40,"-")</f>
        <v>0</v>
      </c>
      <c r="G198" s="114">
        <f>IFERROR(Lifespans_all!G196*DTE_mission_minutes!G40,"-")</f>
        <v>0</v>
      </c>
      <c r="H198" s="114">
        <f>IFERROR(Lifespans_all!H196*DTE_mission_minutes!H40,"-")</f>
        <v>0</v>
      </c>
      <c r="I198" s="114">
        <f>IFERROR(Lifespans_all!I196*DTE_mission_minutes!I40,"-")</f>
        <v>0</v>
      </c>
      <c r="J198" s="114">
        <f>IFERROR(Lifespans_all!J196*DTE_mission_minutes!J40,"-")</f>
        <v>0</v>
      </c>
      <c r="K198" s="114">
        <f>IFERROR(Lifespans_all!K196*DTE_mission_minutes!K40,"-")</f>
        <v>0</v>
      </c>
      <c r="L198" s="114">
        <f>IFERROR(Lifespans_all!L196*DTE_mission_minutes!L40,"-")</f>
        <v>0</v>
      </c>
      <c r="M198" s="114">
        <f>IFERROR(Lifespans_all!M196*DTE_mission_minutes!M40,"-")</f>
        <v>0</v>
      </c>
      <c r="N198" s="114">
        <f>IFERROR(Lifespans_all!N196*DTE_mission_minutes!N40,"-")</f>
        <v>0</v>
      </c>
      <c r="O198" s="114">
        <f>IFERROR(Lifespans_all!O196*DTE_mission_minutes!O40,"-")</f>
        <v>0</v>
      </c>
      <c r="P198" s="114">
        <f>IFERROR(Lifespans_all!P196*DTE_mission_minutes!P40,"-")</f>
        <v>0</v>
      </c>
      <c r="Q198" s="114">
        <f>IFERROR(Lifespans_all!Q196*DTE_mission_minutes!Q40,"-")</f>
        <v>0</v>
      </c>
      <c r="R198" s="114">
        <f>IFERROR(Lifespans_all!R196*DTE_mission_minutes!R40,"-")</f>
        <v>0</v>
      </c>
      <c r="S198" s="114">
        <f>IFERROR(Lifespans_all!S196*DTE_mission_minutes!S40,"-")</f>
        <v>0</v>
      </c>
      <c r="T198" s="114">
        <f>IFERROR(Lifespans_all!T196*DTE_mission_minutes!T40,"-")</f>
        <v>0</v>
      </c>
      <c r="U198" s="114">
        <f>IFERROR(Lifespans_all!U196*DTE_mission_minutes!U40,"-")</f>
        <v>0</v>
      </c>
      <c r="V198" s="114">
        <f>IFERROR(Lifespans_all!V196*DTE_mission_minutes!V40,"-")</f>
        <v>0</v>
      </c>
      <c r="W198" s="114">
        <f>IFERROR(Lifespans_all!W196*DTE_mission_minutes!W40,"-")</f>
        <v>0</v>
      </c>
    </row>
    <row r="199" spans="1:23" ht="12" x14ac:dyDescent="0.25">
      <c r="A199" s="85" t="s">
        <v>103</v>
      </c>
      <c r="B199" s="77" t="s">
        <v>114</v>
      </c>
      <c r="C199" s="86" t="s">
        <v>144</v>
      </c>
      <c r="D199" s="114">
        <f>IFERROR(Lifespans_all!D197*DTE_mission_minutes!D41,"-")</f>
        <v>1321.6547222222223</v>
      </c>
      <c r="E199" s="114">
        <f>IFERROR(Lifespans_all!E197*DTE_mission_minutes!E41,"-")</f>
        <v>1450.1822222222222</v>
      </c>
      <c r="F199" s="114">
        <f>IFERROR(Lifespans_all!F197*DTE_mission_minutes!F41,"-")</f>
        <v>1386.2452777777776</v>
      </c>
      <c r="G199" s="114">
        <f>IFERROR(Lifespans_all!G197*DTE_mission_minutes!G41,"-")</f>
        <v>1393.7255555555555</v>
      </c>
      <c r="H199" s="114">
        <f>IFERROR(Lifespans_all!H197*DTE_mission_minutes!H41,"-")</f>
        <v>1393.7255555555555</v>
      </c>
      <c r="I199" s="114">
        <f>IFERROR(Lifespans_all!I197*DTE_mission_minutes!I41,"-")</f>
        <v>0</v>
      </c>
      <c r="J199" s="114">
        <f>IFERROR(Lifespans_all!J197*DTE_mission_minutes!J41,"-")</f>
        <v>0</v>
      </c>
      <c r="K199" s="114">
        <f>IFERROR(Lifespans_all!K197*DTE_mission_minutes!K41,"-")</f>
        <v>0</v>
      </c>
      <c r="L199" s="114">
        <f>IFERROR(Lifespans_all!L197*DTE_mission_minutes!L41,"-")</f>
        <v>0</v>
      </c>
      <c r="M199" s="114">
        <f>IFERROR(Lifespans_all!M197*DTE_mission_minutes!M41,"-")</f>
        <v>0</v>
      </c>
      <c r="N199" s="114">
        <f>IFERROR(Lifespans_all!N197*DTE_mission_minutes!N41,"-")</f>
        <v>0</v>
      </c>
      <c r="O199" s="114">
        <f>IFERROR(Lifespans_all!O197*DTE_mission_minutes!O41,"-")</f>
        <v>0</v>
      </c>
      <c r="P199" s="114">
        <f>IFERROR(Lifespans_all!P197*DTE_mission_minutes!P41,"-")</f>
        <v>0</v>
      </c>
      <c r="Q199" s="114">
        <f>IFERROR(Lifespans_all!Q197*DTE_mission_minutes!Q41,"-")</f>
        <v>0</v>
      </c>
      <c r="R199" s="114">
        <f>IFERROR(Lifespans_all!R197*DTE_mission_minutes!R41,"-")</f>
        <v>0</v>
      </c>
      <c r="S199" s="114">
        <f>IFERROR(Lifespans_all!S197*DTE_mission_minutes!S41,"-")</f>
        <v>0</v>
      </c>
      <c r="T199" s="114">
        <f>IFERROR(Lifespans_all!T197*DTE_mission_minutes!T41,"-")</f>
        <v>0</v>
      </c>
      <c r="U199" s="114">
        <f>IFERROR(Lifespans_all!U197*DTE_mission_minutes!U41,"-")</f>
        <v>0</v>
      </c>
      <c r="V199" s="114">
        <f>IFERROR(Lifespans_all!V197*DTE_mission_minutes!V41,"-")</f>
        <v>0</v>
      </c>
      <c r="W199" s="114">
        <f>IFERROR(Lifespans_all!W197*DTE_mission_minutes!W41,"-")</f>
        <v>0</v>
      </c>
    </row>
    <row r="200" spans="1:23" ht="12" x14ac:dyDescent="0.25">
      <c r="A200" s="85" t="s">
        <v>132</v>
      </c>
      <c r="B200" s="77" t="s">
        <v>112</v>
      </c>
      <c r="C200" s="86"/>
      <c r="D200" s="114">
        <f>IFERROR(Lifespans_all!D198*DTE_mission_minutes!D42,"-")</f>
        <v>471.24058738888903</v>
      </c>
      <c r="E200" s="114">
        <f>IFERROR(Lifespans_all!E198*DTE_mission_minutes!E42,"-")</f>
        <v>471.24058738888903</v>
      </c>
      <c r="F200" s="114">
        <f>IFERROR(Lifespans_all!F198*DTE_mission_minutes!F42,"-")</f>
        <v>471.24058738888903</v>
      </c>
      <c r="G200" s="114">
        <f>IFERROR(Lifespans_all!G198*DTE_mission_minutes!G42,"-")</f>
        <v>471.24058738888903</v>
      </c>
      <c r="H200" s="114">
        <f>IFERROR(Lifespans_all!H198*DTE_mission_minutes!H42,"-")</f>
        <v>471.24058738888903</v>
      </c>
      <c r="I200" s="114">
        <f>IFERROR(Lifespans_all!I198*DTE_mission_minutes!I42,"-")</f>
        <v>471.24058738888903</v>
      </c>
      <c r="J200" s="114">
        <f>IFERROR(Lifespans_all!J198*DTE_mission_minutes!J42,"-")</f>
        <v>471.24058738888903</v>
      </c>
      <c r="K200" s="114">
        <f>IFERROR(Lifespans_all!K198*DTE_mission_minutes!K42,"-")</f>
        <v>471.24058738888903</v>
      </c>
      <c r="L200" s="114">
        <f>IFERROR(Lifespans_all!L198*DTE_mission_minutes!L42,"-")</f>
        <v>471.24058738888903</v>
      </c>
      <c r="M200" s="114">
        <f>IFERROR(Lifespans_all!M198*DTE_mission_minutes!M42,"-")</f>
        <v>471.24058738888903</v>
      </c>
      <c r="N200" s="114">
        <f>IFERROR(Lifespans_all!N198*DTE_mission_minutes!N42,"-")</f>
        <v>471.24058738888903</v>
      </c>
      <c r="O200" s="114">
        <f>IFERROR(Lifespans_all!O198*DTE_mission_minutes!O42,"-")</f>
        <v>471.24058738888903</v>
      </c>
      <c r="P200" s="114">
        <f>IFERROR(Lifespans_all!P198*DTE_mission_minutes!P42,"-")</f>
        <v>471.24058738888903</v>
      </c>
      <c r="Q200" s="114">
        <f>IFERROR(Lifespans_all!Q198*DTE_mission_minutes!Q42,"-")</f>
        <v>471.24058738888903</v>
      </c>
      <c r="R200" s="114">
        <f>IFERROR(Lifespans_all!R198*DTE_mission_minutes!R42,"-")</f>
        <v>471.24058738888903</v>
      </c>
      <c r="S200" s="114">
        <f>IFERROR(Lifespans_all!S198*DTE_mission_minutes!S42,"-")</f>
        <v>471.24058738888903</v>
      </c>
      <c r="T200" s="114">
        <f>IFERROR(Lifespans_all!T198*DTE_mission_minutes!T42,"-")</f>
        <v>471.24058738888903</v>
      </c>
      <c r="U200" s="114">
        <f>IFERROR(Lifespans_all!U198*DTE_mission_minutes!U42,"-")</f>
        <v>471.24058738888903</v>
      </c>
      <c r="V200" s="114">
        <f>IFERROR(Lifespans_all!V198*DTE_mission_minutes!V42,"-")</f>
        <v>471.24058738888903</v>
      </c>
      <c r="W200" s="114">
        <f>IFERROR(Lifespans_all!W198*DTE_mission_minutes!W42,"-")</f>
        <v>471.24058738888903</v>
      </c>
    </row>
    <row r="201" spans="1:23" ht="12" x14ac:dyDescent="0.25">
      <c r="A201" s="85" t="s">
        <v>133</v>
      </c>
      <c r="B201" s="74" t="s">
        <v>115</v>
      </c>
      <c r="C201" s="86"/>
      <c r="D201" s="114" t="str">
        <f>IFERROR(Lifespans_all!D199*DTE_mission_minutes!D43,"-")</f>
        <v>-</v>
      </c>
      <c r="E201" s="114" t="str">
        <f>IFERROR(Lifespans_all!E199*DTE_mission_minutes!E43,"-")</f>
        <v>-</v>
      </c>
      <c r="F201" s="114" t="str">
        <f>IFERROR(Lifespans_all!F199*DTE_mission_minutes!F43,"-")</f>
        <v>-</v>
      </c>
      <c r="G201" s="114" t="str">
        <f>IFERROR(Lifespans_all!G199*DTE_mission_minutes!G43,"-")</f>
        <v>-</v>
      </c>
      <c r="H201" s="114" t="str">
        <f>IFERROR(Lifespans_all!H199*DTE_mission_minutes!H43,"-")</f>
        <v>-</v>
      </c>
      <c r="I201" s="114" t="str">
        <f>IFERROR(Lifespans_all!I199*DTE_mission_minutes!I43,"-")</f>
        <v>-</v>
      </c>
      <c r="J201" s="114" t="str">
        <f>IFERROR(Lifespans_all!J199*DTE_mission_minutes!J43,"-")</f>
        <v>-</v>
      </c>
      <c r="K201" s="114" t="str">
        <f>IFERROR(Lifespans_all!K199*DTE_mission_minutes!K43,"-")</f>
        <v>-</v>
      </c>
      <c r="L201" s="114" t="str">
        <f>IFERROR(Lifespans_all!L199*DTE_mission_minutes!L43,"-")</f>
        <v>-</v>
      </c>
      <c r="M201" s="114" t="str">
        <f>IFERROR(Lifespans_all!M199*DTE_mission_minutes!M43,"-")</f>
        <v>-</v>
      </c>
      <c r="N201" s="114" t="str">
        <f>IFERROR(Lifespans_all!N199*DTE_mission_minutes!N43,"-")</f>
        <v>-</v>
      </c>
      <c r="O201" s="114" t="str">
        <f>IFERROR(Lifespans_all!O199*DTE_mission_minutes!O43,"-")</f>
        <v>-</v>
      </c>
      <c r="P201" s="114" t="str">
        <f>IFERROR(Lifespans_all!P199*DTE_mission_minutes!P43,"-")</f>
        <v>-</v>
      </c>
      <c r="Q201" s="114" t="str">
        <f>IFERROR(Lifespans_all!Q199*DTE_mission_minutes!Q43,"-")</f>
        <v>-</v>
      </c>
      <c r="R201" s="114" t="str">
        <f>IFERROR(Lifespans_all!R199*DTE_mission_minutes!R43,"-")</f>
        <v>-</v>
      </c>
      <c r="S201" s="114" t="str">
        <f>IFERROR(Lifespans_all!S199*DTE_mission_minutes!S43,"-")</f>
        <v>-</v>
      </c>
      <c r="T201" s="114" t="str">
        <f>IFERROR(Lifespans_all!T199*DTE_mission_minutes!T43,"-")</f>
        <v>-</v>
      </c>
      <c r="U201" s="114" t="str">
        <f>IFERROR(Lifespans_all!U199*DTE_mission_minutes!U43,"-")</f>
        <v>-</v>
      </c>
      <c r="V201" s="114" t="str">
        <f>IFERROR(Lifespans_all!V199*DTE_mission_minutes!V43,"-")</f>
        <v>-</v>
      </c>
      <c r="W201" s="114" t="str">
        <f>IFERROR(Lifespans_all!W199*DTE_mission_minutes!W43,"-")</f>
        <v>-</v>
      </c>
    </row>
    <row r="202" spans="1:23" ht="12" x14ac:dyDescent="0.25">
      <c r="A202" s="85" t="s">
        <v>134</v>
      </c>
      <c r="B202" s="74" t="s">
        <v>110</v>
      </c>
      <c r="C202" s="86" t="s">
        <v>144</v>
      </c>
      <c r="D202" s="114">
        <f>IFERROR(Lifespans_all!D200*DTE_mission_minutes!D44,"-")</f>
        <v>3017.8666666666668</v>
      </c>
      <c r="E202" s="114">
        <f>IFERROR(Lifespans_all!E200*DTE_mission_minutes!E44,"-")</f>
        <v>3078.4611111111108</v>
      </c>
      <c r="F202" s="114">
        <f>IFERROR(Lifespans_all!F200*DTE_mission_minutes!F44,"-")</f>
        <v>2765.7895222222219</v>
      </c>
      <c r="G202" s="114">
        <f>IFERROR(Lifespans_all!G200*DTE_mission_minutes!G44,"-")</f>
        <v>3000.2460561111111</v>
      </c>
      <c r="H202" s="114">
        <f>IFERROR(Lifespans_all!H200*DTE_mission_minutes!H44,"-")</f>
        <v>3000.2460561111111</v>
      </c>
      <c r="I202" s="114">
        <f>IFERROR(Lifespans_all!I200*DTE_mission_minutes!I44,"-")</f>
        <v>3000.2460561111111</v>
      </c>
      <c r="J202" s="114">
        <f>IFERROR(Lifespans_all!J200*DTE_mission_minutes!J44,"-")</f>
        <v>3000.2460561111111</v>
      </c>
      <c r="K202" s="114">
        <f>IFERROR(Lifespans_all!K200*DTE_mission_minutes!K44,"-")</f>
        <v>0</v>
      </c>
      <c r="L202" s="114">
        <f>IFERROR(Lifespans_all!L200*DTE_mission_minutes!L44,"-")</f>
        <v>0</v>
      </c>
      <c r="M202" s="114">
        <f>IFERROR(Lifespans_all!M200*DTE_mission_minutes!M44,"-")</f>
        <v>0</v>
      </c>
      <c r="N202" s="114">
        <f>IFERROR(Lifespans_all!N200*DTE_mission_minutes!N44,"-")</f>
        <v>0</v>
      </c>
      <c r="O202" s="114">
        <f>IFERROR(Lifespans_all!O200*DTE_mission_minutes!O44,"-")</f>
        <v>0</v>
      </c>
      <c r="P202" s="114">
        <f>IFERROR(Lifespans_all!P200*DTE_mission_minutes!P44,"-")</f>
        <v>0</v>
      </c>
      <c r="Q202" s="114">
        <f>IFERROR(Lifespans_all!Q200*DTE_mission_minutes!Q44,"-")</f>
        <v>0</v>
      </c>
      <c r="R202" s="114">
        <f>IFERROR(Lifespans_all!R200*DTE_mission_minutes!R44,"-")</f>
        <v>0</v>
      </c>
      <c r="S202" s="114">
        <f>IFERROR(Lifespans_all!S200*DTE_mission_minutes!S44,"-")</f>
        <v>0</v>
      </c>
      <c r="T202" s="114">
        <f>IFERROR(Lifespans_all!T200*DTE_mission_minutes!T44,"-")</f>
        <v>0</v>
      </c>
      <c r="U202" s="114">
        <f>IFERROR(Lifespans_all!U200*DTE_mission_minutes!U44,"-")</f>
        <v>0</v>
      </c>
      <c r="V202" s="114">
        <f>IFERROR(Lifespans_all!V200*DTE_mission_minutes!V44,"-")</f>
        <v>0</v>
      </c>
      <c r="W202" s="114">
        <f>IFERROR(Lifespans_all!W200*DTE_mission_minutes!W44,"-")</f>
        <v>0</v>
      </c>
    </row>
    <row r="203" spans="1:23" ht="12" x14ac:dyDescent="0.25">
      <c r="A203" s="85" t="s">
        <v>104</v>
      </c>
      <c r="B203" s="74" t="s">
        <v>109</v>
      </c>
      <c r="C203" s="86"/>
      <c r="D203" s="114">
        <f>IFERROR(Lifespans_all!D201*DTE_mission_minutes!D45,"-")</f>
        <v>542.67651651984113</v>
      </c>
      <c r="E203" s="114">
        <f>IFERROR(Lifespans_all!E201*DTE_mission_minutes!E45,"-")</f>
        <v>542.67651651984113</v>
      </c>
      <c r="F203" s="114">
        <f>IFERROR(Lifespans_all!F201*DTE_mission_minutes!F45,"-")</f>
        <v>0</v>
      </c>
      <c r="G203" s="114">
        <f>IFERROR(Lifespans_all!G201*DTE_mission_minutes!G45,"-")</f>
        <v>0</v>
      </c>
      <c r="H203" s="114">
        <f>IFERROR(Lifespans_all!H201*DTE_mission_minutes!H45,"-")</f>
        <v>0</v>
      </c>
      <c r="I203" s="114">
        <f>IFERROR(Lifespans_all!I201*DTE_mission_minutes!I45,"-")</f>
        <v>0</v>
      </c>
      <c r="J203" s="114">
        <f>IFERROR(Lifespans_all!J201*DTE_mission_minutes!J45,"-")</f>
        <v>0</v>
      </c>
      <c r="K203" s="114">
        <f>IFERROR(Lifespans_all!K201*DTE_mission_minutes!K45,"-")</f>
        <v>0</v>
      </c>
      <c r="L203" s="114">
        <f>IFERROR(Lifespans_all!L201*DTE_mission_minutes!L45,"-")</f>
        <v>0</v>
      </c>
      <c r="M203" s="114">
        <f>IFERROR(Lifespans_all!M201*DTE_mission_minutes!M45,"-")</f>
        <v>0</v>
      </c>
      <c r="N203" s="114">
        <f>IFERROR(Lifespans_all!N201*DTE_mission_minutes!N45,"-")</f>
        <v>0</v>
      </c>
      <c r="O203" s="114">
        <f>IFERROR(Lifespans_all!O201*DTE_mission_minutes!O45,"-")</f>
        <v>0</v>
      </c>
      <c r="P203" s="114">
        <f>IFERROR(Lifespans_all!P201*DTE_mission_minutes!P45,"-")</f>
        <v>0</v>
      </c>
      <c r="Q203" s="114">
        <f>IFERROR(Lifespans_all!Q201*DTE_mission_minutes!Q45,"-")</f>
        <v>0</v>
      </c>
      <c r="R203" s="114">
        <f>IFERROR(Lifespans_all!R201*DTE_mission_minutes!R45,"-")</f>
        <v>0</v>
      </c>
      <c r="S203" s="114">
        <f>IFERROR(Lifespans_all!S201*DTE_mission_minutes!S45,"-")</f>
        <v>0</v>
      </c>
      <c r="T203" s="114">
        <f>IFERROR(Lifespans_all!T201*DTE_mission_minutes!T45,"-")</f>
        <v>0</v>
      </c>
      <c r="U203" s="114">
        <f>IFERROR(Lifespans_all!U201*DTE_mission_minutes!U45,"-")</f>
        <v>0</v>
      </c>
      <c r="V203" s="114">
        <f>IFERROR(Lifespans_all!V201*DTE_mission_minutes!V45,"-")</f>
        <v>0</v>
      </c>
      <c r="W203" s="114">
        <f>IFERROR(Lifespans_all!W201*DTE_mission_minutes!W45,"-")</f>
        <v>0</v>
      </c>
    </row>
    <row r="204" spans="1:23" ht="12" x14ac:dyDescent="0.25">
      <c r="A204" s="85" t="s">
        <v>105</v>
      </c>
      <c r="B204" s="74" t="s">
        <v>109</v>
      </c>
      <c r="C204" s="86"/>
      <c r="D204" s="114">
        <f>IFERROR(Lifespans_all!D202*DTE_mission_minutes!D46,"-")</f>
        <v>542.67651651984113</v>
      </c>
      <c r="E204" s="114">
        <f>IFERROR(Lifespans_all!E202*DTE_mission_minutes!E46,"-")</f>
        <v>542.67651651984113</v>
      </c>
      <c r="F204" s="114">
        <f>IFERROR(Lifespans_all!F202*DTE_mission_minutes!F46,"-")</f>
        <v>0</v>
      </c>
      <c r="G204" s="114">
        <f>IFERROR(Lifespans_all!G202*DTE_mission_minutes!G46,"-")</f>
        <v>0</v>
      </c>
      <c r="H204" s="114">
        <f>IFERROR(Lifespans_all!H202*DTE_mission_minutes!H46,"-")</f>
        <v>0</v>
      </c>
      <c r="I204" s="114">
        <f>IFERROR(Lifespans_all!I202*DTE_mission_minutes!I46,"-")</f>
        <v>0</v>
      </c>
      <c r="J204" s="114">
        <f>IFERROR(Lifespans_all!J202*DTE_mission_minutes!J46,"-")</f>
        <v>0</v>
      </c>
      <c r="K204" s="114">
        <f>IFERROR(Lifespans_all!K202*DTE_mission_minutes!K46,"-")</f>
        <v>0</v>
      </c>
      <c r="L204" s="114">
        <f>IFERROR(Lifespans_all!L202*DTE_mission_minutes!L46,"-")</f>
        <v>0</v>
      </c>
      <c r="M204" s="114">
        <f>IFERROR(Lifespans_all!M202*DTE_mission_minutes!M46,"-")</f>
        <v>0</v>
      </c>
      <c r="N204" s="114">
        <f>IFERROR(Lifespans_all!N202*DTE_mission_minutes!N46,"-")</f>
        <v>0</v>
      </c>
      <c r="O204" s="114">
        <f>IFERROR(Lifespans_all!O202*DTE_mission_minutes!O46,"-")</f>
        <v>0</v>
      </c>
      <c r="P204" s="114">
        <f>IFERROR(Lifespans_all!P202*DTE_mission_minutes!P46,"-")</f>
        <v>0</v>
      </c>
      <c r="Q204" s="114">
        <f>IFERROR(Lifespans_all!Q202*DTE_mission_minutes!Q46,"-")</f>
        <v>0</v>
      </c>
      <c r="R204" s="114">
        <f>IFERROR(Lifespans_all!R202*DTE_mission_minutes!R46,"-")</f>
        <v>0</v>
      </c>
      <c r="S204" s="114">
        <f>IFERROR(Lifespans_all!S202*DTE_mission_minutes!S46,"-")</f>
        <v>0</v>
      </c>
      <c r="T204" s="114">
        <f>IFERROR(Lifespans_all!T202*DTE_mission_minutes!T46,"-")</f>
        <v>0</v>
      </c>
      <c r="U204" s="114">
        <f>IFERROR(Lifespans_all!U202*DTE_mission_minutes!U46,"-")</f>
        <v>0</v>
      </c>
      <c r="V204" s="114">
        <f>IFERROR(Lifespans_all!V202*DTE_mission_minutes!V46,"-")</f>
        <v>0</v>
      </c>
      <c r="W204" s="114">
        <f>IFERROR(Lifespans_all!W202*DTE_mission_minutes!W46,"-")</f>
        <v>0</v>
      </c>
    </row>
    <row r="205" spans="1:23" ht="12" x14ac:dyDescent="0.25">
      <c r="A205" s="85" t="s">
        <v>106</v>
      </c>
      <c r="B205" s="74" t="s">
        <v>109</v>
      </c>
      <c r="C205" s="86"/>
      <c r="D205" s="114">
        <f>IFERROR(Lifespans_all!D203*DTE_mission_minutes!D47,"-")</f>
        <v>542.67651651984113</v>
      </c>
      <c r="E205" s="114">
        <f>IFERROR(Lifespans_all!E203*DTE_mission_minutes!E47,"-")</f>
        <v>542.67651651984113</v>
      </c>
      <c r="F205" s="114">
        <f>IFERROR(Lifespans_all!F203*DTE_mission_minutes!F47,"-")</f>
        <v>0</v>
      </c>
      <c r="G205" s="114">
        <f>IFERROR(Lifespans_all!G203*DTE_mission_minutes!G47,"-")</f>
        <v>0</v>
      </c>
      <c r="H205" s="114">
        <f>IFERROR(Lifespans_all!H203*DTE_mission_minutes!H47,"-")</f>
        <v>0</v>
      </c>
      <c r="I205" s="114">
        <f>IFERROR(Lifespans_all!I203*DTE_mission_minutes!I47,"-")</f>
        <v>0</v>
      </c>
      <c r="J205" s="114">
        <f>IFERROR(Lifespans_all!J203*DTE_mission_minutes!J47,"-")</f>
        <v>0</v>
      </c>
      <c r="K205" s="114">
        <f>IFERROR(Lifespans_all!K203*DTE_mission_minutes!K47,"-")</f>
        <v>0</v>
      </c>
      <c r="L205" s="114">
        <f>IFERROR(Lifespans_all!L203*DTE_mission_minutes!L47,"-")</f>
        <v>0</v>
      </c>
      <c r="M205" s="114">
        <f>IFERROR(Lifespans_all!M203*DTE_mission_minutes!M47,"-")</f>
        <v>0</v>
      </c>
      <c r="N205" s="114">
        <f>IFERROR(Lifespans_all!N203*DTE_mission_minutes!N47,"-")</f>
        <v>0</v>
      </c>
      <c r="O205" s="114">
        <f>IFERROR(Lifespans_all!O203*DTE_mission_minutes!O47,"-")</f>
        <v>0</v>
      </c>
      <c r="P205" s="114">
        <f>IFERROR(Lifespans_all!P203*DTE_mission_minutes!P47,"-")</f>
        <v>0</v>
      </c>
      <c r="Q205" s="114">
        <f>IFERROR(Lifespans_all!Q203*DTE_mission_minutes!Q47,"-")</f>
        <v>0</v>
      </c>
      <c r="R205" s="114">
        <f>IFERROR(Lifespans_all!R203*DTE_mission_minutes!R47,"-")</f>
        <v>0</v>
      </c>
      <c r="S205" s="114">
        <f>IFERROR(Lifespans_all!S203*DTE_mission_minutes!S47,"-")</f>
        <v>0</v>
      </c>
      <c r="T205" s="114">
        <f>IFERROR(Lifespans_all!T203*DTE_mission_minutes!T47,"-")</f>
        <v>0</v>
      </c>
      <c r="U205" s="114">
        <f>IFERROR(Lifespans_all!U203*DTE_mission_minutes!U47,"-")</f>
        <v>0</v>
      </c>
      <c r="V205" s="114">
        <f>IFERROR(Lifespans_all!V203*DTE_mission_minutes!V47,"-")</f>
        <v>0</v>
      </c>
      <c r="W205" s="114">
        <f>IFERROR(Lifespans_all!W203*DTE_mission_minutes!W47,"-")</f>
        <v>0</v>
      </c>
    </row>
    <row r="206" spans="1:23" ht="12" x14ac:dyDescent="0.25">
      <c r="A206" s="85" t="s">
        <v>107</v>
      </c>
      <c r="B206" s="74" t="s">
        <v>110</v>
      </c>
      <c r="C206" s="86"/>
      <c r="D206" s="114">
        <f>IFERROR(Lifespans_all!D204*DTE_mission_minutes!D48,"-")</f>
        <v>761.88366485714243</v>
      </c>
      <c r="E206" s="114">
        <f>IFERROR(Lifespans_all!E204*DTE_mission_minutes!E48,"-")</f>
        <v>0</v>
      </c>
      <c r="F206" s="114">
        <f>IFERROR(Lifespans_all!F204*DTE_mission_minutes!F48,"-")</f>
        <v>0</v>
      </c>
      <c r="G206" s="114">
        <f>IFERROR(Lifespans_all!G204*DTE_mission_minutes!G48,"-")</f>
        <v>0</v>
      </c>
      <c r="H206" s="114">
        <f>IFERROR(Lifespans_all!H204*DTE_mission_minutes!H48,"-")</f>
        <v>0</v>
      </c>
      <c r="I206" s="114">
        <f>IFERROR(Lifespans_all!I204*DTE_mission_minutes!I48,"-")</f>
        <v>0</v>
      </c>
      <c r="J206" s="114">
        <f>IFERROR(Lifespans_all!J204*DTE_mission_minutes!J48,"-")</f>
        <v>0</v>
      </c>
      <c r="K206" s="114">
        <f>IFERROR(Lifespans_all!K204*DTE_mission_minutes!K48,"-")</f>
        <v>0</v>
      </c>
      <c r="L206" s="114">
        <f>IFERROR(Lifespans_all!L204*DTE_mission_minutes!L48,"-")</f>
        <v>0</v>
      </c>
      <c r="M206" s="114">
        <f>IFERROR(Lifespans_all!M204*DTE_mission_minutes!M48,"-")</f>
        <v>0</v>
      </c>
      <c r="N206" s="114">
        <f>IFERROR(Lifespans_all!N204*DTE_mission_minutes!N48,"-")</f>
        <v>0</v>
      </c>
      <c r="O206" s="114">
        <f>IFERROR(Lifespans_all!O204*DTE_mission_minutes!O48,"-")</f>
        <v>0</v>
      </c>
      <c r="P206" s="114">
        <f>IFERROR(Lifespans_all!P204*DTE_mission_minutes!P48,"-")</f>
        <v>0</v>
      </c>
      <c r="Q206" s="114">
        <f>IFERROR(Lifespans_all!Q204*DTE_mission_minutes!Q48,"-")</f>
        <v>0</v>
      </c>
      <c r="R206" s="114">
        <f>IFERROR(Lifespans_all!R204*DTE_mission_minutes!R48,"-")</f>
        <v>0</v>
      </c>
      <c r="S206" s="114">
        <f>IFERROR(Lifespans_all!S204*DTE_mission_minutes!S48,"-")</f>
        <v>0</v>
      </c>
      <c r="T206" s="114">
        <f>IFERROR(Lifespans_all!T204*DTE_mission_minutes!T48,"-")</f>
        <v>0</v>
      </c>
      <c r="U206" s="114">
        <f>IFERROR(Lifespans_all!U204*DTE_mission_minutes!U48,"-")</f>
        <v>0</v>
      </c>
      <c r="V206" s="114">
        <f>IFERROR(Lifespans_all!V204*DTE_mission_minutes!V48,"-")</f>
        <v>0</v>
      </c>
      <c r="W206" s="114">
        <f>IFERROR(Lifespans_all!W204*DTE_mission_minutes!W48,"-")</f>
        <v>0</v>
      </c>
    </row>
    <row r="207" spans="1:23" ht="12" x14ac:dyDescent="0.25">
      <c r="A207" s="113" t="str">
        <f>A49</f>
        <v>New</v>
      </c>
      <c r="B207" s="113" t="str">
        <f>B49</f>
        <v>Human Space Flight</v>
      </c>
      <c r="C207" s="113">
        <f>C49</f>
        <v>0</v>
      </c>
      <c r="D207" s="114">
        <f>IFERROR((Lifespans_all!D205*DTE_mission_minutes!D49)*POWER(1+(Demand_Settings!$E$32/100),D$1-2021),"-")</f>
        <v>282.7443524333334</v>
      </c>
      <c r="E207" s="114">
        <f>IFERROR((Lifespans_all!E205*DTE_mission_minutes!E49)*POWER(1+(Demand_Settings!$E$32/100),E$1-2021),"-")</f>
        <v>576.7984789640002</v>
      </c>
      <c r="F207" s="114">
        <f>IFERROR((Lifespans_all!F205*DTE_mission_minutes!F49)*POWER(1+(Demand_Settings!$E$32/100),F$1-2021),"-")</f>
        <v>882.5016728149202</v>
      </c>
      <c r="G207" s="114">
        <f>IFERROR((Lifespans_all!G205*DTE_mission_minutes!G49)*POWER(1+(Demand_Settings!$E$32/100),G$1-2021),"-")</f>
        <v>1200.2022750282915</v>
      </c>
      <c r="H207" s="114">
        <f>IFERROR((Lifespans_all!H205*DTE_mission_minutes!H49)*POWER(1+(Demand_Settings!$E$32/100),H$1-2021),"-")</f>
        <v>1530.2579006610717</v>
      </c>
      <c r="I207" s="114">
        <f>IFERROR((Lifespans_all!I205*DTE_mission_minutes!I49)*POWER(1+(Demand_Settings!$E$32/100),I$1-2021),"-")</f>
        <v>1873.0356704091519</v>
      </c>
      <c r="J207" s="114">
        <f>IFERROR((Lifespans_all!J205*DTE_mission_minutes!J49)*POWER(1+(Demand_Settings!$E$32/100),J$1-2021),"-")</f>
        <v>2228.9124477868909</v>
      </c>
      <c r="K207" s="114">
        <f>IFERROR((Lifespans_all!K205*DTE_mission_minutes!K49)*POWER(1+(Demand_Settings!$E$32/100),K$1-2021),"-")</f>
        <v>2598.275081991575</v>
      </c>
      <c r="L207" s="114">
        <f>IFERROR((Lifespans_all!L205*DTE_mission_minutes!L49)*POWER(1+(Demand_Settings!$E$32/100),L$1-2021),"-")</f>
        <v>2981.5206565853323</v>
      </c>
      <c r="M207" s="114">
        <f>IFERROR((Lifespans_all!M205*DTE_mission_minutes!M49)*POWER(1+(Demand_Settings!$E$32/100),M$1-2021),"-")</f>
        <v>3379.0567441300432</v>
      </c>
      <c r="N207" s="114">
        <f>IFERROR((Lifespans_all!N205*DTE_mission_minutes!N49)*POWER(1+(Demand_Settings!$E$32/100),N$1-2021),"-")</f>
        <v>4595.5171720168591</v>
      </c>
      <c r="O207" s="114">
        <f>IFERROR((Lifespans_all!O205*DTE_mission_minutes!O49)*POWER(1+(Demand_Settings!$E$32/100),O$1-2021),"-")</f>
        <v>4687.4275154571951</v>
      </c>
      <c r="P207" s="114">
        <f>IFERROR((Lifespans_all!P205*DTE_mission_minutes!P49)*POWER(1+(Demand_Settings!$E$32/100),P$1-2021),"-")</f>
        <v>4781.1760657663399</v>
      </c>
      <c r="Q207" s="114">
        <f>IFERROR((Lifespans_all!Q205*DTE_mission_minutes!Q49)*POWER(1+(Demand_Settings!$E$32/100),Q$1-2021),"-")</f>
        <v>4876.7995870816667</v>
      </c>
      <c r="R207" s="114">
        <f>IFERROR((Lifespans_all!R205*DTE_mission_minutes!R49)*POWER(1+(Demand_Settings!$E$32/100),R$1-2021),"-")</f>
        <v>4974.3355788233002</v>
      </c>
      <c r="S207" s="114">
        <f>IFERROR((Lifespans_all!S205*DTE_mission_minutes!S49)*POWER(1+(Demand_Settings!$E$32/100),S$1-2021),"-")</f>
        <v>5073.8222903997648</v>
      </c>
      <c r="T207" s="114">
        <f>IFERROR((Lifespans_all!T205*DTE_mission_minutes!T49)*POWER(1+(Demand_Settings!$E$32/100),T$1-2021),"-")</f>
        <v>5175.2987362077611</v>
      </c>
      <c r="U207" s="114">
        <f>IFERROR((Lifespans_all!U205*DTE_mission_minutes!U49)*POWER(1+(Demand_Settings!$E$32/100),U$1-2021),"-")</f>
        <v>5278.8047109319168</v>
      </c>
      <c r="V207" s="114">
        <f>IFERROR((Lifespans_all!V205*DTE_mission_minutes!V49)*POWER(1+(Demand_Settings!$E$32/100),V$1-2021),"-")</f>
        <v>5384.3808051505548</v>
      </c>
      <c r="W207" s="114">
        <f>IFERROR((Lifespans_all!W205*DTE_mission_minutes!W49)*POWER(1+(Demand_Settings!$E$32/100),W$1-2021),"-")</f>
        <v>5492.0684212535652</v>
      </c>
    </row>
    <row r="208" spans="1:23" ht="12" x14ac:dyDescent="0.25">
      <c r="A208" s="113" t="str">
        <f>A50</f>
        <v>New</v>
      </c>
      <c r="B208" s="113" t="str">
        <f>B50</f>
        <v>Near Earth Robotic - LEO Science</v>
      </c>
      <c r="C208" s="113" t="str">
        <f>C50</f>
        <v>-</v>
      </c>
      <c r="D208" s="114">
        <f>IFERROR((Lifespans_all!D206*DTE_mission_minutes!D50)*POWER(1+(Demand_Settings!$E$32/100),D$1-2021),"-")</f>
        <v>58205.349803333345</v>
      </c>
      <c r="E208" s="114">
        <f>IFERROR((Lifespans_all!E206*DTE_mission_minutes!E50)*POWER(1+(Demand_Settings!$E$32/100),E$1-2021),"-")</f>
        <v>164054.26962026666</v>
      </c>
      <c r="F208" s="114">
        <f>IFERROR((Lifespans_all!F206*DTE_mission_minutes!F50)*POWER(1+(Demand_Settings!$E$32/100),F$1-2021),"-")</f>
        <v>217416.00060172801</v>
      </c>
      <c r="G208" s="114">
        <f>IFERROR((Lifespans_all!G206*DTE_mission_minutes!G50)*POWER(1+(Demand_Settings!$E$32/100),G$1-2021),"-")</f>
        <v>390150.14138311887</v>
      </c>
      <c r="H208" s="114">
        <f>IFERROR((Lifespans_all!H206*DTE_mission_minutes!H50)*POWER(1+(Demand_Settings!$E$32/100),H$1-2021),"-")</f>
        <v>547906.5028989017</v>
      </c>
      <c r="I208" s="114">
        <f>IFERROR((Lifespans_all!I206*DTE_mission_minutes!I50)*POWER(1+(Demand_Settings!$E$32/100),I$1-2021),"-")</f>
        <v>711817.05881876266</v>
      </c>
      <c r="J208" s="114">
        <f>IFERROR((Lifespans_all!J206*DTE_mission_minutes!J50)*POWER(1+(Demand_Settings!$E$32/100),J$1-2021),"-")</f>
        <v>882064.87437425833</v>
      </c>
      <c r="K208" s="114">
        <f>IFERROR((Lifespans_all!K206*DTE_mission_minutes!K50)*POWER(1+(Demand_Settings!$E$32/100),K$1-2021),"-")</f>
        <v>1028235.6249848495</v>
      </c>
      <c r="L208" s="114">
        <f>IFERROR((Lifespans_all!L206*DTE_mission_minutes!L50)*POWER(1+(Demand_Settings!$E$32/100),L$1-2021),"-")</f>
        <v>1117471.7881531778</v>
      </c>
      <c r="M208" s="114">
        <f>IFERROR((Lifespans_all!M206*DTE_mission_minutes!M50)*POWER(1+(Demand_Settings!$E$32/100),M$1-2021),"-")</f>
        <v>1209866.103598245</v>
      </c>
      <c r="N208" s="114">
        <f>IFERROR((Lifespans_all!N206*DTE_mission_minutes!N50)*POWER(1+(Demand_Settings!$E$32/100),N$1-2021),"-")</f>
        <v>1234063.42567021</v>
      </c>
      <c r="O208" s="114">
        <f>IFERROR((Lifespans_all!O206*DTE_mission_minutes!O50)*POWER(1+(Demand_Settings!$E$32/100),O$1-2021),"-")</f>
        <v>1258744.6941836139</v>
      </c>
      <c r="P208" s="114">
        <f>IFERROR((Lifespans_all!P206*DTE_mission_minutes!P50)*POWER(1+(Demand_Settings!$E$32/100),P$1-2021),"-")</f>
        <v>1283919.5880672864</v>
      </c>
      <c r="Q208" s="114">
        <f>IFERROR((Lifespans_all!Q206*DTE_mission_minutes!Q50)*POWER(1+(Demand_Settings!$E$32/100),Q$1-2021),"-")</f>
        <v>1309597.979828632</v>
      </c>
      <c r="R208" s="114">
        <f>IFERROR((Lifespans_all!R206*DTE_mission_minutes!R50)*POWER(1+(Demand_Settings!$E$32/100),R$1-2021),"-")</f>
        <v>1335789.9394252049</v>
      </c>
      <c r="S208" s="114">
        <f>IFERROR((Lifespans_all!S206*DTE_mission_minutes!S50)*POWER(1+(Demand_Settings!$E$32/100),S$1-2021),"-")</f>
        <v>1362505.7382137086</v>
      </c>
      <c r="T208" s="114">
        <f>IFERROR((Lifespans_all!T206*DTE_mission_minutes!T50)*POWER(1+(Demand_Settings!$E$32/100),T$1-2021),"-")</f>
        <v>1389755.852977983</v>
      </c>
      <c r="U208" s="114">
        <f>IFERROR((Lifespans_all!U206*DTE_mission_minutes!U50)*POWER(1+(Demand_Settings!$E$32/100),U$1-2021),"-")</f>
        <v>1417550.9700375427</v>
      </c>
      <c r="V208" s="114">
        <f>IFERROR((Lifespans_all!V206*DTE_mission_minutes!V50)*POWER(1+(Demand_Settings!$E$32/100),V$1-2021),"-")</f>
        <v>1445901.9894382935</v>
      </c>
      <c r="W208" s="114">
        <f>IFERROR((Lifespans_all!W206*DTE_mission_minutes!W50)*POWER(1+(Demand_Settings!$E$32/100),W$1-2021),"-")</f>
        <v>1474820.0292270593</v>
      </c>
    </row>
    <row r="209" spans="1:23" ht="12" x14ac:dyDescent="0.25">
      <c r="A209" s="113" t="str">
        <f>A51</f>
        <v>New</v>
      </c>
      <c r="B209" s="113" t="str">
        <f>B51</f>
        <v>Near Earth Robotic - GEO and Near Earth</v>
      </c>
      <c r="C209" s="113" t="str">
        <f>C51</f>
        <v>-</v>
      </c>
      <c r="D209" s="114">
        <f>IFERROR((Lifespans_all!D207*DTE_mission_minutes!D51)*POWER(1+(Demand_Settings!$E$32/100),D$1-2021),"-")</f>
        <v>488.40886486785701</v>
      </c>
      <c r="E209" s="114">
        <f>IFERROR((Lifespans_all!E207*DTE_mission_minutes!E51)*POWER(1+(Demand_Settings!$E$32/100),E$1-2021),"-")</f>
        <v>996.35408433042835</v>
      </c>
      <c r="F209" s="114">
        <f>IFERROR((Lifespans_all!F207*DTE_mission_minutes!F51)*POWER(1+(Demand_Settings!$E$32/100),F$1-2021),"-")</f>
        <v>3782.8243401745262</v>
      </c>
      <c r="G209" s="114">
        <f>IFERROR((Lifespans_all!G207*DTE_mission_minutes!G51)*POWER(1+(Demand_Settings!$E$32/100),G$1-2021),"-")</f>
        <v>4376.7842216467052</v>
      </c>
      <c r="H209" s="114">
        <f>IFERROR((Lifespans_all!H207*DTE_mission_minutes!H51)*POWER(1+(Demand_Settings!$E$32/100),H$1-2021),"-")</f>
        <v>4992.9893686417017</v>
      </c>
      <c r="I209" s="114">
        <f>IFERROR((Lifespans_all!I207*DTE_mission_minutes!I51)*POWER(1+(Demand_Settings!$E$32/100),I$1-2021),"-")</f>
        <v>5632.0920078278405</v>
      </c>
      <c r="J209" s="114">
        <f>IFERROR((Lifespans_all!J207*DTE_mission_minutes!J51)*POWER(1+(Demand_Settings!$E$32/100),J$1-2021),"-")</f>
        <v>6294.7615568339679</v>
      </c>
      <c r="K209" s="114">
        <f>IFERROR((Lifespans_all!K207*DTE_mission_minutes!K51)*POWER(1+(Demand_Settings!$E$32/100),K$1-2021),"-")</f>
        <v>6981.6850509972064</v>
      </c>
      <c r="L209" s="114">
        <f>IFERROR((Lifespans_all!L207*DTE_mission_minutes!L51)*POWER(1+(Demand_Settings!$E$32/100),L$1-2021),"-")</f>
        <v>7693.5675803042441</v>
      </c>
      <c r="M209" s="114">
        <f>IFERROR((Lifespans_all!M207*DTE_mission_minutes!M51)*POWER(1+(Demand_Settings!$E$32/100),M$1-2021),"-")</f>
        <v>8431.1327367631638</v>
      </c>
      <c r="N209" s="114">
        <f>IFERROR((Lifespans_all!N207*DTE_mission_minutes!N51)*POWER(1+(Demand_Settings!$E$32/100),N$1-2021),"-")</f>
        <v>8599.7553914984273</v>
      </c>
      <c r="O209" s="114">
        <f>IFERROR((Lifespans_all!O207*DTE_mission_minutes!O51)*POWER(1+(Demand_Settings!$E$32/100),O$1-2021),"-")</f>
        <v>8771.7504993283947</v>
      </c>
      <c r="P209" s="114">
        <f>IFERROR((Lifespans_all!P207*DTE_mission_minutes!P51)*POWER(1+(Demand_Settings!$E$32/100),P$1-2021),"-")</f>
        <v>8947.1855093149643</v>
      </c>
      <c r="Q209" s="114">
        <f>IFERROR((Lifespans_all!Q207*DTE_mission_minutes!Q51)*POWER(1+(Demand_Settings!$E$32/100),Q$1-2021),"-")</f>
        <v>9126.1292195012629</v>
      </c>
      <c r="R209" s="114">
        <f>IFERROR((Lifespans_all!R207*DTE_mission_minutes!R51)*POWER(1+(Demand_Settings!$E$32/100),R$1-2021),"-")</f>
        <v>9308.6518038912891</v>
      </c>
      <c r="S209" s="114">
        <f>IFERROR((Lifespans_all!S207*DTE_mission_minutes!S51)*POWER(1+(Demand_Settings!$E$32/100),S$1-2021),"-")</f>
        <v>9494.8248399691111</v>
      </c>
      <c r="T209" s="114">
        <f>IFERROR((Lifespans_all!T207*DTE_mission_minutes!T51)*POWER(1+(Demand_Settings!$E$32/100),T$1-2021),"-")</f>
        <v>9684.7213367684963</v>
      </c>
      <c r="U209" s="114">
        <f>IFERROR((Lifespans_all!U207*DTE_mission_minutes!U51)*POWER(1+(Demand_Settings!$E$32/100),U$1-2021),"-")</f>
        <v>9878.4157635038664</v>
      </c>
      <c r="V209" s="114">
        <f>IFERROR((Lifespans_all!V207*DTE_mission_minutes!V51)*POWER(1+(Demand_Settings!$E$32/100),V$1-2021),"-")</f>
        <v>10075.984078773943</v>
      </c>
      <c r="W209" s="114">
        <f>IFERROR((Lifespans_all!W207*DTE_mission_minutes!W51)*POWER(1+(Demand_Settings!$E$32/100),W$1-2021),"-")</f>
        <v>10277.50376034942</v>
      </c>
    </row>
    <row r="210" spans="1:23" ht="12" x14ac:dyDescent="0.25">
      <c r="A210" s="113" t="str">
        <f>A52</f>
        <v>New</v>
      </c>
      <c r="B210" s="113" t="str">
        <f>B52</f>
        <v>Deep Space Robotic</v>
      </c>
      <c r="C210" s="113" t="str">
        <f>C52</f>
        <v>-</v>
      </c>
      <c r="D210" s="114" t="str">
        <f>IFERROR((Lifespans_all!D208*DTE_mission_minutes!D52)*POWER(1+(Demand_Settings!$E$32/100),D$1-2021),"-")</f>
        <v>-</v>
      </c>
      <c r="E210" s="114" t="str">
        <f>IFERROR((Lifespans_all!E208*DTE_mission_minutes!E52)*POWER(1+(Demand_Settings!$E$32/100),E$1-2021),"-")</f>
        <v>-</v>
      </c>
      <c r="F210" s="114" t="str">
        <f>IFERROR((Lifespans_all!F208*DTE_mission_minutes!F52)*POWER(1+(Demand_Settings!$E$32/100),F$1-2021),"-")</f>
        <v>-</v>
      </c>
      <c r="G210" s="114" t="str">
        <f>IFERROR((Lifespans_all!G208*DTE_mission_minutes!G52)*POWER(1+(Demand_Settings!$E$32/100),G$1-2021),"-")</f>
        <v>-</v>
      </c>
      <c r="H210" s="114" t="str">
        <f>IFERROR((Lifespans_all!H208*DTE_mission_minutes!H52)*POWER(1+(Demand_Settings!$E$32/100),H$1-2021),"-")</f>
        <v>-</v>
      </c>
      <c r="I210" s="114" t="str">
        <f>IFERROR((Lifespans_all!I208*DTE_mission_minutes!I52)*POWER(1+(Demand_Settings!$E$32/100),I$1-2021),"-")</f>
        <v>-</v>
      </c>
      <c r="J210" s="114" t="str">
        <f>IFERROR((Lifespans_all!J208*DTE_mission_minutes!J52)*POWER(1+(Demand_Settings!$E$32/100),J$1-2021),"-")</f>
        <v>-</v>
      </c>
      <c r="K210" s="114" t="str">
        <f>IFERROR((Lifespans_all!K208*DTE_mission_minutes!K52)*POWER(1+(Demand_Settings!$E$32/100),K$1-2021),"-")</f>
        <v>-</v>
      </c>
      <c r="L210" s="114" t="str">
        <f>IFERROR((Lifespans_all!L208*DTE_mission_minutes!L52)*POWER(1+(Demand_Settings!$E$32/100),L$1-2021),"-")</f>
        <v>-</v>
      </c>
      <c r="M210" s="114" t="str">
        <f>IFERROR((Lifespans_all!M208*DTE_mission_minutes!M52)*POWER(1+(Demand_Settings!$E$32/100),M$1-2021),"-")</f>
        <v>-</v>
      </c>
      <c r="N210" s="114" t="str">
        <f>IFERROR((Lifespans_all!N208*DTE_mission_minutes!N52)*POWER(1+(Demand_Settings!$E$32/100),N$1-2021),"-")</f>
        <v>-</v>
      </c>
      <c r="O210" s="114" t="str">
        <f>IFERROR((Lifespans_all!O208*DTE_mission_minutes!O52)*POWER(1+(Demand_Settings!$E$32/100),O$1-2021),"-")</f>
        <v>-</v>
      </c>
      <c r="P210" s="114" t="str">
        <f>IFERROR((Lifespans_all!P208*DTE_mission_minutes!P52)*POWER(1+(Demand_Settings!$E$32/100),P$1-2021),"-")</f>
        <v>-</v>
      </c>
      <c r="Q210" s="114" t="str">
        <f>IFERROR((Lifespans_all!Q208*DTE_mission_minutes!Q52)*POWER(1+(Demand_Settings!$E$32/100),Q$1-2021),"-")</f>
        <v>-</v>
      </c>
      <c r="R210" s="114" t="str">
        <f>IFERROR((Lifespans_all!R208*DTE_mission_minutes!R52)*POWER(1+(Demand_Settings!$E$32/100),R$1-2021),"-")</f>
        <v>-</v>
      </c>
      <c r="S210" s="114" t="str">
        <f>IFERROR((Lifespans_all!S208*DTE_mission_minutes!S52)*POWER(1+(Demand_Settings!$E$32/100),S$1-2021),"-")</f>
        <v>-</v>
      </c>
      <c r="T210" s="114" t="str">
        <f>IFERROR((Lifespans_all!T208*DTE_mission_minutes!T52)*POWER(1+(Demand_Settings!$E$32/100),T$1-2021),"-")</f>
        <v>-</v>
      </c>
      <c r="U210" s="114" t="str">
        <f>IFERROR((Lifespans_all!U208*DTE_mission_minutes!U52)*POWER(1+(Demand_Settings!$E$32/100),U$1-2021),"-")</f>
        <v>-</v>
      </c>
      <c r="V210" s="114" t="str">
        <f>IFERROR((Lifespans_all!V208*DTE_mission_minutes!V52)*POWER(1+(Demand_Settings!$E$32/100),V$1-2021),"-")</f>
        <v>-</v>
      </c>
      <c r="W210" s="114" t="str">
        <f>IFERROR((Lifespans_all!W208*DTE_mission_minutes!W52)*POWER(1+(Demand_Settings!$E$32/100),W$1-2021),"-")</f>
        <v>-</v>
      </c>
    </row>
    <row r="211" spans="1:23" ht="12" x14ac:dyDescent="0.25">
      <c r="A211" s="113" t="str">
        <f>A53</f>
        <v>New</v>
      </c>
      <c r="B211" s="113" t="str">
        <f>B53</f>
        <v>Near Earth Robotic - Low Latency &amp; Complex Needs</v>
      </c>
      <c r="C211" s="113" t="str">
        <f>C53</f>
        <v>-</v>
      </c>
      <c r="D211" s="114">
        <f>IFERROR((Lifespans_all!D209*DTE_mission_minutes!D53)*POWER(1+(Demand_Settings!$E$32/100),D$1-2021),"-")</f>
        <v>1547.9388914722222</v>
      </c>
      <c r="E211" s="114">
        <f>IFERROR((Lifespans_all!E209*DTE_mission_minutes!E53)*POWER(1+(Demand_Settings!$E$32/100),E$1-2021),"-")</f>
        <v>3157.7953386033332</v>
      </c>
      <c r="F211" s="114">
        <f>IFERROR((Lifespans_all!F209*DTE_mission_minutes!F53)*POWER(1+(Demand_Settings!$E$32/100),F$1-2021),"-")</f>
        <v>4831.4268680631003</v>
      </c>
      <c r="G211" s="114">
        <f>IFERROR((Lifespans_all!G209*DTE_mission_minutes!G53)*POWER(1+(Demand_Settings!$E$32/100),G$1-2021),"-")</f>
        <v>6570.7405405658155</v>
      </c>
      <c r="H211" s="114">
        <f>IFERROR((Lifespans_all!H209*DTE_mission_minutes!H53)*POWER(1+(Demand_Settings!$E$32/100),H$1-2021),"-")</f>
        <v>16755.388378442829</v>
      </c>
      <c r="I211" s="114">
        <f>IFERROR((Lifespans_all!I209*DTE_mission_minutes!I53)*POWER(1+(Demand_Settings!$E$32/100),I$1-2021),"-")</f>
        <v>18799.545760612855</v>
      </c>
      <c r="J211" s="114">
        <f>IFERROR((Lifespans_all!J209*DTE_mission_minutes!J53)*POWER(1+(Demand_Settings!$E$32/100),J$1-2021),"-")</f>
        <v>20918.767282718305</v>
      </c>
      <c r="K211" s="114">
        <f>IFERROR((Lifespans_all!K209*DTE_mission_minutes!K53)*POWER(1+(Demand_Settings!$E$32/100),K$1-2021),"-")</f>
        <v>23115.237847403718</v>
      </c>
      <c r="L211" s="114">
        <f>IFERROR((Lifespans_all!L209*DTE_mission_minutes!L53)*POWER(1+(Demand_Settings!$E$32/100),L$1-2021),"-")</f>
        <v>25391.199727763476</v>
      </c>
      <c r="M211" s="114">
        <f>IFERROR((Lifespans_all!M209*DTE_mission_minutes!M53)*POWER(1+(Demand_Settings!$E$32/100),M$1-2021),"-")</f>
        <v>27748.953988198657</v>
      </c>
      <c r="N211" s="114">
        <f>IFERROR((Lifespans_all!N209*DTE_mission_minutes!N53)*POWER(1+(Demand_Settings!$E$32/100),N$1-2021),"-")</f>
        <v>28303.933067962629</v>
      </c>
      <c r="O211" s="114">
        <f>IFERROR((Lifespans_all!O209*DTE_mission_minutes!O53)*POWER(1+(Demand_Settings!$E$32/100),O$1-2021),"-")</f>
        <v>28870.011729321879</v>
      </c>
      <c r="P211" s="114">
        <f>IFERROR((Lifespans_all!P209*DTE_mission_minutes!P53)*POWER(1+(Demand_Settings!$E$32/100),P$1-2021),"-")</f>
        <v>29447.411963908322</v>
      </c>
      <c r="Q211" s="114">
        <f>IFERROR((Lifespans_all!Q209*DTE_mission_minutes!Q53)*POWER(1+(Demand_Settings!$E$32/100),Q$1-2021),"-")</f>
        <v>30036.360203186487</v>
      </c>
      <c r="R211" s="114">
        <f>IFERROR((Lifespans_all!R209*DTE_mission_minutes!R53)*POWER(1+(Demand_Settings!$E$32/100),R$1-2021),"-")</f>
        <v>30637.087407250219</v>
      </c>
      <c r="S211" s="114">
        <f>IFERROR((Lifespans_all!S209*DTE_mission_minutes!S53)*POWER(1+(Demand_Settings!$E$32/100),S$1-2021),"-")</f>
        <v>31249.829155395215</v>
      </c>
      <c r="T211" s="114">
        <f>IFERROR((Lifespans_all!T209*DTE_mission_minutes!T53)*POWER(1+(Demand_Settings!$E$32/100),T$1-2021),"-")</f>
        <v>31874.825738503125</v>
      </c>
      <c r="U211" s="114">
        <f>IFERROR((Lifespans_all!U209*DTE_mission_minutes!U53)*POWER(1+(Demand_Settings!$E$32/100),U$1-2021),"-")</f>
        <v>32512.322253273189</v>
      </c>
      <c r="V211" s="114">
        <f>IFERROR((Lifespans_all!V209*DTE_mission_minutes!V53)*POWER(1+(Demand_Settings!$E$32/100),V$1-2021),"-")</f>
        <v>33162.568698338648</v>
      </c>
      <c r="W211" s="114">
        <f>IFERROR((Lifespans_all!W209*DTE_mission_minutes!W53)*POWER(1+(Demand_Settings!$E$32/100),W$1-2021),"-")</f>
        <v>33825.820072305418</v>
      </c>
    </row>
    <row r="212" spans="1:23" ht="12" x14ac:dyDescent="0.25">
      <c r="A212" s="113" t="str">
        <f>A54</f>
        <v>New</v>
      </c>
      <c r="B212" s="113" t="str">
        <f>B54</f>
        <v>Mission Operations</v>
      </c>
      <c r="C212" s="113" t="str">
        <f>C54</f>
        <v>-</v>
      </c>
      <c r="D212" s="114" t="str">
        <f>IFERROR((Lifespans_all!D210*DTE_mission_minutes!D54)*POWER(1+(Demand_Settings!$E$32/100),D$1-2021),"-")</f>
        <v>-</v>
      </c>
      <c r="E212" s="114" t="str">
        <f>IFERROR((Lifespans_all!E210*DTE_mission_minutes!E54)*POWER(1+(Demand_Settings!$E$32/100),E$1-2021),"-")</f>
        <v>-</v>
      </c>
      <c r="F212" s="114" t="str">
        <f>IFERROR((Lifespans_all!F210*DTE_mission_minutes!F54)*POWER(1+(Demand_Settings!$E$32/100),F$1-2021),"-")</f>
        <v>-</v>
      </c>
      <c r="G212" s="114" t="str">
        <f>IFERROR((Lifespans_all!G210*DTE_mission_minutes!G54)*POWER(1+(Demand_Settings!$E$32/100),G$1-2021),"-")</f>
        <v>-</v>
      </c>
      <c r="H212" s="114" t="str">
        <f>IFERROR((Lifespans_all!H210*DTE_mission_minutes!H54)*POWER(1+(Demand_Settings!$E$32/100),H$1-2021),"-")</f>
        <v>-</v>
      </c>
      <c r="I212" s="114" t="str">
        <f>IFERROR((Lifespans_all!I210*DTE_mission_minutes!I54)*POWER(1+(Demand_Settings!$E$32/100),I$1-2021),"-")</f>
        <v>-</v>
      </c>
      <c r="J212" s="114" t="str">
        <f>IFERROR((Lifespans_all!J210*DTE_mission_minutes!J54)*POWER(1+(Demand_Settings!$E$32/100),J$1-2021),"-")</f>
        <v>-</v>
      </c>
      <c r="K212" s="114" t="str">
        <f>IFERROR((Lifespans_all!K210*DTE_mission_minutes!K54)*POWER(1+(Demand_Settings!$E$32/100),K$1-2021),"-")</f>
        <v>-</v>
      </c>
      <c r="L212" s="114" t="str">
        <f>IFERROR((Lifespans_all!L210*DTE_mission_minutes!L54)*POWER(1+(Demand_Settings!$E$32/100),L$1-2021),"-")</f>
        <v>-</v>
      </c>
      <c r="M212" s="114" t="str">
        <f>IFERROR((Lifespans_all!M210*DTE_mission_minutes!M54)*POWER(1+(Demand_Settings!$E$32/100),M$1-2021),"-")</f>
        <v>-</v>
      </c>
      <c r="N212" s="114" t="str">
        <f>IFERROR((Lifespans_all!N210*DTE_mission_minutes!N54)*POWER(1+(Demand_Settings!$E$32/100),N$1-2021),"-")</f>
        <v>-</v>
      </c>
      <c r="O212" s="114" t="str">
        <f>IFERROR((Lifespans_all!O210*DTE_mission_minutes!O54)*POWER(1+(Demand_Settings!$E$32/100),O$1-2021),"-")</f>
        <v>-</v>
      </c>
      <c r="P212" s="114" t="str">
        <f>IFERROR((Lifespans_all!P210*DTE_mission_minutes!P54)*POWER(1+(Demand_Settings!$E$32/100),P$1-2021),"-")</f>
        <v>-</v>
      </c>
      <c r="Q212" s="114" t="str">
        <f>IFERROR((Lifespans_all!Q210*DTE_mission_minutes!Q54)*POWER(1+(Demand_Settings!$E$32/100),Q$1-2021),"-")</f>
        <v>-</v>
      </c>
      <c r="R212" s="114" t="str">
        <f>IFERROR((Lifespans_all!R210*DTE_mission_minutes!R54)*POWER(1+(Demand_Settings!$E$32/100),R$1-2021),"-")</f>
        <v>-</v>
      </c>
      <c r="S212" s="114" t="str">
        <f>IFERROR((Lifespans_all!S210*DTE_mission_minutes!S54)*POWER(1+(Demand_Settings!$E$32/100),S$1-2021),"-")</f>
        <v>-</v>
      </c>
      <c r="T212" s="114" t="str">
        <f>IFERROR((Lifespans_all!T210*DTE_mission_minutes!T54)*POWER(1+(Demand_Settings!$E$32/100),T$1-2021),"-")</f>
        <v>-</v>
      </c>
      <c r="U212" s="114" t="str">
        <f>IFERROR((Lifespans_all!U210*DTE_mission_minutes!U54)*POWER(1+(Demand_Settings!$E$32/100),U$1-2021),"-")</f>
        <v>-</v>
      </c>
      <c r="V212" s="114" t="str">
        <f>IFERROR((Lifespans_all!V210*DTE_mission_minutes!V54)*POWER(1+(Demand_Settings!$E$32/100),V$1-2021),"-")</f>
        <v>-</v>
      </c>
      <c r="W212" s="114" t="str">
        <f>IFERROR((Lifespans_all!W210*DTE_mission_minutes!W54)*POWER(1+(Demand_Settings!$E$32/100),W$1-2021),"-")</f>
        <v>-</v>
      </c>
    </row>
    <row r="213" spans="1:23" ht="12" x14ac:dyDescent="0.25">
      <c r="A213" s="113" t="str">
        <f>A55</f>
        <v>New</v>
      </c>
      <c r="B213" s="113" t="str">
        <f>B55</f>
        <v>Launch Events</v>
      </c>
      <c r="C213" s="113" t="str">
        <f>C55</f>
        <v>-</v>
      </c>
      <c r="D213" s="114">
        <f>IFERROR((Lifespans_all!D211*DTE_mission_minutes!D55)*POWER(1+(Demand_Settings!$E$32/100),D$1-2021),"-")</f>
        <v>715.4565618935186</v>
      </c>
      <c r="E213" s="114">
        <f>IFERROR((Lifespans_all!E211*DTE_mission_minutes!E55)*POWER(1+(Demand_Settings!$E$32/100),E$1-2021),"-")</f>
        <v>1459.5313862627779</v>
      </c>
      <c r="F213" s="114">
        <f>IFERROR((Lifespans_all!F211*DTE_mission_minutes!F55)*POWER(1+(Demand_Settings!$E$32/100),F$1-2021),"-")</f>
        <v>2233.0830209820501</v>
      </c>
      <c r="G213" s="114">
        <f>IFERROR((Lifespans_all!G211*DTE_mission_minutes!G55)*POWER(1+(Demand_Settings!$E$32/100),G$1-2021),"-")</f>
        <v>3036.992908535588</v>
      </c>
      <c r="H213" s="114">
        <f>IFERROR((Lifespans_all!H211*DTE_mission_minutes!H55)*POWER(1+(Demand_Settings!$E$32/100),H$1-2021),"-")</f>
        <v>5421.032341736025</v>
      </c>
      <c r="I213" s="114">
        <f>IFERROR((Lifespans_all!I211*DTE_mission_minutes!I55)*POWER(1+(Demand_Settings!$E$32/100),I$1-2021),"-")</f>
        <v>6319.3748440808522</v>
      </c>
      <c r="J213" s="114">
        <f>IFERROR((Lifespans_all!J211*DTE_mission_minutes!J55)*POWER(1+(Demand_Settings!$E$32/100),J$1-2021),"-")</f>
        <v>7251.4826335827784</v>
      </c>
      <c r="K213" s="114">
        <f>IFERROR((Lifespans_all!K211*DTE_mission_minutes!K55)*POWER(1+(Demand_Settings!$E$32/100),K$1-2021),"-")</f>
        <v>8218.3469847271463</v>
      </c>
      <c r="L213" s="114">
        <f>IFERROR((Lifespans_all!L211*DTE_mission_minutes!L55)*POWER(1+(Demand_Settings!$E$32/100),L$1-2021),"-")</f>
        <v>9220.9853168638601</v>
      </c>
      <c r="M213" s="114">
        <f>IFERROR((Lifespans_all!M211*DTE_mission_minutes!M55)*POWER(1+(Demand_Settings!$E$32/100),M$1-2021),"-")</f>
        <v>10260.44184349215</v>
      </c>
      <c r="N213" s="114">
        <f>IFERROR((Lifespans_all!N211*DTE_mission_minutes!N55)*POWER(1+(Demand_Settings!$E$32/100),N$1-2021),"-")</f>
        <v>10465.650680361994</v>
      </c>
      <c r="O213" s="114">
        <f>IFERROR((Lifespans_all!O211*DTE_mission_minutes!O55)*POWER(1+(Demand_Settings!$E$32/100),O$1-2021),"-")</f>
        <v>10674.963693969232</v>
      </c>
      <c r="P213" s="114">
        <f>IFERROR((Lifespans_all!P211*DTE_mission_minutes!P55)*POWER(1+(Demand_Settings!$E$32/100),P$1-2021),"-")</f>
        <v>10888.462967848618</v>
      </c>
      <c r="Q213" s="114">
        <f>IFERROR((Lifespans_all!Q211*DTE_mission_minutes!Q55)*POWER(1+(Demand_Settings!$E$32/100),Q$1-2021),"-")</f>
        <v>11106.23222720559</v>
      </c>
      <c r="R213" s="114">
        <f>IFERROR((Lifespans_all!R211*DTE_mission_minutes!R55)*POWER(1+(Demand_Settings!$E$32/100),R$1-2021),"-")</f>
        <v>11328.356871749702</v>
      </c>
      <c r="S213" s="114">
        <f>IFERROR((Lifespans_all!S211*DTE_mission_minutes!S55)*POWER(1+(Demand_Settings!$E$32/100),S$1-2021),"-")</f>
        <v>11554.924009184693</v>
      </c>
      <c r="T213" s="114">
        <f>IFERROR((Lifespans_all!T211*DTE_mission_minutes!T55)*POWER(1+(Demand_Settings!$E$32/100),T$1-2021),"-")</f>
        <v>11786.02248936839</v>
      </c>
      <c r="U213" s="114">
        <f>IFERROR((Lifespans_all!U211*DTE_mission_minutes!U55)*POWER(1+(Demand_Settings!$E$32/100),U$1-2021),"-")</f>
        <v>12021.742939155758</v>
      </c>
      <c r="V213" s="114">
        <f>IFERROR((Lifespans_all!V211*DTE_mission_minutes!V55)*POWER(1+(Demand_Settings!$E$32/100),V$1-2021),"-")</f>
        <v>12262.177797938872</v>
      </c>
      <c r="W213" s="114">
        <f>IFERROR((Lifespans_all!W211*DTE_mission_minutes!W55)*POWER(1+(Demand_Settings!$E$32/100),W$1-2021),"-")</f>
        <v>12507.421353897649</v>
      </c>
    </row>
    <row r="214" spans="1:23" ht="12" x14ac:dyDescent="0.25">
      <c r="A214" s="113" t="str">
        <f>A56</f>
        <v>New</v>
      </c>
      <c r="B214" s="113" t="str">
        <f>B56</f>
        <v>Terrestrial &amp; Aerial</v>
      </c>
      <c r="C214" s="113" t="str">
        <f>C56</f>
        <v>-</v>
      </c>
      <c r="D214" s="114">
        <f>IFERROR((Lifespans_all!D212*DTE_mission_minutes!D56)*POWER(1+(Demand_Settings!$E$32/100),D$1-2021),"-")</f>
        <v>424.00199850000007</v>
      </c>
      <c r="E214" s="114">
        <f>IFERROR((Lifespans_all!E212*DTE_mission_minutes!E56)*POWER(1+(Demand_Settings!$E$32/100),E$1-2021),"-")</f>
        <v>2306.5708718400006</v>
      </c>
      <c r="F214" s="114">
        <f>IFERROR((Lifespans_all!F212*DTE_mission_minutes!F56)*POWER(1+(Demand_Settings!$E$32/100),F$1-2021),"-")</f>
        <v>2793.8339685162005</v>
      </c>
      <c r="G214" s="114">
        <f>IFERROR((Lifespans_all!G212*DTE_mission_minutes!G56)*POWER(1+(Demand_Settings!$E$32/100),G$1-2021),"-")</f>
        <v>3299.6649607107124</v>
      </c>
      <c r="H214" s="114">
        <f>IFERROR((Lifespans_all!H212*DTE_mission_minutes!H56)*POWER(1+(Demand_Settings!$E$32/100),H$1-2021),"-")</f>
        <v>3824.6116590055985</v>
      </c>
      <c r="I214" s="114">
        <f>IFERROR((Lifespans_all!I212*DTE_mission_minutes!I56)*POWER(1+(Demand_Settings!$E$32/100),I$1-2021),"-")</f>
        <v>5929.6779161222803</v>
      </c>
      <c r="J214" s="114">
        <f>IFERROR((Lifespans_all!J212*DTE_mission_minutes!J56)*POWER(1+(Demand_Settings!$E$32/100),J$1-2021),"-")</f>
        <v>6525.7665908482568</v>
      </c>
      <c r="K214" s="114">
        <f>IFERROR((Lifespans_all!K212*DTE_mission_minutes!K56)*POWER(1+(Demand_Settings!$E$32/100),K$1-2021),"-")</f>
        <v>7143.3269413968228</v>
      </c>
      <c r="L214" s="114">
        <f>IFERROR((Lifespans_all!L212*DTE_mission_minutes!L56)*POWER(1+(Demand_Settings!$E$32/100),L$1-2021),"-")</f>
        <v>7782.9793993309922</v>
      </c>
      <c r="M214" s="114">
        <f>IFERROR((Lifespans_all!M212*DTE_mission_minutes!M56)*POWER(1+(Demand_Settings!$E$32/100),M$1-2021),"-")</f>
        <v>8445.3606248059714</v>
      </c>
      <c r="N214" s="114">
        <f>IFERROR((Lifespans_all!N212*DTE_mission_minutes!N56)*POWER(1+(Demand_Settings!$E$32/100),N$1-2021),"-")</f>
        <v>8614.2678373020917</v>
      </c>
      <c r="O214" s="114">
        <f>IFERROR((Lifespans_all!O212*DTE_mission_minutes!O56)*POWER(1+(Demand_Settings!$E$32/100),O$1-2021),"-")</f>
        <v>8786.5531940481305</v>
      </c>
      <c r="P214" s="114">
        <f>IFERROR((Lifespans_all!P212*DTE_mission_minutes!P56)*POWER(1+(Demand_Settings!$E$32/100),P$1-2021),"-")</f>
        <v>8962.2842579290955</v>
      </c>
      <c r="Q214" s="114">
        <f>IFERROR((Lifespans_all!Q212*DTE_mission_minutes!Q56)*POWER(1+(Demand_Settings!$E$32/100),Q$1-2021),"-")</f>
        <v>9141.5299430876767</v>
      </c>
      <c r="R214" s="114">
        <f>IFERROR((Lifespans_all!R212*DTE_mission_minutes!R56)*POWER(1+(Demand_Settings!$E$32/100),R$1-2021),"-")</f>
        <v>9324.3605419494306</v>
      </c>
      <c r="S214" s="114">
        <f>IFERROR((Lifespans_all!S212*DTE_mission_minutes!S56)*POWER(1+(Demand_Settings!$E$32/100),S$1-2021),"-")</f>
        <v>9510.847752788417</v>
      </c>
      <c r="T214" s="114">
        <f>IFERROR((Lifespans_all!T212*DTE_mission_minutes!T56)*POWER(1+(Demand_Settings!$E$32/100),T$1-2021),"-")</f>
        <v>9701.0647078441871</v>
      </c>
      <c r="U214" s="114">
        <f>IFERROR((Lifespans_all!U212*DTE_mission_minutes!U56)*POWER(1+(Demand_Settings!$E$32/100),U$1-2021),"-")</f>
        <v>9895.0860020010714</v>
      </c>
      <c r="V214" s="114">
        <f>IFERROR((Lifespans_all!V212*DTE_mission_minutes!V56)*POWER(1+(Demand_Settings!$E$32/100),V$1-2021),"-")</f>
        <v>10092.987722041093</v>
      </c>
      <c r="W214" s="114">
        <f>IFERROR((Lifespans_all!W212*DTE_mission_minutes!W56)*POWER(1+(Demand_Settings!$E$32/100),W$1-2021),"-")</f>
        <v>10294.847476481913</v>
      </c>
    </row>
    <row r="215" spans="1:23" ht="12" x14ac:dyDescent="0.25">
      <c r="C215" s="75"/>
      <c r="D215" s="75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</row>
    <row r="216" spans="1:23" x14ac:dyDescent="0.3">
      <c r="D216" s="105">
        <f t="shared" ref="D216:W216" si="28">SUM(D160:D214)</f>
        <v>111152.62197496323</v>
      </c>
      <c r="E216" s="105">
        <f t="shared" si="28"/>
        <v>219190.15915023806</v>
      </c>
      <c r="F216" s="105">
        <f t="shared" si="28"/>
        <v>272577.70511394413</v>
      </c>
      <c r="G216" s="105">
        <f t="shared" si="28"/>
        <v>451137.28183266817</v>
      </c>
      <c r="H216" s="105">
        <f t="shared" si="28"/>
        <v>612906.10771197896</v>
      </c>
      <c r="I216" s="105">
        <f t="shared" si="28"/>
        <v>777175.68674477062</v>
      </c>
      <c r="J216" s="105">
        <f t="shared" si="28"/>
        <v>949563.4540592375</v>
      </c>
      <c r="K216" s="105">
        <f t="shared" si="28"/>
        <v>1096774.5346623524</v>
      </c>
      <c r="L216" s="105">
        <f t="shared" si="28"/>
        <v>1191024.0786050123</v>
      </c>
      <c r="M216" s="105">
        <f t="shared" si="28"/>
        <v>1288613.087306622</v>
      </c>
      <c r="N216" s="105">
        <f t="shared" si="28"/>
        <v>1306503.5608620052</v>
      </c>
      <c r="O216" s="105">
        <f t="shared" si="28"/>
        <v>1332396.4118583922</v>
      </c>
      <c r="P216" s="105">
        <f t="shared" si="28"/>
        <v>1358807.1198747072</v>
      </c>
      <c r="Q216" s="105">
        <f t="shared" si="28"/>
        <v>1385746.0420513479</v>
      </c>
      <c r="R216" s="105">
        <f t="shared" si="28"/>
        <v>1413223.7426715223</v>
      </c>
      <c r="S216" s="105">
        <f t="shared" si="28"/>
        <v>1441250.9973040991</v>
      </c>
      <c r="T216" s="105">
        <f t="shared" si="28"/>
        <v>1469838.7970293285</v>
      </c>
      <c r="U216" s="105">
        <f t="shared" si="28"/>
        <v>1498998.352749062</v>
      </c>
      <c r="V216" s="105">
        <f t="shared" si="28"/>
        <v>1528741.0995831902</v>
      </c>
      <c r="W216" s="105">
        <f>SUM(W160:W214)</f>
        <v>1559078.7013540007</v>
      </c>
    </row>
    <row r="218" spans="1:23" ht="15" thickBot="1" x14ac:dyDescent="0.35">
      <c r="A218" s="71"/>
      <c r="B218" s="71" t="s">
        <v>150</v>
      </c>
      <c r="D218" s="69"/>
      <c r="E218" s="69"/>
      <c r="F218" s="69"/>
      <c r="G218" s="69"/>
      <c r="H218" s="69"/>
      <c r="I218" s="69"/>
      <c r="J218" s="69"/>
      <c r="K218" s="69"/>
      <c r="L218" s="69"/>
      <c r="M218" s="199"/>
      <c r="N218" s="69"/>
      <c r="O218" s="69"/>
      <c r="P218" s="69"/>
      <c r="Q218" s="69"/>
      <c r="R218" s="69"/>
      <c r="S218" s="69"/>
      <c r="T218" s="69"/>
      <c r="U218" s="69"/>
      <c r="V218" s="69"/>
      <c r="W218" s="69"/>
    </row>
    <row r="219" spans="1:23" x14ac:dyDescent="0.3">
      <c r="A219" s="71"/>
      <c r="B219" s="115" t="s">
        <v>157</v>
      </c>
      <c r="D219" s="116">
        <f>D159</f>
        <v>2021</v>
      </c>
      <c r="E219" s="116">
        <f t="shared" ref="E219:W219" si="29">E159</f>
        <v>2022</v>
      </c>
      <c r="F219" s="116">
        <f t="shared" si="29"/>
        <v>2023</v>
      </c>
      <c r="G219" s="116">
        <f t="shared" si="29"/>
        <v>2024</v>
      </c>
      <c r="H219" s="116">
        <f t="shared" si="29"/>
        <v>2025</v>
      </c>
      <c r="I219" s="116">
        <f t="shared" si="29"/>
        <v>2026</v>
      </c>
      <c r="J219" s="116">
        <f t="shared" si="29"/>
        <v>2027</v>
      </c>
      <c r="K219" s="116">
        <f t="shared" si="29"/>
        <v>2028</v>
      </c>
      <c r="L219" s="116">
        <f t="shared" si="29"/>
        <v>2029</v>
      </c>
      <c r="M219" s="116">
        <f t="shared" si="29"/>
        <v>2030</v>
      </c>
      <c r="N219" s="116">
        <f t="shared" si="29"/>
        <v>2031</v>
      </c>
      <c r="O219" s="116">
        <f t="shared" si="29"/>
        <v>2032</v>
      </c>
      <c r="P219" s="116">
        <f t="shared" si="29"/>
        <v>2033</v>
      </c>
      <c r="Q219" s="116">
        <f t="shared" si="29"/>
        <v>2034</v>
      </c>
      <c r="R219" s="116">
        <f t="shared" si="29"/>
        <v>2035</v>
      </c>
      <c r="S219" s="116">
        <f t="shared" si="29"/>
        <v>2036</v>
      </c>
      <c r="T219" s="116">
        <f t="shared" si="29"/>
        <v>2037</v>
      </c>
      <c r="U219" s="116">
        <f t="shared" si="29"/>
        <v>2038</v>
      </c>
      <c r="V219" s="116">
        <f t="shared" si="29"/>
        <v>2039</v>
      </c>
      <c r="W219" s="116">
        <f t="shared" si="29"/>
        <v>2040</v>
      </c>
    </row>
    <row r="220" spans="1:23" x14ac:dyDescent="0.3">
      <c r="A220" s="71"/>
      <c r="B220" s="117" t="s">
        <v>112</v>
      </c>
      <c r="D220" s="93">
        <f>SUMIF($B160:$B214,$B220,D$160:D$214)</f>
        <v>11103.792532544447</v>
      </c>
      <c r="E220" s="93">
        <f t="shared" ref="E220:W220" si="30">SUMIF($B160:$B214,$B220,E$160:E$214)</f>
        <v>11125.232242408445</v>
      </c>
      <c r="F220" s="93">
        <f t="shared" si="30"/>
        <v>10182.748189037144</v>
      </c>
      <c r="G220" s="93">
        <f t="shared" si="30"/>
        <v>11706.191352917182</v>
      </c>
      <c r="H220" s="93">
        <f t="shared" si="30"/>
        <v>12036.246978549962</v>
      </c>
      <c r="I220" s="93">
        <f t="shared" si="30"/>
        <v>12379.024748298041</v>
      </c>
      <c r="J220" s="93">
        <f t="shared" si="30"/>
        <v>12734.901525675781</v>
      </c>
      <c r="K220" s="93">
        <f t="shared" si="30"/>
        <v>13104.264159880464</v>
      </c>
      <c r="L220" s="93">
        <f t="shared" si="30"/>
        <v>13487.509734474221</v>
      </c>
      <c r="M220" s="93">
        <f t="shared" si="30"/>
        <v>13885.045822018932</v>
      </c>
      <c r="N220" s="93">
        <f t="shared" si="30"/>
        <v>6480.4795215724153</v>
      </c>
      <c r="O220" s="93">
        <f t="shared" si="30"/>
        <v>6572.3898650127512</v>
      </c>
      <c r="P220" s="93">
        <f t="shared" si="30"/>
        <v>6666.138415321896</v>
      </c>
      <c r="Q220" s="93">
        <f t="shared" si="30"/>
        <v>6761.7619366372228</v>
      </c>
      <c r="R220" s="93">
        <f t="shared" si="30"/>
        <v>6859.2979283788563</v>
      </c>
      <c r="S220" s="93">
        <f t="shared" si="30"/>
        <v>6958.7846399553209</v>
      </c>
      <c r="T220" s="93">
        <f t="shared" si="30"/>
        <v>7060.2610857633172</v>
      </c>
      <c r="U220" s="93">
        <f t="shared" si="30"/>
        <v>7163.7670604874729</v>
      </c>
      <c r="V220" s="93">
        <f t="shared" si="30"/>
        <v>7269.3431547061109</v>
      </c>
      <c r="W220" s="93">
        <f t="shared" si="30"/>
        <v>7377.0307708091213</v>
      </c>
    </row>
    <row r="221" spans="1:23" x14ac:dyDescent="0.3">
      <c r="A221" s="71"/>
      <c r="B221" s="117" t="s">
        <v>110</v>
      </c>
      <c r="D221" s="93">
        <f>SUMIF($B160:$B214,$B221,D$160:D$214)</f>
        <v>78912.784940666679</v>
      </c>
      <c r="E221" s="93">
        <f t="shared" ref="E221:W221" si="31">SUMIF($B160:$B214,$B221,E$160:E$214)</f>
        <v>182189.49919177458</v>
      </c>
      <c r="F221" s="93">
        <f t="shared" si="31"/>
        <v>232856.43876115658</v>
      </c>
      <c r="G221" s="93">
        <f t="shared" si="31"/>
        <v>406139.97139283316</v>
      </c>
      <c r="H221" s="93">
        <f t="shared" si="31"/>
        <v>561644.03762472712</v>
      </c>
      <c r="I221" s="93">
        <f t="shared" si="31"/>
        <v>721277.89566250867</v>
      </c>
      <c r="J221" s="93">
        <f t="shared" si="31"/>
        <v>888999.69866425835</v>
      </c>
      <c r="K221" s="93">
        <f t="shared" si="31"/>
        <v>1031373.5978726272</v>
      </c>
      <c r="L221" s="93">
        <f t="shared" si="31"/>
        <v>1120609.7610409555</v>
      </c>
      <c r="M221" s="93">
        <f t="shared" si="31"/>
        <v>1213004.0764860227</v>
      </c>
      <c r="N221" s="93">
        <f t="shared" si="31"/>
        <v>1237201.3985579878</v>
      </c>
      <c r="O221" s="93">
        <f t="shared" si="31"/>
        <v>1261882.6670713916</v>
      </c>
      <c r="P221" s="93">
        <f t="shared" si="31"/>
        <v>1287057.5609550641</v>
      </c>
      <c r="Q221" s="93">
        <f t="shared" si="31"/>
        <v>1312735.9527164097</v>
      </c>
      <c r="R221" s="93">
        <f t="shared" si="31"/>
        <v>1338927.9123129826</v>
      </c>
      <c r="S221" s="93">
        <f t="shared" si="31"/>
        <v>1365643.7111014863</v>
      </c>
      <c r="T221" s="93">
        <f t="shared" si="31"/>
        <v>1392893.8258657607</v>
      </c>
      <c r="U221" s="93">
        <f t="shared" si="31"/>
        <v>1420688.9429253205</v>
      </c>
      <c r="V221" s="93">
        <f t="shared" si="31"/>
        <v>1449039.9623260712</v>
      </c>
      <c r="W221" s="93">
        <f t="shared" si="31"/>
        <v>1477958.0021148371</v>
      </c>
    </row>
    <row r="222" spans="1:23" x14ac:dyDescent="0.3">
      <c r="A222" s="71"/>
      <c r="B222" s="117" t="s">
        <v>109</v>
      </c>
      <c r="D222" s="93">
        <f>SUMIF($B160:$B214,$B222,D$160:D$214)</f>
        <v>4508.4362527289677</v>
      </c>
      <c r="E222" s="93">
        <f t="shared" ref="E222:W222" si="32">SUMIF($B160:$B214,$B222,E$160:E$214)</f>
        <v>5039.1216444137608</v>
      </c>
      <c r="F222" s="93">
        <f t="shared" si="32"/>
        <v>5953.5304062538908</v>
      </c>
      <c r="G222" s="93">
        <f t="shared" si="32"/>
        <v>6547.4902877260702</v>
      </c>
      <c r="H222" s="93">
        <f t="shared" si="32"/>
        <v>7163.6954347210667</v>
      </c>
      <c r="I222" s="93">
        <f t="shared" si="32"/>
        <v>7802.7980739072045</v>
      </c>
      <c r="J222" s="93">
        <f t="shared" si="32"/>
        <v>8465.4676229133329</v>
      </c>
      <c r="K222" s="93">
        <f t="shared" si="32"/>
        <v>9152.3911170765714</v>
      </c>
      <c r="L222" s="93">
        <f t="shared" si="32"/>
        <v>9864.2736463836081</v>
      </c>
      <c r="M222" s="93">
        <f t="shared" si="32"/>
        <v>10601.838802842529</v>
      </c>
      <c r="N222" s="93">
        <f t="shared" si="32"/>
        <v>10770.461457577792</v>
      </c>
      <c r="O222" s="93">
        <f t="shared" si="32"/>
        <v>10942.45656540776</v>
      </c>
      <c r="P222" s="93">
        <f t="shared" si="32"/>
        <v>11117.891575394329</v>
      </c>
      <c r="Q222" s="93">
        <f t="shared" si="32"/>
        <v>11296.835285580628</v>
      </c>
      <c r="R222" s="93">
        <f t="shared" si="32"/>
        <v>11479.357869970654</v>
      </c>
      <c r="S222" s="93">
        <f t="shared" si="32"/>
        <v>11665.530906048476</v>
      </c>
      <c r="T222" s="93">
        <f t="shared" si="32"/>
        <v>11855.427402847861</v>
      </c>
      <c r="U222" s="93">
        <f t="shared" si="32"/>
        <v>12049.121829583231</v>
      </c>
      <c r="V222" s="93">
        <f t="shared" si="32"/>
        <v>12246.690144853308</v>
      </c>
      <c r="W222" s="93">
        <f t="shared" si="32"/>
        <v>12448.209826428785</v>
      </c>
    </row>
    <row r="223" spans="1:23" x14ac:dyDescent="0.3">
      <c r="A223" s="71"/>
      <c r="B223" s="117" t="s">
        <v>155</v>
      </c>
      <c r="D223" s="93">
        <f>SUMIF($B160:$B214,$B223,D$160:D$214)</f>
        <v>0</v>
      </c>
      <c r="E223" s="93">
        <f t="shared" ref="E223:W223" si="33">SUMIF($B160:$B214,$B223,E$160:E$214)</f>
        <v>0</v>
      </c>
      <c r="F223" s="93">
        <f t="shared" si="33"/>
        <v>0</v>
      </c>
      <c r="G223" s="93">
        <f t="shared" si="33"/>
        <v>0</v>
      </c>
      <c r="H223" s="93">
        <f t="shared" si="33"/>
        <v>0</v>
      </c>
      <c r="I223" s="93">
        <f t="shared" si="33"/>
        <v>0</v>
      </c>
      <c r="J223" s="93">
        <f t="shared" si="33"/>
        <v>0</v>
      </c>
      <c r="K223" s="93">
        <f t="shared" si="33"/>
        <v>0</v>
      </c>
      <c r="L223" s="93">
        <f t="shared" si="33"/>
        <v>0</v>
      </c>
      <c r="M223" s="93">
        <f t="shared" si="33"/>
        <v>0</v>
      </c>
      <c r="N223" s="93">
        <f t="shared" si="33"/>
        <v>0</v>
      </c>
      <c r="O223" s="93">
        <f t="shared" si="33"/>
        <v>0</v>
      </c>
      <c r="P223" s="93">
        <f t="shared" si="33"/>
        <v>0</v>
      </c>
      <c r="Q223" s="93">
        <f t="shared" si="33"/>
        <v>0</v>
      </c>
      <c r="R223" s="93">
        <f t="shared" si="33"/>
        <v>0</v>
      </c>
      <c r="S223" s="93">
        <f t="shared" si="33"/>
        <v>0</v>
      </c>
      <c r="T223" s="93">
        <f t="shared" si="33"/>
        <v>0</v>
      </c>
      <c r="U223" s="93">
        <f t="shared" si="33"/>
        <v>0</v>
      </c>
      <c r="V223" s="93">
        <f t="shared" si="33"/>
        <v>0</v>
      </c>
      <c r="W223" s="93">
        <f t="shared" si="33"/>
        <v>0</v>
      </c>
    </row>
    <row r="224" spans="1:23" x14ac:dyDescent="0.3">
      <c r="A224" s="71"/>
      <c r="B224" s="117" t="s">
        <v>113</v>
      </c>
      <c r="D224" s="93">
        <f>SUMIF($B160:$B214,$B224,D$160:D$214)</f>
        <v>9287.633348833333</v>
      </c>
      <c r="E224" s="93">
        <f t="shared" ref="E224:W224" si="34">SUMIF($B160:$B214,$B224,E$160:E$214)</f>
        <v>10897.489795964444</v>
      </c>
      <c r="F224" s="93">
        <f t="shared" si="34"/>
        <v>12571.12132542421</v>
      </c>
      <c r="G224" s="93">
        <f t="shared" si="34"/>
        <v>14310.434997926926</v>
      </c>
      <c r="H224" s="93">
        <f t="shared" si="34"/>
        <v>16755.388378442829</v>
      </c>
      <c r="I224" s="93">
        <f t="shared" si="34"/>
        <v>18799.545760612855</v>
      </c>
      <c r="J224" s="93">
        <f t="shared" si="34"/>
        <v>20918.767282718305</v>
      </c>
      <c r="K224" s="93">
        <f t="shared" si="34"/>
        <v>23115.237847403718</v>
      </c>
      <c r="L224" s="93">
        <f t="shared" si="34"/>
        <v>25391.199727763476</v>
      </c>
      <c r="M224" s="93">
        <f t="shared" si="34"/>
        <v>27748.953988198657</v>
      </c>
      <c r="N224" s="93">
        <f t="shared" si="34"/>
        <v>28303.933067962629</v>
      </c>
      <c r="O224" s="93">
        <f t="shared" si="34"/>
        <v>28870.011729321879</v>
      </c>
      <c r="P224" s="93">
        <f t="shared" si="34"/>
        <v>29447.411963908322</v>
      </c>
      <c r="Q224" s="93">
        <f t="shared" si="34"/>
        <v>30036.360203186487</v>
      </c>
      <c r="R224" s="93">
        <f t="shared" si="34"/>
        <v>30637.087407250219</v>
      </c>
      <c r="S224" s="93">
        <f t="shared" si="34"/>
        <v>31249.829155395215</v>
      </c>
      <c r="T224" s="93">
        <f t="shared" si="34"/>
        <v>31874.825738503125</v>
      </c>
      <c r="U224" s="93">
        <f t="shared" si="34"/>
        <v>32512.322253273189</v>
      </c>
      <c r="V224" s="93">
        <f t="shared" si="34"/>
        <v>33162.568698338648</v>
      </c>
      <c r="W224" s="93">
        <f t="shared" si="34"/>
        <v>33825.820072305418</v>
      </c>
    </row>
    <row r="225" spans="1:23" x14ac:dyDescent="0.3">
      <c r="A225" s="71"/>
      <c r="B225" s="117" t="s">
        <v>156</v>
      </c>
      <c r="D225" s="93">
        <f>SUMIF($B160:$B214,$B225,D$160:D$214)</f>
        <v>0</v>
      </c>
      <c r="E225" s="93">
        <f t="shared" ref="E225:W225" si="35">SUMIF($B160:$B214,$B225,E$160:E$214)</f>
        <v>0</v>
      </c>
      <c r="F225" s="93">
        <f t="shared" si="35"/>
        <v>0</v>
      </c>
      <c r="G225" s="93">
        <f t="shared" si="35"/>
        <v>0</v>
      </c>
      <c r="H225" s="93">
        <f t="shared" si="35"/>
        <v>0</v>
      </c>
      <c r="I225" s="93">
        <f t="shared" si="35"/>
        <v>0</v>
      </c>
      <c r="J225" s="93">
        <f t="shared" si="35"/>
        <v>0</v>
      </c>
      <c r="K225" s="93">
        <f t="shared" si="35"/>
        <v>0</v>
      </c>
      <c r="L225" s="93">
        <f t="shared" si="35"/>
        <v>0</v>
      </c>
      <c r="M225" s="93">
        <f t="shared" si="35"/>
        <v>0</v>
      </c>
      <c r="N225" s="93">
        <f t="shared" si="35"/>
        <v>0</v>
      </c>
      <c r="O225" s="93">
        <f t="shared" si="35"/>
        <v>0</v>
      </c>
      <c r="P225" s="93">
        <f t="shared" si="35"/>
        <v>0</v>
      </c>
      <c r="Q225" s="93">
        <f t="shared" si="35"/>
        <v>0</v>
      </c>
      <c r="R225" s="93">
        <f t="shared" si="35"/>
        <v>0</v>
      </c>
      <c r="S225" s="93">
        <f t="shared" si="35"/>
        <v>0</v>
      </c>
      <c r="T225" s="93">
        <f t="shared" si="35"/>
        <v>0</v>
      </c>
      <c r="U225" s="93">
        <f t="shared" si="35"/>
        <v>0</v>
      </c>
      <c r="V225" s="93">
        <f t="shared" si="35"/>
        <v>0</v>
      </c>
      <c r="W225" s="93">
        <f t="shared" si="35"/>
        <v>0</v>
      </c>
    </row>
    <row r="226" spans="1:23" x14ac:dyDescent="0.3">
      <c r="A226" s="71"/>
      <c r="B226" s="117" t="s">
        <v>111</v>
      </c>
      <c r="D226" s="93">
        <f>SUMIF($B160:$B214,$B226,D$160:D$214)</f>
        <v>3607.8420261342599</v>
      </c>
      <c r="E226" s="93">
        <f t="shared" ref="E226:W226" si="36">SUMIF($B160:$B214,$B226,E$160:E$214)</f>
        <v>4391.1317977257413</v>
      </c>
      <c r="F226" s="93">
        <f t="shared" si="36"/>
        <v>5113.1985796672361</v>
      </c>
      <c r="G226" s="93">
        <f t="shared" si="36"/>
        <v>5934.2597933318848</v>
      </c>
      <c r="H226" s="93">
        <f t="shared" si="36"/>
        <v>8282.858589310099</v>
      </c>
      <c r="I226" s="93">
        <f t="shared" si="36"/>
        <v>9181.2010916549261</v>
      </c>
      <c r="J226" s="93">
        <f t="shared" si="36"/>
        <v>10113.308881156852</v>
      </c>
      <c r="K226" s="93">
        <f t="shared" si="36"/>
        <v>11080.17323230122</v>
      </c>
      <c r="L226" s="93">
        <f t="shared" si="36"/>
        <v>12082.811564437934</v>
      </c>
      <c r="M226" s="93">
        <f t="shared" si="36"/>
        <v>13122.268091066224</v>
      </c>
      <c r="N226" s="93">
        <f t="shared" si="36"/>
        <v>13327.476927936068</v>
      </c>
      <c r="O226" s="93">
        <f t="shared" si="36"/>
        <v>13536.789941543306</v>
      </c>
      <c r="P226" s="93">
        <f t="shared" si="36"/>
        <v>13750.289215422692</v>
      </c>
      <c r="Q226" s="93">
        <f t="shared" si="36"/>
        <v>13968.058474779664</v>
      </c>
      <c r="R226" s="93">
        <f t="shared" si="36"/>
        <v>14190.183119323776</v>
      </c>
      <c r="S226" s="93">
        <f t="shared" si="36"/>
        <v>14416.750256758767</v>
      </c>
      <c r="T226" s="93">
        <f t="shared" si="36"/>
        <v>14647.848736942464</v>
      </c>
      <c r="U226" s="93">
        <f t="shared" si="36"/>
        <v>14883.569186729832</v>
      </c>
      <c r="V226" s="93">
        <f t="shared" si="36"/>
        <v>15124.004045512946</v>
      </c>
      <c r="W226" s="93">
        <f t="shared" si="36"/>
        <v>15369.247601471723</v>
      </c>
    </row>
    <row r="227" spans="1:23" ht="15" thickBot="1" x14ac:dyDescent="0.35">
      <c r="A227" s="71"/>
      <c r="B227" s="118" t="s">
        <v>114</v>
      </c>
      <c r="D227" s="93">
        <f>SUMIF($B160:$B214,$B227,D$160:D$214)</f>
        <v>3223.9928268333333</v>
      </c>
      <c r="E227" s="93">
        <f t="shared" ref="E227:W227" si="37">SUMIF($B160:$B214,$B227,E$160:E$214)</f>
        <v>5170.093089062223</v>
      </c>
      <c r="F227" s="93">
        <f t="shared" si="37"/>
        <v>5593.4192412939783</v>
      </c>
      <c r="G227" s="93">
        <f t="shared" si="37"/>
        <v>6106.7305112662689</v>
      </c>
      <c r="H227" s="93">
        <f t="shared" si="37"/>
        <v>6631.6772095611541</v>
      </c>
      <c r="I227" s="93">
        <f t="shared" si="37"/>
        <v>7343.0179111222806</v>
      </c>
      <c r="J227" s="93">
        <f t="shared" si="37"/>
        <v>7939.1065858482571</v>
      </c>
      <c r="K227" s="93">
        <f t="shared" si="37"/>
        <v>8556.6669363968231</v>
      </c>
      <c r="L227" s="93">
        <f t="shared" si="37"/>
        <v>9196.3193943309925</v>
      </c>
      <c r="M227" s="93">
        <f t="shared" si="37"/>
        <v>9858.7006198059717</v>
      </c>
      <c r="N227" s="93">
        <f t="shared" si="37"/>
        <v>10027.607832302092</v>
      </c>
      <c r="O227" s="93">
        <f t="shared" si="37"/>
        <v>10199.893189048131</v>
      </c>
      <c r="P227" s="93">
        <f t="shared" si="37"/>
        <v>10375.624252929096</v>
      </c>
      <c r="Q227" s="93">
        <f t="shared" si="37"/>
        <v>10554.869938087677</v>
      </c>
      <c r="R227" s="93">
        <f t="shared" si="37"/>
        <v>10737.700536949431</v>
      </c>
      <c r="S227" s="93">
        <f t="shared" si="37"/>
        <v>10924.187747788417</v>
      </c>
      <c r="T227" s="93">
        <f t="shared" si="37"/>
        <v>11114.404702844187</v>
      </c>
      <c r="U227" s="93">
        <f t="shared" si="37"/>
        <v>11308.425997001072</v>
      </c>
      <c r="V227" s="93">
        <f t="shared" si="37"/>
        <v>11506.327717041093</v>
      </c>
      <c r="W227" s="93">
        <f t="shared" si="37"/>
        <v>11708.187471481913</v>
      </c>
    </row>
    <row r="228" spans="1:23" x14ac:dyDescent="0.3">
      <c r="A228" s="71"/>
      <c r="B228" s="71"/>
      <c r="D228" s="69"/>
      <c r="E228" s="69"/>
      <c r="F228" s="69"/>
      <c r="G228" s="69"/>
      <c r="H228" s="69"/>
      <c r="I228" s="69"/>
      <c r="J228" s="69"/>
      <c r="K228" s="69"/>
      <c r="L228" s="69"/>
      <c r="M228" s="199"/>
      <c r="N228" s="69"/>
      <c r="O228" s="69"/>
      <c r="P228" s="69"/>
      <c r="Q228" s="69"/>
      <c r="R228" s="69"/>
      <c r="S228" s="69"/>
      <c r="T228" s="69"/>
      <c r="U228" s="69"/>
      <c r="V228" s="69"/>
      <c r="W228" s="69"/>
    </row>
    <row r="229" spans="1:23" x14ac:dyDescent="0.3">
      <c r="A229" s="71"/>
      <c r="B229" s="71"/>
      <c r="D229" s="189">
        <f>SUM(D220:D227)</f>
        <v>110644.48192774101</v>
      </c>
      <c r="E229" s="189">
        <f t="shared" ref="E229:W229" si="38">SUM(E220:E227)</f>
        <v>218812.5677613492</v>
      </c>
      <c r="F229" s="189">
        <f t="shared" si="38"/>
        <v>272270.456502833</v>
      </c>
      <c r="G229" s="189">
        <f t="shared" si="38"/>
        <v>450745.07833600149</v>
      </c>
      <c r="H229" s="189">
        <f t="shared" si="38"/>
        <v>612513.90421531221</v>
      </c>
      <c r="I229" s="189">
        <f t="shared" si="38"/>
        <v>776783.48324810388</v>
      </c>
      <c r="J229" s="189">
        <f t="shared" si="38"/>
        <v>949171.25056257087</v>
      </c>
      <c r="K229" s="189">
        <f t="shared" si="38"/>
        <v>1096382.3311656858</v>
      </c>
      <c r="L229" s="189">
        <f t="shared" si="38"/>
        <v>1190631.8751083456</v>
      </c>
      <c r="M229" s="203">
        <f t="shared" si="38"/>
        <v>1288220.8838099551</v>
      </c>
      <c r="N229" s="189">
        <f t="shared" si="38"/>
        <v>1306111.3573653386</v>
      </c>
      <c r="O229" s="189">
        <f t="shared" si="38"/>
        <v>1332004.2083617256</v>
      </c>
      <c r="P229" s="189">
        <f t="shared" si="38"/>
        <v>1358414.9163780406</v>
      </c>
      <c r="Q229" s="189">
        <f t="shared" si="38"/>
        <v>1385353.8385546813</v>
      </c>
      <c r="R229" s="189">
        <f t="shared" si="38"/>
        <v>1412831.5391748555</v>
      </c>
      <c r="S229" s="189">
        <f t="shared" si="38"/>
        <v>1440858.7938074325</v>
      </c>
      <c r="T229" s="189">
        <f t="shared" si="38"/>
        <v>1469446.5935326617</v>
      </c>
      <c r="U229" s="189">
        <f t="shared" si="38"/>
        <v>1498606.1492523954</v>
      </c>
      <c r="V229" s="189">
        <f t="shared" si="38"/>
        <v>1528348.8960865233</v>
      </c>
      <c r="W229" s="189">
        <f>SUM(W220:W227)</f>
        <v>1558686.4978573339</v>
      </c>
    </row>
    <row r="230" spans="1:23" x14ac:dyDescent="0.3">
      <c r="A230" s="71"/>
      <c r="B230" s="71"/>
      <c r="D230" s="189"/>
      <c r="E230" s="189"/>
      <c r="F230" s="189"/>
      <c r="G230" s="189"/>
      <c r="H230" s="189"/>
      <c r="I230" s="189"/>
      <c r="J230" s="189"/>
      <c r="K230" s="189"/>
      <c r="L230" s="189"/>
      <c r="M230" s="203"/>
      <c r="N230" s="189"/>
      <c r="O230" s="189"/>
      <c r="P230" s="189"/>
      <c r="Q230" s="189"/>
      <c r="R230" s="189"/>
      <c r="S230" s="189"/>
      <c r="T230" s="189"/>
      <c r="U230" s="189"/>
      <c r="V230" s="189"/>
      <c r="W230" s="189"/>
    </row>
    <row r="231" spans="1:23" ht="15" thickBot="1" x14ac:dyDescent="0.35">
      <c r="A231" s="71"/>
      <c r="B231" s="71" t="s">
        <v>150</v>
      </c>
      <c r="D231" s="69"/>
      <c r="E231" s="69"/>
      <c r="F231" s="69"/>
      <c r="G231" s="69"/>
      <c r="H231" s="69"/>
      <c r="I231" s="69"/>
      <c r="J231" s="69"/>
      <c r="K231" s="69"/>
      <c r="L231" s="69"/>
      <c r="M231" s="199"/>
      <c r="N231" s="69"/>
      <c r="O231" s="69"/>
      <c r="P231" s="69"/>
      <c r="Q231" s="69"/>
      <c r="R231" s="69"/>
      <c r="S231" s="69"/>
      <c r="T231" s="69"/>
      <c r="U231" s="69"/>
      <c r="V231" s="69"/>
      <c r="W231" s="69"/>
    </row>
    <row r="232" spans="1:23" x14ac:dyDescent="0.3">
      <c r="A232" s="71"/>
      <c r="B232" s="115" t="s">
        <v>157</v>
      </c>
      <c r="D232" s="94">
        <v>2021</v>
      </c>
      <c r="E232" s="94">
        <v>2022</v>
      </c>
      <c r="F232" s="94">
        <v>2023</v>
      </c>
      <c r="G232" s="94">
        <v>2024</v>
      </c>
      <c r="H232" s="94">
        <v>2025</v>
      </c>
      <c r="I232" s="94">
        <v>2026</v>
      </c>
      <c r="J232" s="94">
        <v>2027</v>
      </c>
      <c r="K232" s="94">
        <v>2028</v>
      </c>
      <c r="L232" s="94">
        <v>2029</v>
      </c>
      <c r="M232" s="94">
        <v>2030</v>
      </c>
      <c r="N232" s="94">
        <v>2031</v>
      </c>
      <c r="O232" s="94">
        <v>2032</v>
      </c>
      <c r="P232" s="94">
        <v>2033</v>
      </c>
      <c r="Q232" s="94">
        <v>2034</v>
      </c>
      <c r="R232" s="94">
        <v>2035</v>
      </c>
      <c r="S232" s="94">
        <v>2036</v>
      </c>
      <c r="T232" s="94">
        <v>2037</v>
      </c>
      <c r="U232" s="94">
        <v>2038</v>
      </c>
      <c r="V232" s="94">
        <v>2039</v>
      </c>
      <c r="W232" s="94">
        <v>2040</v>
      </c>
    </row>
    <row r="233" spans="1:23" x14ac:dyDescent="0.3">
      <c r="A233" s="71"/>
      <c r="B233" s="117" t="s">
        <v>209</v>
      </c>
      <c r="D233" s="288">
        <f>SUM(D160:D206)</f>
        <v>49488.721502462962</v>
      </c>
      <c r="E233" s="288">
        <f t="shared" ref="E233:W233" si="39">SUM(E160:E206)</f>
        <v>46638.83936997089</v>
      </c>
      <c r="F233" s="288">
        <f t="shared" si="39"/>
        <v>40638.034641665348</v>
      </c>
      <c r="G233" s="288">
        <f>SUM(G160:G206)</f>
        <v>42502.755543062158</v>
      </c>
      <c r="H233" s="288">
        <f t="shared" si="39"/>
        <v>32475.325164589947</v>
      </c>
      <c r="I233" s="288">
        <f t="shared" si="39"/>
        <v>26804.901726955028</v>
      </c>
      <c r="J233" s="288">
        <f t="shared" si="39"/>
        <v>24278.889173209001</v>
      </c>
      <c r="K233" s="288">
        <f t="shared" si="39"/>
        <v>20482.037770986775</v>
      </c>
      <c r="L233" s="288">
        <f t="shared" si="39"/>
        <v>20482.037770986775</v>
      </c>
      <c r="M233" s="288">
        <f t="shared" si="39"/>
        <v>20482.037770986775</v>
      </c>
      <c r="N233" s="288">
        <f t="shared" si="39"/>
        <v>11861.011042653441</v>
      </c>
      <c r="O233" s="288">
        <f t="shared" si="39"/>
        <v>11861.011042653441</v>
      </c>
      <c r="P233" s="288">
        <f t="shared" si="39"/>
        <v>11861.011042653441</v>
      </c>
      <c r="Q233" s="288">
        <f t="shared" si="39"/>
        <v>11861.011042653441</v>
      </c>
      <c r="R233" s="288">
        <f t="shared" si="39"/>
        <v>11861.011042653441</v>
      </c>
      <c r="S233" s="288">
        <f t="shared" si="39"/>
        <v>11861.011042653441</v>
      </c>
      <c r="T233" s="288">
        <f t="shared" si="39"/>
        <v>11861.011042653441</v>
      </c>
      <c r="U233" s="288">
        <f t="shared" si="39"/>
        <v>11861.011042653441</v>
      </c>
      <c r="V233" s="288">
        <f t="shared" si="39"/>
        <v>11861.011042653441</v>
      </c>
      <c r="W233" s="288">
        <f t="shared" si="39"/>
        <v>11861.011042653441</v>
      </c>
    </row>
    <row r="234" spans="1:23" x14ac:dyDescent="0.3">
      <c r="A234" s="71"/>
      <c r="B234" s="117" t="s">
        <v>210</v>
      </c>
      <c r="D234" s="217">
        <f>SUM(D207:D214)</f>
        <v>61663.900472500281</v>
      </c>
      <c r="E234" s="217">
        <f t="shared" ref="E234:W234" si="40">SUM(E207:E214)</f>
        <v>172551.31978026716</v>
      </c>
      <c r="F234" s="217">
        <f t="shared" si="40"/>
        <v>231939.67047227881</v>
      </c>
      <c r="G234" s="217">
        <f>SUM(G207:G214)</f>
        <v>408634.526289606</v>
      </c>
      <c r="H234" s="217">
        <f t="shared" si="40"/>
        <v>580430.78254738904</v>
      </c>
      <c r="I234" s="217">
        <f t="shared" si="40"/>
        <v>750370.78501781553</v>
      </c>
      <c r="J234" s="217">
        <f t="shared" si="40"/>
        <v>925284.56488602853</v>
      </c>
      <c r="K234" s="217">
        <f t="shared" si="40"/>
        <v>1076292.4968913659</v>
      </c>
      <c r="L234" s="217">
        <f t="shared" si="40"/>
        <v>1170542.0408340255</v>
      </c>
      <c r="M234" s="217">
        <f t="shared" si="40"/>
        <v>1268131.0495356352</v>
      </c>
      <c r="N234" s="217">
        <f t="shared" si="40"/>
        <v>1294642.5498193519</v>
      </c>
      <c r="O234" s="217">
        <f t="shared" si="40"/>
        <v>1320535.4008157386</v>
      </c>
      <c r="P234" s="217">
        <f t="shared" si="40"/>
        <v>1346946.1088320536</v>
      </c>
      <c r="Q234" s="217">
        <f t="shared" si="40"/>
        <v>1373885.0310086946</v>
      </c>
      <c r="R234" s="217">
        <f t="shared" si="40"/>
        <v>1401362.7316288687</v>
      </c>
      <c r="S234" s="217">
        <f t="shared" si="40"/>
        <v>1429389.9862614458</v>
      </c>
      <c r="T234" s="217">
        <f t="shared" si="40"/>
        <v>1457977.7859866749</v>
      </c>
      <c r="U234" s="217">
        <f t="shared" si="40"/>
        <v>1487137.3417064084</v>
      </c>
      <c r="V234" s="217">
        <f t="shared" si="40"/>
        <v>1516880.0885405368</v>
      </c>
      <c r="W234" s="217">
        <f t="shared" si="40"/>
        <v>1547217.6903113471</v>
      </c>
    </row>
    <row r="236" spans="1:23" x14ac:dyDescent="0.3">
      <c r="D236" s="105">
        <f>SUM(D233:D234)</f>
        <v>111152.62197496324</v>
      </c>
      <c r="E236" s="105">
        <f t="shared" ref="E236:W236" si="41">SUM(E233:E234)</f>
        <v>219190.15915023806</v>
      </c>
      <c r="F236" s="105">
        <f t="shared" si="41"/>
        <v>272577.70511394413</v>
      </c>
      <c r="G236" s="105">
        <f t="shared" si="41"/>
        <v>451137.28183266817</v>
      </c>
      <c r="H236" s="105">
        <f t="shared" si="41"/>
        <v>612906.10771197896</v>
      </c>
      <c r="I236" s="105">
        <f t="shared" si="41"/>
        <v>777175.68674477062</v>
      </c>
      <c r="J236" s="105">
        <f t="shared" si="41"/>
        <v>949563.4540592375</v>
      </c>
      <c r="K236" s="105">
        <f t="shared" si="41"/>
        <v>1096774.5346623526</v>
      </c>
      <c r="L236" s="105">
        <f t="shared" si="41"/>
        <v>1191024.0786050123</v>
      </c>
      <c r="M236" s="105">
        <f t="shared" si="41"/>
        <v>1288613.087306622</v>
      </c>
      <c r="N236" s="105">
        <f t="shared" si="41"/>
        <v>1306503.5608620052</v>
      </c>
      <c r="O236" s="105">
        <f t="shared" si="41"/>
        <v>1332396.4118583919</v>
      </c>
      <c r="P236" s="105">
        <f t="shared" si="41"/>
        <v>1358807.119874707</v>
      </c>
      <c r="Q236" s="105">
        <f t="shared" si="41"/>
        <v>1385746.0420513479</v>
      </c>
      <c r="R236" s="105">
        <f t="shared" si="41"/>
        <v>1413223.7426715221</v>
      </c>
      <c r="S236" s="105">
        <f t="shared" si="41"/>
        <v>1441250.9973040991</v>
      </c>
      <c r="T236" s="105">
        <f t="shared" si="41"/>
        <v>1469838.7970293283</v>
      </c>
      <c r="U236" s="105">
        <f t="shared" si="41"/>
        <v>1498998.3527490618</v>
      </c>
      <c r="V236" s="105">
        <f t="shared" si="41"/>
        <v>1528741.0995831902</v>
      </c>
      <c r="W236" s="105">
        <f t="shared" si="41"/>
        <v>1559078.7013540005</v>
      </c>
    </row>
  </sheetData>
  <autoFilter ref="A1:W48" xr:uid="{3A8DBBC3-2F6E-4F74-9731-6A90B0FA0F89}">
    <sortState xmlns:xlrd2="http://schemas.microsoft.com/office/spreadsheetml/2017/richdata2" ref="A2:W48">
      <sortCondition ref="A1:A48"/>
    </sortState>
  </autoFilter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33700-C910-465F-9A08-EFEB3D0FAB3D}">
  <sheetPr>
    <tabColor rgb="FF0B3D91"/>
  </sheetPr>
  <dimension ref="A1:Y236"/>
  <sheetViews>
    <sheetView tabSelected="1" topLeftCell="A171" zoomScale="55" zoomScaleNormal="55" workbookViewId="0">
      <selection activeCell="T250" sqref="T250"/>
    </sheetView>
  </sheetViews>
  <sheetFormatPr defaultRowHeight="14.4" x14ac:dyDescent="0.3"/>
  <cols>
    <col min="1" max="1" width="11.21875" style="75" customWidth="1"/>
    <col min="2" max="2" width="46.77734375" style="75" customWidth="1"/>
    <col min="3" max="3" width="8.88671875" style="71"/>
    <col min="4" max="4" width="14.21875" style="105" bestFit="1" customWidth="1"/>
    <col min="5" max="5" width="15.109375" style="105" bestFit="1" customWidth="1"/>
    <col min="6" max="6" width="14.6640625" style="105" bestFit="1" customWidth="1"/>
    <col min="7" max="7" width="15.109375" style="105" bestFit="1" customWidth="1"/>
    <col min="8" max="8" width="14.6640625" style="105" bestFit="1" customWidth="1"/>
    <col min="9" max="9" width="15.109375" style="105" bestFit="1" customWidth="1"/>
    <col min="10" max="10" width="14.6640625" style="105" bestFit="1" customWidth="1"/>
    <col min="11" max="11" width="15.109375" style="105" bestFit="1" customWidth="1"/>
    <col min="12" max="12" width="14.6640625" style="105" bestFit="1" customWidth="1"/>
    <col min="13" max="13" width="15.109375" style="105" bestFit="1" customWidth="1"/>
    <col min="14" max="14" width="14.6640625" style="105" bestFit="1" customWidth="1"/>
    <col min="15" max="15" width="15.109375" style="105" bestFit="1" customWidth="1"/>
    <col min="16" max="16" width="14.6640625" style="105" bestFit="1" customWidth="1"/>
    <col min="17" max="17" width="15.109375" style="105" bestFit="1" customWidth="1"/>
    <col min="18" max="18" width="14.6640625" style="105" bestFit="1" customWidth="1"/>
    <col min="19" max="19" width="15.109375" style="105" bestFit="1" customWidth="1"/>
    <col min="20" max="20" width="14.6640625" style="105" bestFit="1" customWidth="1"/>
    <col min="21" max="21" width="15.109375" style="105" bestFit="1" customWidth="1"/>
    <col min="22" max="22" width="14.6640625" style="105" bestFit="1" customWidth="1"/>
    <col min="23" max="23" width="15.109375" style="105" bestFit="1" customWidth="1"/>
    <col min="24" max="16384" width="8.88671875" style="75"/>
  </cols>
  <sheetData>
    <row r="1" spans="1:25" s="73" customFormat="1" ht="11.4" x14ac:dyDescent="0.2">
      <c r="A1" s="72" t="s">
        <v>85</v>
      </c>
      <c r="B1" s="72"/>
      <c r="C1" s="84" t="s">
        <v>143</v>
      </c>
      <c r="D1" s="304">
        <v>2021</v>
      </c>
      <c r="E1" s="305">
        <v>2022</v>
      </c>
      <c r="F1" s="304">
        <v>2023</v>
      </c>
      <c r="G1" s="305">
        <v>2024</v>
      </c>
      <c r="H1" s="304">
        <v>2025</v>
      </c>
      <c r="I1" s="305">
        <v>2026</v>
      </c>
      <c r="J1" s="304">
        <v>2027</v>
      </c>
      <c r="K1" s="305">
        <v>2028</v>
      </c>
      <c r="L1" s="304">
        <v>2029</v>
      </c>
      <c r="M1" s="305">
        <v>2030</v>
      </c>
      <c r="N1" s="304">
        <v>2031</v>
      </c>
      <c r="O1" s="305">
        <v>2032</v>
      </c>
      <c r="P1" s="304">
        <v>2033</v>
      </c>
      <c r="Q1" s="305">
        <v>2034</v>
      </c>
      <c r="R1" s="304">
        <v>2035</v>
      </c>
      <c r="S1" s="305">
        <v>2036</v>
      </c>
      <c r="T1" s="304">
        <v>2037</v>
      </c>
      <c r="U1" s="305">
        <v>2038</v>
      </c>
      <c r="V1" s="304">
        <v>2039</v>
      </c>
      <c r="W1" s="305">
        <v>2040</v>
      </c>
    </row>
    <row r="2" spans="1:25" ht="12" x14ac:dyDescent="0.25">
      <c r="A2" s="85" t="s">
        <v>116</v>
      </c>
      <c r="B2" s="74" t="s">
        <v>110</v>
      </c>
      <c r="C2" s="86"/>
      <c r="D2" s="114">
        <f>IFERROR(DTE_demand_forecast!D2*Demand_Settings!$E$34,"-")</f>
        <v>380941.83242857124</v>
      </c>
      <c r="E2" s="114">
        <f>IFERROR(DTE_demand_forecast!E2*Demand_Settings!$E$34,"-")</f>
        <v>380941.83242857124</v>
      </c>
      <c r="F2" s="114">
        <f>IFERROR(DTE_demand_forecast!F2*Demand_Settings!$E$34,"-")</f>
        <v>0</v>
      </c>
      <c r="G2" s="114">
        <f>IFERROR(DTE_demand_forecast!G2*Demand_Settings!$E$34,"-")</f>
        <v>0</v>
      </c>
      <c r="H2" s="114">
        <f>IFERROR(DTE_demand_forecast!H2*Demand_Settings!$E$34,"-")</f>
        <v>0</v>
      </c>
      <c r="I2" s="114">
        <f>IFERROR(DTE_demand_forecast!I2*Demand_Settings!$E$34,"-")</f>
        <v>0</v>
      </c>
      <c r="J2" s="114">
        <f>IFERROR(DTE_demand_forecast!J2*Demand_Settings!$E$34,"-")</f>
        <v>0</v>
      </c>
      <c r="K2" s="114">
        <f>IFERROR(DTE_demand_forecast!K2*Demand_Settings!$E$34,"-")</f>
        <v>0</v>
      </c>
      <c r="L2" s="114">
        <f>IFERROR(DTE_demand_forecast!L2*Demand_Settings!$E$34,"-")</f>
        <v>0</v>
      </c>
      <c r="M2" s="114">
        <f>IFERROR(DTE_demand_forecast!M2*Demand_Settings!$E$34,"-")</f>
        <v>0</v>
      </c>
      <c r="N2" s="114">
        <f>IFERROR(DTE_demand_forecast!N2*Demand_Settings!$E$34,"-")</f>
        <v>0</v>
      </c>
      <c r="O2" s="114">
        <f>IFERROR(DTE_demand_forecast!O2*Demand_Settings!$E$34,"-")</f>
        <v>0</v>
      </c>
      <c r="P2" s="114">
        <f>IFERROR(DTE_demand_forecast!P2*Demand_Settings!$E$34,"-")</f>
        <v>0</v>
      </c>
      <c r="Q2" s="114">
        <f>IFERROR(DTE_demand_forecast!Q2*Demand_Settings!$E$34,"-")</f>
        <v>0</v>
      </c>
      <c r="R2" s="114">
        <f>IFERROR(DTE_demand_forecast!R2*Demand_Settings!$E$34,"-")</f>
        <v>0</v>
      </c>
      <c r="S2" s="114">
        <f>IFERROR(DTE_demand_forecast!S2*Demand_Settings!$E$34,"-")</f>
        <v>0</v>
      </c>
      <c r="T2" s="114">
        <f>IFERROR(DTE_demand_forecast!T2*Demand_Settings!$E$34,"-")</f>
        <v>0</v>
      </c>
      <c r="U2" s="114">
        <f>IFERROR(DTE_demand_forecast!U2*Demand_Settings!$E$34,"-")</f>
        <v>0</v>
      </c>
      <c r="V2" s="114">
        <f>IFERROR(DTE_demand_forecast!V2*Demand_Settings!$E$34,"-")</f>
        <v>0</v>
      </c>
      <c r="W2" s="114">
        <f>IFERROR(DTE_demand_forecast!W2*Demand_Settings!$E$34,"-")</f>
        <v>0</v>
      </c>
      <c r="Y2" s="83" t="s">
        <v>141</v>
      </c>
    </row>
    <row r="3" spans="1:25" ht="12" x14ac:dyDescent="0.25">
      <c r="A3" s="85" t="s">
        <v>86</v>
      </c>
      <c r="B3" s="74" t="s">
        <v>110</v>
      </c>
      <c r="C3" s="86" t="s">
        <v>144</v>
      </c>
      <c r="D3" s="114">
        <f>IFERROR(DTE_demand_forecast!D3*Demand_Settings!$E$34,"-")</f>
        <v>1124735.1347222221</v>
      </c>
      <c r="E3" s="114">
        <f>IFERROR(DTE_demand_forecast!E3*Demand_Settings!$E$34,"-")</f>
        <v>594887.5</v>
      </c>
      <c r="F3" s="114">
        <f>IFERROR(DTE_demand_forecast!F3*Demand_Settings!$E$34,"-")</f>
        <v>324788.19444444444</v>
      </c>
      <c r="G3" s="114">
        <f>IFERROR(DTE_demand_forecast!G3*Demand_Settings!$E$34,"-")</f>
        <v>831582.08249999979</v>
      </c>
      <c r="H3" s="114">
        <f>IFERROR(DTE_demand_forecast!H3*Demand_Settings!$E$34,"-")</f>
        <v>0</v>
      </c>
      <c r="I3" s="114">
        <f>IFERROR(DTE_demand_forecast!I3*Demand_Settings!$E$34,"-")</f>
        <v>0</v>
      </c>
      <c r="J3" s="114">
        <f>IFERROR(DTE_demand_forecast!J3*Demand_Settings!$E$34,"-")</f>
        <v>0</v>
      </c>
      <c r="K3" s="114">
        <f>IFERROR(DTE_demand_forecast!K3*Demand_Settings!$E$34,"-")</f>
        <v>0</v>
      </c>
      <c r="L3" s="114">
        <f>IFERROR(DTE_demand_forecast!L3*Demand_Settings!$E$34,"-")</f>
        <v>0</v>
      </c>
      <c r="M3" s="114">
        <f>IFERROR(DTE_demand_forecast!M3*Demand_Settings!$E$34,"-")</f>
        <v>0</v>
      </c>
      <c r="N3" s="114">
        <f>IFERROR(DTE_demand_forecast!N3*Demand_Settings!$E$34,"-")</f>
        <v>0</v>
      </c>
      <c r="O3" s="114">
        <f>IFERROR(DTE_demand_forecast!O3*Demand_Settings!$E$34,"-")</f>
        <v>0</v>
      </c>
      <c r="P3" s="114">
        <f>IFERROR(DTE_demand_forecast!P3*Demand_Settings!$E$34,"-")</f>
        <v>0</v>
      </c>
      <c r="Q3" s="114">
        <f>IFERROR(DTE_demand_forecast!Q3*Demand_Settings!$E$34,"-")</f>
        <v>0</v>
      </c>
      <c r="R3" s="114">
        <f>IFERROR(DTE_demand_forecast!R3*Demand_Settings!$E$34,"-")</f>
        <v>0</v>
      </c>
      <c r="S3" s="114">
        <f>IFERROR(DTE_demand_forecast!S3*Demand_Settings!$E$34,"-")</f>
        <v>0</v>
      </c>
      <c r="T3" s="114">
        <f>IFERROR(DTE_demand_forecast!T3*Demand_Settings!$E$34,"-")</f>
        <v>0</v>
      </c>
      <c r="U3" s="114">
        <f>IFERROR(DTE_demand_forecast!U3*Demand_Settings!$E$34,"-")</f>
        <v>0</v>
      </c>
      <c r="V3" s="114">
        <f>IFERROR(DTE_demand_forecast!V3*Demand_Settings!$E$34,"-")</f>
        <v>0</v>
      </c>
      <c r="W3" s="114">
        <f>IFERROR(DTE_demand_forecast!W3*Demand_Settings!$E$34,"-")</f>
        <v>0</v>
      </c>
      <c r="Y3" s="75" t="s">
        <v>142</v>
      </c>
    </row>
    <row r="4" spans="1:25" ht="12" x14ac:dyDescent="0.25">
      <c r="A4" s="85" t="s">
        <v>118</v>
      </c>
      <c r="B4" s="74" t="s">
        <v>110</v>
      </c>
      <c r="C4" s="86" t="s">
        <v>144</v>
      </c>
      <c r="D4" s="114">
        <f>IFERROR(DTE_demand_forecast!D4*Demand_Settings!$E$34,"-")</f>
        <v>575754.58333333337</v>
      </c>
      <c r="E4" s="114">
        <f>IFERROR(DTE_demand_forecast!E4*Demand_Settings!$E$34,"-")</f>
        <v>582226.38888888888</v>
      </c>
      <c r="F4" s="114">
        <f>IFERROR(DTE_demand_forecast!F4*Demand_Settings!$E$34,"-")</f>
        <v>431004.02777777775</v>
      </c>
      <c r="G4" s="114">
        <f>IFERROR(DTE_demand_forecast!G4*Demand_Settings!$E$34,"-")</f>
        <v>546505.38888888876</v>
      </c>
      <c r="H4" s="114">
        <f>IFERROR(DTE_demand_forecast!H4*Demand_Settings!$E$34,"-")</f>
        <v>546505.38888888876</v>
      </c>
      <c r="I4" s="114">
        <f>IFERROR(DTE_demand_forecast!I4*Demand_Settings!$E$34,"-")</f>
        <v>546505.38888888876</v>
      </c>
      <c r="J4" s="114">
        <f>IFERROR(DTE_demand_forecast!J4*Demand_Settings!$E$34,"-")</f>
        <v>0</v>
      </c>
      <c r="K4" s="114">
        <f>IFERROR(DTE_demand_forecast!K4*Demand_Settings!$E$34,"-")</f>
        <v>0</v>
      </c>
      <c r="L4" s="114">
        <f>IFERROR(DTE_demand_forecast!L4*Demand_Settings!$E$34,"-")</f>
        <v>0</v>
      </c>
      <c r="M4" s="114">
        <f>IFERROR(DTE_demand_forecast!M4*Demand_Settings!$E$34,"-")</f>
        <v>0</v>
      </c>
      <c r="N4" s="114">
        <f>IFERROR(DTE_demand_forecast!N4*Demand_Settings!$E$34,"-")</f>
        <v>0</v>
      </c>
      <c r="O4" s="114">
        <f>IFERROR(DTE_demand_forecast!O4*Demand_Settings!$E$34,"-")</f>
        <v>0</v>
      </c>
      <c r="P4" s="114">
        <f>IFERROR(DTE_demand_forecast!P4*Demand_Settings!$E$34,"-")</f>
        <v>0</v>
      </c>
      <c r="Q4" s="114">
        <f>IFERROR(DTE_demand_forecast!Q4*Demand_Settings!$E$34,"-")</f>
        <v>0</v>
      </c>
      <c r="R4" s="114">
        <f>IFERROR(DTE_demand_forecast!R4*Demand_Settings!$E$34,"-")</f>
        <v>0</v>
      </c>
      <c r="S4" s="114">
        <f>IFERROR(DTE_demand_forecast!S4*Demand_Settings!$E$34,"-")</f>
        <v>0</v>
      </c>
      <c r="T4" s="114">
        <f>IFERROR(DTE_demand_forecast!T4*Demand_Settings!$E$34,"-")</f>
        <v>0</v>
      </c>
      <c r="U4" s="114">
        <f>IFERROR(DTE_demand_forecast!U4*Demand_Settings!$E$34,"-")</f>
        <v>0</v>
      </c>
      <c r="V4" s="114">
        <f>IFERROR(DTE_demand_forecast!V4*Demand_Settings!$E$34,"-")</f>
        <v>0</v>
      </c>
      <c r="W4" s="114">
        <f>IFERROR(DTE_demand_forecast!W4*Demand_Settings!$E$34,"-")</f>
        <v>0</v>
      </c>
    </row>
    <row r="5" spans="1:25" ht="12" x14ac:dyDescent="0.25">
      <c r="A5" s="85" t="s">
        <v>119</v>
      </c>
      <c r="B5" s="76" t="s">
        <v>112</v>
      </c>
      <c r="C5" s="86"/>
      <c r="D5" s="114">
        <f>IFERROR(DTE_demand_forecast!D5*Demand_Settings!$E$34,"-")</f>
        <v>235620.29369444452</v>
      </c>
      <c r="E5" s="114">
        <f>IFERROR(DTE_demand_forecast!E5*Demand_Settings!$E$34,"-")</f>
        <v>235620.29369444452</v>
      </c>
      <c r="F5" s="114">
        <f>IFERROR(DTE_demand_forecast!F5*Demand_Settings!$E$34,"-")</f>
        <v>235620.29369444452</v>
      </c>
      <c r="G5" s="114">
        <f>IFERROR(DTE_demand_forecast!G5*Demand_Settings!$E$34,"-")</f>
        <v>235620.29369444452</v>
      </c>
      <c r="H5" s="114">
        <f>IFERROR(DTE_demand_forecast!H5*Demand_Settings!$E$34,"-")</f>
        <v>235620.29369444452</v>
      </c>
      <c r="I5" s="114">
        <f>IFERROR(DTE_demand_forecast!I5*Demand_Settings!$E$34,"-")</f>
        <v>235620.29369444452</v>
      </c>
      <c r="J5" s="114">
        <f>IFERROR(DTE_demand_forecast!J5*Demand_Settings!$E$34,"-")</f>
        <v>235620.29369444452</v>
      </c>
      <c r="K5" s="114">
        <f>IFERROR(DTE_demand_forecast!K5*Demand_Settings!$E$34,"-")</f>
        <v>235620.29369444452</v>
      </c>
      <c r="L5" s="114">
        <f>IFERROR(DTE_demand_forecast!L5*Demand_Settings!$E$34,"-")</f>
        <v>235620.29369444452</v>
      </c>
      <c r="M5" s="114">
        <f>IFERROR(DTE_demand_forecast!M5*Demand_Settings!$E$34,"-")</f>
        <v>235620.29369444452</v>
      </c>
      <c r="N5" s="114">
        <f>IFERROR(DTE_demand_forecast!N5*Demand_Settings!$E$34,"-")</f>
        <v>235620.29369444452</v>
      </c>
      <c r="O5" s="114">
        <f>IFERROR(DTE_demand_forecast!O5*Demand_Settings!$E$34,"-")</f>
        <v>235620.29369444452</v>
      </c>
      <c r="P5" s="114">
        <f>IFERROR(DTE_demand_forecast!P5*Demand_Settings!$E$34,"-")</f>
        <v>235620.29369444452</v>
      </c>
      <c r="Q5" s="114">
        <f>IFERROR(DTE_demand_forecast!Q5*Demand_Settings!$E$34,"-")</f>
        <v>235620.29369444452</v>
      </c>
      <c r="R5" s="114">
        <f>IFERROR(DTE_demand_forecast!R5*Demand_Settings!$E$34,"-")</f>
        <v>235620.29369444452</v>
      </c>
      <c r="S5" s="114">
        <f>IFERROR(DTE_demand_forecast!S5*Demand_Settings!$E$34,"-")</f>
        <v>235620.29369444452</v>
      </c>
      <c r="T5" s="114">
        <f>IFERROR(DTE_demand_forecast!T5*Demand_Settings!$E$34,"-")</f>
        <v>235620.29369444452</v>
      </c>
      <c r="U5" s="114">
        <f>IFERROR(DTE_demand_forecast!U5*Demand_Settings!$E$34,"-")</f>
        <v>235620.29369444452</v>
      </c>
      <c r="V5" s="114">
        <f>IFERROR(DTE_demand_forecast!V5*Demand_Settings!$E$34,"-")</f>
        <v>235620.29369444452</v>
      </c>
      <c r="W5" s="114">
        <f>IFERROR(DTE_demand_forecast!W5*Demand_Settings!$E$34,"-")</f>
        <v>235620.29369444452</v>
      </c>
    </row>
    <row r="6" spans="1:25" ht="12" x14ac:dyDescent="0.25">
      <c r="A6" s="85" t="s">
        <v>120</v>
      </c>
      <c r="B6" s="77" t="s">
        <v>111</v>
      </c>
      <c r="C6" s="86" t="s">
        <v>144</v>
      </c>
      <c r="D6" s="114">
        <f>IFERROR(DTE_demand_forecast!D6*Demand_Settings!$E$34,"-")</f>
        <v>15279.608333333332</v>
      </c>
      <c r="E6" s="114">
        <f>IFERROR(DTE_demand_forecast!E6*Demand_Settings!$E$34,"-")</f>
        <v>34887.081944444442</v>
      </c>
      <c r="F6" s="114">
        <f>IFERROR(DTE_demand_forecast!F6*Demand_Settings!$E$34,"-")</f>
        <v>9144.6555555555551</v>
      </c>
      <c r="G6" s="114">
        <f>IFERROR(DTE_demand_forecast!G6*Demand_Settings!$E$34,"-")</f>
        <v>17720.318611111106</v>
      </c>
      <c r="H6" s="114">
        <f>IFERROR(DTE_demand_forecast!H6*Demand_Settings!$E$34,"-")</f>
        <v>0</v>
      </c>
      <c r="I6" s="114">
        <f>IFERROR(DTE_demand_forecast!I6*Demand_Settings!$E$34,"-")</f>
        <v>0</v>
      </c>
      <c r="J6" s="114">
        <f>IFERROR(DTE_demand_forecast!J6*Demand_Settings!$E$34,"-")</f>
        <v>0</v>
      </c>
      <c r="K6" s="114">
        <f>IFERROR(DTE_demand_forecast!K6*Demand_Settings!$E$34,"-")</f>
        <v>0</v>
      </c>
      <c r="L6" s="114">
        <f>IFERROR(DTE_demand_forecast!L6*Demand_Settings!$E$34,"-")</f>
        <v>0</v>
      </c>
      <c r="M6" s="114">
        <f>IFERROR(DTE_demand_forecast!M6*Demand_Settings!$E$34,"-")</f>
        <v>0</v>
      </c>
      <c r="N6" s="114">
        <f>IFERROR(DTE_demand_forecast!N6*Demand_Settings!$E$34,"-")</f>
        <v>0</v>
      </c>
      <c r="O6" s="114">
        <f>IFERROR(DTE_demand_forecast!O6*Demand_Settings!$E$34,"-")</f>
        <v>0</v>
      </c>
      <c r="P6" s="114">
        <f>IFERROR(DTE_demand_forecast!P6*Demand_Settings!$E$34,"-")</f>
        <v>0</v>
      </c>
      <c r="Q6" s="114">
        <f>IFERROR(DTE_demand_forecast!Q6*Demand_Settings!$E$34,"-")</f>
        <v>0</v>
      </c>
      <c r="R6" s="114">
        <f>IFERROR(DTE_demand_forecast!R6*Demand_Settings!$E$34,"-")</f>
        <v>0</v>
      </c>
      <c r="S6" s="114">
        <f>IFERROR(DTE_demand_forecast!S6*Demand_Settings!$E$34,"-")</f>
        <v>0</v>
      </c>
      <c r="T6" s="114">
        <f>IFERROR(DTE_demand_forecast!T6*Demand_Settings!$E$34,"-")</f>
        <v>0</v>
      </c>
      <c r="U6" s="114">
        <f>IFERROR(DTE_demand_forecast!U6*Demand_Settings!$E$34,"-")</f>
        <v>0</v>
      </c>
      <c r="V6" s="114">
        <f>IFERROR(DTE_demand_forecast!V6*Demand_Settings!$E$34,"-")</f>
        <v>0</v>
      </c>
      <c r="W6" s="114">
        <f>IFERROR(DTE_demand_forecast!W6*Demand_Settings!$E$34,"-")</f>
        <v>0</v>
      </c>
    </row>
    <row r="7" spans="1:25" ht="12" x14ac:dyDescent="0.25">
      <c r="A7" s="85" t="s">
        <v>121</v>
      </c>
      <c r="B7" s="74" t="s">
        <v>110</v>
      </c>
      <c r="C7" s="86" t="s">
        <v>144</v>
      </c>
      <c r="D7" s="114">
        <f>IFERROR(DTE_demand_forecast!D7*Demand_Settings!$E$34,"-")</f>
        <v>333712.77777777775</v>
      </c>
      <c r="E7" s="114">
        <f>IFERROR(DTE_demand_forecast!E7*Demand_Settings!$E$34,"-")</f>
        <v>353769.58333333337</v>
      </c>
      <c r="F7" s="114">
        <f>IFERROR(DTE_demand_forecast!F7*Demand_Settings!$E$34,"-")</f>
        <v>304219.16666666669</v>
      </c>
      <c r="G7" s="114">
        <f>IFERROR(DTE_demand_forecast!G7*Demand_Settings!$E$34,"-")</f>
        <v>335559.05555555556</v>
      </c>
      <c r="H7" s="114">
        <f>IFERROR(DTE_demand_forecast!H7*Demand_Settings!$E$34,"-")</f>
        <v>335559.05555555556</v>
      </c>
      <c r="I7" s="114">
        <f>IFERROR(DTE_demand_forecast!I7*Demand_Settings!$E$34,"-")</f>
        <v>335559.05555555556</v>
      </c>
      <c r="J7" s="114">
        <f>IFERROR(DTE_demand_forecast!J7*Demand_Settings!$E$34,"-")</f>
        <v>0</v>
      </c>
      <c r="K7" s="114">
        <f>IFERROR(DTE_demand_forecast!K7*Demand_Settings!$E$34,"-")</f>
        <v>0</v>
      </c>
      <c r="L7" s="114">
        <f>IFERROR(DTE_demand_forecast!L7*Demand_Settings!$E$34,"-")</f>
        <v>0</v>
      </c>
      <c r="M7" s="114">
        <f>IFERROR(DTE_demand_forecast!M7*Demand_Settings!$E$34,"-")</f>
        <v>0</v>
      </c>
      <c r="N7" s="114">
        <f>IFERROR(DTE_demand_forecast!N7*Demand_Settings!$E$34,"-")</f>
        <v>0</v>
      </c>
      <c r="O7" s="114">
        <f>IFERROR(DTE_demand_forecast!O7*Demand_Settings!$E$34,"-")</f>
        <v>0</v>
      </c>
      <c r="P7" s="114">
        <f>IFERROR(DTE_demand_forecast!P7*Demand_Settings!$E$34,"-")</f>
        <v>0</v>
      </c>
      <c r="Q7" s="114">
        <f>IFERROR(DTE_demand_forecast!Q7*Demand_Settings!$E$34,"-")</f>
        <v>0</v>
      </c>
      <c r="R7" s="114">
        <f>IFERROR(DTE_demand_forecast!R7*Demand_Settings!$E$34,"-")</f>
        <v>0</v>
      </c>
      <c r="S7" s="114">
        <f>IFERROR(DTE_demand_forecast!S7*Demand_Settings!$E$34,"-")</f>
        <v>0</v>
      </c>
      <c r="T7" s="114">
        <f>IFERROR(DTE_demand_forecast!T7*Demand_Settings!$E$34,"-")</f>
        <v>0</v>
      </c>
      <c r="U7" s="114">
        <f>IFERROR(DTE_demand_forecast!U7*Demand_Settings!$E$34,"-")</f>
        <v>0</v>
      </c>
      <c r="V7" s="114">
        <f>IFERROR(DTE_demand_forecast!V7*Demand_Settings!$E$34,"-")</f>
        <v>0</v>
      </c>
      <c r="W7" s="114">
        <f>IFERROR(DTE_demand_forecast!W7*Demand_Settings!$E$34,"-")</f>
        <v>0</v>
      </c>
    </row>
    <row r="8" spans="1:25" ht="12" x14ac:dyDescent="0.25">
      <c r="A8" s="85" t="s">
        <v>87</v>
      </c>
      <c r="B8" s="87" t="s">
        <v>117</v>
      </c>
      <c r="C8" s="86" t="s">
        <v>144</v>
      </c>
      <c r="D8" s="114">
        <f>IFERROR(DTE_demand_forecast!D8*Demand_Settings!$E$34,"-")</f>
        <v>254070.0236111111</v>
      </c>
      <c r="E8" s="114">
        <f>IFERROR(DTE_demand_forecast!E8*Demand_Settings!$E$34,"-")</f>
        <v>188795.69444444444</v>
      </c>
      <c r="F8" s="114">
        <f>IFERROR(DTE_demand_forecast!F8*Demand_Settings!$E$34,"-")</f>
        <v>153624.30555555556</v>
      </c>
      <c r="G8" s="114">
        <f>IFERROR(DTE_demand_forecast!G8*Demand_Settings!$E$34,"-")</f>
        <v>196101.74833333335</v>
      </c>
      <c r="H8" s="114">
        <f>IFERROR(DTE_demand_forecast!H8*Demand_Settings!$E$34,"-")</f>
        <v>196101.74833333335</v>
      </c>
      <c r="I8" s="114">
        <f>IFERROR(DTE_demand_forecast!I8*Demand_Settings!$E$34,"-")</f>
        <v>196101.74833333335</v>
      </c>
      <c r="J8" s="114">
        <f>IFERROR(DTE_demand_forecast!J8*Demand_Settings!$E$34,"-")</f>
        <v>196101.74833333335</v>
      </c>
      <c r="K8" s="114">
        <f>IFERROR(DTE_demand_forecast!K8*Demand_Settings!$E$34,"-")</f>
        <v>196101.74833333335</v>
      </c>
      <c r="L8" s="114">
        <f>IFERROR(DTE_demand_forecast!L8*Demand_Settings!$E$34,"-")</f>
        <v>196101.74833333335</v>
      </c>
      <c r="M8" s="114">
        <f>IFERROR(DTE_demand_forecast!M8*Demand_Settings!$E$34,"-")</f>
        <v>196101.74833333335</v>
      </c>
      <c r="N8" s="114">
        <f>IFERROR(DTE_demand_forecast!N8*Demand_Settings!$E$34,"-")</f>
        <v>196101.74833333335</v>
      </c>
      <c r="O8" s="114">
        <f>IFERROR(DTE_demand_forecast!O8*Demand_Settings!$E$34,"-")</f>
        <v>196101.74833333335</v>
      </c>
      <c r="P8" s="114">
        <f>IFERROR(DTE_demand_forecast!P8*Demand_Settings!$E$34,"-")</f>
        <v>196101.74833333335</v>
      </c>
      <c r="Q8" s="114">
        <f>IFERROR(DTE_demand_forecast!Q8*Demand_Settings!$E$34,"-")</f>
        <v>196101.74833333335</v>
      </c>
      <c r="R8" s="114">
        <f>IFERROR(DTE_demand_forecast!R8*Demand_Settings!$E$34,"-")</f>
        <v>196101.74833333335</v>
      </c>
      <c r="S8" s="114">
        <f>IFERROR(DTE_demand_forecast!S8*Demand_Settings!$E$34,"-")</f>
        <v>196101.74833333335</v>
      </c>
      <c r="T8" s="114">
        <f>IFERROR(DTE_demand_forecast!T8*Demand_Settings!$E$34,"-")</f>
        <v>196101.74833333335</v>
      </c>
      <c r="U8" s="114">
        <f>IFERROR(DTE_demand_forecast!U8*Demand_Settings!$E$34,"-")</f>
        <v>196101.74833333335</v>
      </c>
      <c r="V8" s="114">
        <f>IFERROR(DTE_demand_forecast!V8*Demand_Settings!$E$34,"-")</f>
        <v>196101.74833333335</v>
      </c>
      <c r="W8" s="114">
        <f>IFERROR(DTE_demand_forecast!W8*Demand_Settings!$E$34,"-")</f>
        <v>196101.74833333335</v>
      </c>
    </row>
    <row r="9" spans="1:25" ht="12" x14ac:dyDescent="0.25">
      <c r="A9" s="85" t="s">
        <v>122</v>
      </c>
      <c r="B9" s="74" t="s">
        <v>110</v>
      </c>
      <c r="C9" s="86"/>
      <c r="D9" s="114">
        <f>IFERROR(DTE_demand_forecast!D9*Demand_Settings!$E$34,"-")</f>
        <v>0</v>
      </c>
      <c r="E9" s="114">
        <f>IFERROR(DTE_demand_forecast!E9*Demand_Settings!$E$34,"-")</f>
        <v>0</v>
      </c>
      <c r="F9" s="114">
        <f>IFERROR(DTE_demand_forecast!F9*Demand_Settings!$E$34,"-")</f>
        <v>0</v>
      </c>
      <c r="G9" s="114">
        <f>IFERROR(DTE_demand_forecast!G9*Demand_Settings!$E$34,"-")</f>
        <v>0</v>
      </c>
      <c r="H9" s="114">
        <f>IFERROR(DTE_demand_forecast!H9*Demand_Settings!$E$34,"-")</f>
        <v>0</v>
      </c>
      <c r="I9" s="114">
        <f>IFERROR(DTE_demand_forecast!I9*Demand_Settings!$E$34,"-")</f>
        <v>0</v>
      </c>
      <c r="J9" s="114">
        <f>IFERROR(DTE_demand_forecast!J9*Demand_Settings!$E$34,"-")</f>
        <v>0</v>
      </c>
      <c r="K9" s="114">
        <f>IFERROR(DTE_demand_forecast!K9*Demand_Settings!$E$34,"-")</f>
        <v>0</v>
      </c>
      <c r="L9" s="114">
        <f>IFERROR(DTE_demand_forecast!L9*Demand_Settings!$E$34,"-")</f>
        <v>0</v>
      </c>
      <c r="M9" s="114">
        <f>IFERROR(DTE_demand_forecast!M9*Demand_Settings!$E$34,"-")</f>
        <v>0</v>
      </c>
      <c r="N9" s="114">
        <f>IFERROR(DTE_demand_forecast!N9*Demand_Settings!$E$34,"-")</f>
        <v>0</v>
      </c>
      <c r="O9" s="114">
        <f>IFERROR(DTE_demand_forecast!O9*Demand_Settings!$E$34,"-")</f>
        <v>0</v>
      </c>
      <c r="P9" s="114">
        <f>IFERROR(DTE_demand_forecast!P9*Demand_Settings!$E$34,"-")</f>
        <v>0</v>
      </c>
      <c r="Q9" s="114">
        <f>IFERROR(DTE_demand_forecast!Q9*Demand_Settings!$E$34,"-")</f>
        <v>0</v>
      </c>
      <c r="R9" s="114">
        <f>IFERROR(DTE_demand_forecast!R9*Demand_Settings!$E$34,"-")</f>
        <v>0</v>
      </c>
      <c r="S9" s="114">
        <f>IFERROR(DTE_demand_forecast!S9*Demand_Settings!$E$34,"-")</f>
        <v>0</v>
      </c>
      <c r="T9" s="114">
        <f>IFERROR(DTE_demand_forecast!T9*Demand_Settings!$E$34,"-")</f>
        <v>0</v>
      </c>
      <c r="U9" s="114">
        <f>IFERROR(DTE_demand_forecast!U9*Demand_Settings!$E$34,"-")</f>
        <v>0</v>
      </c>
      <c r="V9" s="114">
        <f>IFERROR(DTE_demand_forecast!V9*Demand_Settings!$E$34,"-")</f>
        <v>0</v>
      </c>
      <c r="W9" s="114">
        <f>IFERROR(DTE_demand_forecast!W9*Demand_Settings!$E$34,"-")</f>
        <v>0</v>
      </c>
    </row>
    <row r="10" spans="1:25" ht="12" x14ac:dyDescent="0.25">
      <c r="A10" s="85" t="s">
        <v>123</v>
      </c>
      <c r="B10" s="77" t="s">
        <v>112</v>
      </c>
      <c r="C10" s="86" t="s">
        <v>144</v>
      </c>
      <c r="D10" s="114">
        <f>IFERROR(DTE_demand_forecast!D10*Demand_Settings!$E$34,"-")</f>
        <v>589282.91527777771</v>
      </c>
      <c r="E10" s="114">
        <f>IFERROR(DTE_demand_forecast!E10*Demand_Settings!$E$34,"-")</f>
        <v>389699.45694444445</v>
      </c>
      <c r="F10" s="114">
        <f>IFERROR(DTE_demand_forecast!F10*Demand_Settings!$E$34,"-")</f>
        <v>2119.3055555555557</v>
      </c>
      <c r="G10" s="114">
        <f>IFERROR(DTE_demand_forecast!G10*Demand_Settings!$E$34,"-")</f>
        <v>435770.68499999994</v>
      </c>
      <c r="H10" s="114">
        <f>IFERROR(DTE_demand_forecast!H10*Demand_Settings!$E$34,"-")</f>
        <v>435770.68499999994</v>
      </c>
      <c r="I10" s="114">
        <f>IFERROR(DTE_demand_forecast!I10*Demand_Settings!$E$34,"-")</f>
        <v>435770.68499999994</v>
      </c>
      <c r="J10" s="114">
        <f>IFERROR(DTE_demand_forecast!J10*Demand_Settings!$E$34,"-")</f>
        <v>435770.68499999994</v>
      </c>
      <c r="K10" s="114">
        <f>IFERROR(DTE_demand_forecast!K10*Demand_Settings!$E$34,"-")</f>
        <v>435770.68499999994</v>
      </c>
      <c r="L10" s="114">
        <f>IFERROR(DTE_demand_forecast!L10*Demand_Settings!$E$34,"-")</f>
        <v>435770.68499999994</v>
      </c>
      <c r="M10" s="114">
        <f>IFERROR(DTE_demand_forecast!M10*Demand_Settings!$E$34,"-")</f>
        <v>435770.68499999994</v>
      </c>
      <c r="N10" s="114">
        <f>IFERROR(DTE_demand_forecast!N10*Demand_Settings!$E$34,"-")</f>
        <v>0</v>
      </c>
      <c r="O10" s="114">
        <f>IFERROR(DTE_demand_forecast!O10*Demand_Settings!$E$34,"-")</f>
        <v>0</v>
      </c>
      <c r="P10" s="114">
        <f>IFERROR(DTE_demand_forecast!P10*Demand_Settings!$E$34,"-")</f>
        <v>0</v>
      </c>
      <c r="Q10" s="114">
        <f>IFERROR(DTE_demand_forecast!Q10*Demand_Settings!$E$34,"-")</f>
        <v>0</v>
      </c>
      <c r="R10" s="114">
        <f>IFERROR(DTE_demand_forecast!R10*Demand_Settings!$E$34,"-")</f>
        <v>0</v>
      </c>
      <c r="S10" s="114">
        <f>IFERROR(DTE_demand_forecast!S10*Demand_Settings!$E$34,"-")</f>
        <v>0</v>
      </c>
      <c r="T10" s="114">
        <f>IFERROR(DTE_demand_forecast!T10*Demand_Settings!$E$34,"-")</f>
        <v>0</v>
      </c>
      <c r="U10" s="114">
        <f>IFERROR(DTE_demand_forecast!U10*Demand_Settings!$E$34,"-")</f>
        <v>0</v>
      </c>
      <c r="V10" s="114">
        <f>IFERROR(DTE_demand_forecast!V10*Demand_Settings!$E$34,"-")</f>
        <v>0</v>
      </c>
      <c r="W10" s="114">
        <f>IFERROR(DTE_demand_forecast!W10*Demand_Settings!$E$34,"-")</f>
        <v>0</v>
      </c>
    </row>
    <row r="11" spans="1:25" ht="12" x14ac:dyDescent="0.25">
      <c r="A11" s="85" t="s">
        <v>124</v>
      </c>
      <c r="B11" s="77" t="s">
        <v>111</v>
      </c>
      <c r="C11" s="86"/>
      <c r="D11" s="114">
        <f>IFERROR(DTE_demand_forecast!D11*Demand_Settings!$E$34,"-")</f>
        <v>715456.56189351855</v>
      </c>
      <c r="E11" s="114">
        <f>IFERROR(DTE_demand_forecast!E11*Demand_Settings!$E$34,"-")</f>
        <v>715456.56189351855</v>
      </c>
      <c r="F11" s="114">
        <f>IFERROR(DTE_demand_forecast!F11*Demand_Settings!$E$34,"-")</f>
        <v>715456.56189351855</v>
      </c>
      <c r="G11" s="114">
        <f>IFERROR(DTE_demand_forecast!G11*Demand_Settings!$E$34,"-")</f>
        <v>715456.56189351855</v>
      </c>
      <c r="H11" s="114">
        <f>IFERROR(DTE_demand_forecast!H11*Demand_Settings!$E$34,"-")</f>
        <v>715456.56189351855</v>
      </c>
      <c r="I11" s="114">
        <f>IFERROR(DTE_demand_forecast!I11*Demand_Settings!$E$34,"-")</f>
        <v>715456.56189351855</v>
      </c>
      <c r="J11" s="114">
        <f>IFERROR(DTE_demand_forecast!J11*Demand_Settings!$E$34,"-")</f>
        <v>715456.56189351855</v>
      </c>
      <c r="K11" s="114">
        <f>IFERROR(DTE_demand_forecast!K11*Demand_Settings!$E$34,"-")</f>
        <v>715456.56189351855</v>
      </c>
      <c r="L11" s="114">
        <f>IFERROR(DTE_demand_forecast!L11*Demand_Settings!$E$34,"-")</f>
        <v>715456.56189351855</v>
      </c>
      <c r="M11" s="114">
        <f>IFERROR(DTE_demand_forecast!M11*Demand_Settings!$E$34,"-")</f>
        <v>715456.56189351855</v>
      </c>
      <c r="N11" s="114">
        <f>IFERROR(DTE_demand_forecast!N11*Demand_Settings!$E$34,"-")</f>
        <v>715456.56189351855</v>
      </c>
      <c r="O11" s="114">
        <f>IFERROR(DTE_demand_forecast!O11*Demand_Settings!$E$34,"-")</f>
        <v>715456.56189351855</v>
      </c>
      <c r="P11" s="114">
        <f>IFERROR(DTE_demand_forecast!P11*Demand_Settings!$E$34,"-")</f>
        <v>715456.56189351855</v>
      </c>
      <c r="Q11" s="114">
        <f>IFERROR(DTE_demand_forecast!Q11*Demand_Settings!$E$34,"-")</f>
        <v>715456.56189351855</v>
      </c>
      <c r="R11" s="114">
        <f>IFERROR(DTE_demand_forecast!R11*Demand_Settings!$E$34,"-")</f>
        <v>715456.56189351855</v>
      </c>
      <c r="S11" s="114">
        <f>IFERROR(DTE_demand_forecast!S11*Demand_Settings!$E$34,"-")</f>
        <v>715456.56189351855</v>
      </c>
      <c r="T11" s="114">
        <f>IFERROR(DTE_demand_forecast!T11*Demand_Settings!$E$34,"-")</f>
        <v>715456.56189351855</v>
      </c>
      <c r="U11" s="114">
        <f>IFERROR(DTE_demand_forecast!U11*Demand_Settings!$E$34,"-")</f>
        <v>715456.56189351855</v>
      </c>
      <c r="V11" s="114">
        <f>IFERROR(DTE_demand_forecast!V11*Demand_Settings!$E$34,"-")</f>
        <v>715456.56189351855</v>
      </c>
      <c r="W11" s="114">
        <f>IFERROR(DTE_demand_forecast!W11*Demand_Settings!$E$34,"-")</f>
        <v>715456.56189351855</v>
      </c>
    </row>
    <row r="12" spans="1:25" ht="12" x14ac:dyDescent="0.25">
      <c r="A12" s="85" t="s">
        <v>125</v>
      </c>
      <c r="B12" s="76" t="s">
        <v>112</v>
      </c>
      <c r="C12" s="86"/>
      <c r="D12" s="114">
        <f>IFERROR(DTE_demand_forecast!D12*Demand_Settings!$E$34,"-")</f>
        <v>235620.29369444452</v>
      </c>
      <c r="E12" s="114">
        <f>IFERROR(DTE_demand_forecast!E12*Demand_Settings!$E$34,"-")</f>
        <v>235620.29369444452</v>
      </c>
      <c r="F12" s="114">
        <f>IFERROR(DTE_demand_forecast!F12*Demand_Settings!$E$34,"-")</f>
        <v>235620.29369444452</v>
      </c>
      <c r="G12" s="114">
        <f>IFERROR(DTE_demand_forecast!G12*Demand_Settings!$E$34,"-")</f>
        <v>235620.29369444452</v>
      </c>
      <c r="H12" s="114">
        <f>IFERROR(DTE_demand_forecast!H12*Demand_Settings!$E$34,"-")</f>
        <v>235620.29369444452</v>
      </c>
      <c r="I12" s="114">
        <f>IFERROR(DTE_demand_forecast!I12*Demand_Settings!$E$34,"-")</f>
        <v>235620.29369444452</v>
      </c>
      <c r="J12" s="114">
        <f>IFERROR(DTE_demand_forecast!J12*Demand_Settings!$E$34,"-")</f>
        <v>235620.29369444452</v>
      </c>
      <c r="K12" s="114">
        <f>IFERROR(DTE_demand_forecast!K12*Demand_Settings!$E$34,"-")</f>
        <v>235620.29369444452</v>
      </c>
      <c r="L12" s="114">
        <f>IFERROR(DTE_demand_forecast!L12*Demand_Settings!$E$34,"-")</f>
        <v>235620.29369444452</v>
      </c>
      <c r="M12" s="114">
        <f>IFERROR(DTE_demand_forecast!M12*Demand_Settings!$E$34,"-")</f>
        <v>235620.29369444452</v>
      </c>
      <c r="N12" s="114">
        <f>IFERROR(DTE_demand_forecast!N12*Demand_Settings!$E$34,"-")</f>
        <v>235620.29369444452</v>
      </c>
      <c r="O12" s="114">
        <f>IFERROR(DTE_demand_forecast!O12*Demand_Settings!$E$34,"-")</f>
        <v>235620.29369444452</v>
      </c>
      <c r="P12" s="114">
        <f>IFERROR(DTE_demand_forecast!P12*Demand_Settings!$E$34,"-")</f>
        <v>235620.29369444452</v>
      </c>
      <c r="Q12" s="114">
        <f>IFERROR(DTE_demand_forecast!Q12*Demand_Settings!$E$34,"-")</f>
        <v>235620.29369444452</v>
      </c>
      <c r="R12" s="114">
        <f>IFERROR(DTE_demand_forecast!R12*Demand_Settings!$E$34,"-")</f>
        <v>235620.29369444452</v>
      </c>
      <c r="S12" s="114">
        <f>IFERROR(DTE_demand_forecast!S12*Demand_Settings!$E$34,"-")</f>
        <v>235620.29369444452</v>
      </c>
      <c r="T12" s="114">
        <f>IFERROR(DTE_demand_forecast!T12*Demand_Settings!$E$34,"-")</f>
        <v>235620.29369444452</v>
      </c>
      <c r="U12" s="114">
        <f>IFERROR(DTE_demand_forecast!U12*Demand_Settings!$E$34,"-")</f>
        <v>235620.29369444452</v>
      </c>
      <c r="V12" s="114">
        <f>IFERROR(DTE_demand_forecast!V12*Demand_Settings!$E$34,"-")</f>
        <v>235620.29369444452</v>
      </c>
      <c r="W12" s="114">
        <f>IFERROR(DTE_demand_forecast!W12*Demand_Settings!$E$34,"-")</f>
        <v>235620.29369444452</v>
      </c>
    </row>
    <row r="13" spans="1:25" ht="12" x14ac:dyDescent="0.25">
      <c r="A13" s="85" t="s">
        <v>135</v>
      </c>
      <c r="B13" s="87" t="s">
        <v>117</v>
      </c>
      <c r="C13" s="86"/>
      <c r="D13" s="114" t="str">
        <f>IFERROR(DTE_demand_forecast!D13*Demand_Settings!$E$34,"-")</f>
        <v>-</v>
      </c>
      <c r="E13" s="114" t="str">
        <f>IFERROR(DTE_demand_forecast!E13*Demand_Settings!$E$34,"-")</f>
        <v>-</v>
      </c>
      <c r="F13" s="114" t="str">
        <f>IFERROR(DTE_demand_forecast!F13*Demand_Settings!$E$34,"-")</f>
        <v>-</v>
      </c>
      <c r="G13" s="114" t="str">
        <f>IFERROR(DTE_demand_forecast!G13*Demand_Settings!$E$34,"-")</f>
        <v>-</v>
      </c>
      <c r="H13" s="114" t="str">
        <f>IFERROR(DTE_demand_forecast!H13*Demand_Settings!$E$34,"-")</f>
        <v>-</v>
      </c>
      <c r="I13" s="114" t="str">
        <f>IFERROR(DTE_demand_forecast!I13*Demand_Settings!$E$34,"-")</f>
        <v>-</v>
      </c>
      <c r="J13" s="114" t="str">
        <f>IFERROR(DTE_demand_forecast!J13*Demand_Settings!$E$34,"-")</f>
        <v>-</v>
      </c>
      <c r="K13" s="114" t="str">
        <f>IFERROR(DTE_demand_forecast!K13*Demand_Settings!$E$34,"-")</f>
        <v>-</v>
      </c>
      <c r="L13" s="114" t="str">
        <f>IFERROR(DTE_demand_forecast!L13*Demand_Settings!$E$34,"-")</f>
        <v>-</v>
      </c>
      <c r="M13" s="114" t="str">
        <f>IFERROR(DTE_demand_forecast!M13*Demand_Settings!$E$34,"-")</f>
        <v>-</v>
      </c>
      <c r="N13" s="114" t="str">
        <f>IFERROR(DTE_demand_forecast!N13*Demand_Settings!$E$34,"-")</f>
        <v>-</v>
      </c>
      <c r="O13" s="114" t="str">
        <f>IFERROR(DTE_demand_forecast!O13*Demand_Settings!$E$34,"-")</f>
        <v>-</v>
      </c>
      <c r="P13" s="114" t="str">
        <f>IFERROR(DTE_demand_forecast!P13*Demand_Settings!$E$34,"-")</f>
        <v>-</v>
      </c>
      <c r="Q13" s="114" t="str">
        <f>IFERROR(DTE_demand_forecast!Q13*Demand_Settings!$E$34,"-")</f>
        <v>-</v>
      </c>
      <c r="R13" s="114" t="str">
        <f>IFERROR(DTE_demand_forecast!R13*Demand_Settings!$E$34,"-")</f>
        <v>-</v>
      </c>
      <c r="S13" s="114" t="str">
        <f>IFERROR(DTE_demand_forecast!S13*Demand_Settings!$E$34,"-")</f>
        <v>-</v>
      </c>
      <c r="T13" s="114" t="str">
        <f>IFERROR(DTE_demand_forecast!T13*Demand_Settings!$E$34,"-")</f>
        <v>-</v>
      </c>
      <c r="U13" s="114" t="str">
        <f>IFERROR(DTE_demand_forecast!U13*Demand_Settings!$E$34,"-")</f>
        <v>-</v>
      </c>
      <c r="V13" s="114" t="str">
        <f>IFERROR(DTE_demand_forecast!V13*Demand_Settings!$E$34,"-")</f>
        <v>-</v>
      </c>
      <c r="W13" s="114" t="str">
        <f>IFERROR(DTE_demand_forecast!W13*Demand_Settings!$E$34,"-")</f>
        <v>-</v>
      </c>
    </row>
    <row r="14" spans="1:25" ht="12" x14ac:dyDescent="0.25">
      <c r="A14" s="85" t="s">
        <v>88</v>
      </c>
      <c r="B14" s="74" t="s">
        <v>110</v>
      </c>
      <c r="C14" s="86" t="s">
        <v>144</v>
      </c>
      <c r="D14" s="114">
        <f>IFERROR(DTE_demand_forecast!D14*Demand_Settings!$E$34,"-")</f>
        <v>425680.27777777775</v>
      </c>
      <c r="E14" s="114">
        <f>IFERROR(DTE_demand_forecast!E14*Demand_Settings!$E$34,"-")</f>
        <v>460707.80972222215</v>
      </c>
      <c r="F14" s="114">
        <f>IFERROR(DTE_demand_forecast!F14*Demand_Settings!$E$34,"-")</f>
        <v>396672.49999999994</v>
      </c>
      <c r="G14" s="114">
        <f>IFERROR(DTE_demand_forecast!G14*Demand_Settings!$E$34,"-")</f>
        <v>398302.67305555556</v>
      </c>
      <c r="H14" s="114">
        <f>IFERROR(DTE_demand_forecast!H14*Demand_Settings!$E$34,"-")</f>
        <v>398302.67305555556</v>
      </c>
      <c r="I14" s="114">
        <f>IFERROR(DTE_demand_forecast!I14*Demand_Settings!$E$34,"-")</f>
        <v>398302.67305555556</v>
      </c>
      <c r="J14" s="114">
        <f>IFERROR(DTE_demand_forecast!J14*Demand_Settings!$E$34,"-")</f>
        <v>398302.67305555556</v>
      </c>
      <c r="K14" s="114">
        <f>IFERROR(DTE_demand_forecast!K14*Demand_Settings!$E$34,"-")</f>
        <v>0</v>
      </c>
      <c r="L14" s="114">
        <f>IFERROR(DTE_demand_forecast!L14*Demand_Settings!$E$34,"-")</f>
        <v>0</v>
      </c>
      <c r="M14" s="114">
        <f>IFERROR(DTE_demand_forecast!M14*Demand_Settings!$E$34,"-")</f>
        <v>0</v>
      </c>
      <c r="N14" s="114">
        <f>IFERROR(DTE_demand_forecast!N14*Demand_Settings!$E$34,"-")</f>
        <v>0</v>
      </c>
      <c r="O14" s="114">
        <f>IFERROR(DTE_demand_forecast!O14*Demand_Settings!$E$34,"-")</f>
        <v>0</v>
      </c>
      <c r="P14" s="114">
        <f>IFERROR(DTE_demand_forecast!P14*Demand_Settings!$E$34,"-")</f>
        <v>0</v>
      </c>
      <c r="Q14" s="114">
        <f>IFERROR(DTE_demand_forecast!Q14*Demand_Settings!$E$34,"-")</f>
        <v>0</v>
      </c>
      <c r="R14" s="114">
        <f>IFERROR(DTE_demand_forecast!R14*Demand_Settings!$E$34,"-")</f>
        <v>0</v>
      </c>
      <c r="S14" s="114">
        <f>IFERROR(DTE_demand_forecast!S14*Demand_Settings!$E$34,"-")</f>
        <v>0</v>
      </c>
      <c r="T14" s="114">
        <f>IFERROR(DTE_demand_forecast!T14*Demand_Settings!$E$34,"-")</f>
        <v>0</v>
      </c>
      <c r="U14" s="114">
        <f>IFERROR(DTE_demand_forecast!U14*Demand_Settings!$E$34,"-")</f>
        <v>0</v>
      </c>
      <c r="V14" s="114">
        <f>IFERROR(DTE_demand_forecast!V14*Demand_Settings!$E$34,"-")</f>
        <v>0</v>
      </c>
      <c r="W14" s="114">
        <f>IFERROR(DTE_demand_forecast!W14*Demand_Settings!$E$34,"-")</f>
        <v>0</v>
      </c>
    </row>
    <row r="15" spans="1:25" ht="12" x14ac:dyDescent="0.25">
      <c r="A15" s="78" t="s">
        <v>136</v>
      </c>
      <c r="B15" s="74" t="s">
        <v>109</v>
      </c>
      <c r="C15" s="86"/>
      <c r="D15" s="114">
        <f>IFERROR(DTE_demand_forecast!D15*Demand_Settings!$E$34,"-")</f>
        <v>271338.25825992058</v>
      </c>
      <c r="E15" s="114">
        <f>IFERROR(DTE_demand_forecast!E15*Demand_Settings!$E$34,"-")</f>
        <v>271338.25825992058</v>
      </c>
      <c r="F15" s="114">
        <f>IFERROR(DTE_demand_forecast!F15*Demand_Settings!$E$34,"-")</f>
        <v>271338.25825992058</v>
      </c>
      <c r="G15" s="114">
        <f>IFERROR(DTE_demand_forecast!G15*Demand_Settings!$E$34,"-")</f>
        <v>271338.25825992058</v>
      </c>
      <c r="H15" s="114">
        <f>IFERROR(DTE_demand_forecast!H15*Demand_Settings!$E$34,"-")</f>
        <v>271338.25825992058</v>
      </c>
      <c r="I15" s="114">
        <f>IFERROR(DTE_demand_forecast!I15*Demand_Settings!$E$34,"-")</f>
        <v>271338.25825992058</v>
      </c>
      <c r="J15" s="114">
        <f>IFERROR(DTE_demand_forecast!J15*Demand_Settings!$E$34,"-")</f>
        <v>271338.25825992058</v>
      </c>
      <c r="K15" s="114">
        <f>IFERROR(DTE_demand_forecast!K15*Demand_Settings!$E$34,"-")</f>
        <v>271338.25825992058</v>
      </c>
      <c r="L15" s="114">
        <f>IFERROR(DTE_demand_forecast!L15*Demand_Settings!$E$34,"-")</f>
        <v>271338.25825992058</v>
      </c>
      <c r="M15" s="114">
        <f>IFERROR(DTE_demand_forecast!M15*Demand_Settings!$E$34,"-")</f>
        <v>271338.25825992058</v>
      </c>
      <c r="N15" s="114">
        <f>IFERROR(DTE_demand_forecast!N15*Demand_Settings!$E$34,"-")</f>
        <v>271338.25825992058</v>
      </c>
      <c r="O15" s="114">
        <f>IFERROR(DTE_demand_forecast!O15*Demand_Settings!$E$34,"-")</f>
        <v>271338.25825992058</v>
      </c>
      <c r="P15" s="114">
        <f>IFERROR(DTE_demand_forecast!P15*Demand_Settings!$E$34,"-")</f>
        <v>271338.25825992058</v>
      </c>
      <c r="Q15" s="114">
        <f>IFERROR(DTE_demand_forecast!Q15*Demand_Settings!$E$34,"-")</f>
        <v>271338.25825992058</v>
      </c>
      <c r="R15" s="114">
        <f>IFERROR(DTE_demand_forecast!R15*Demand_Settings!$E$34,"-")</f>
        <v>271338.25825992058</v>
      </c>
      <c r="S15" s="114">
        <f>IFERROR(DTE_demand_forecast!S15*Demand_Settings!$E$34,"-")</f>
        <v>271338.25825992058</v>
      </c>
      <c r="T15" s="114">
        <f>IFERROR(DTE_demand_forecast!T15*Demand_Settings!$E$34,"-")</f>
        <v>271338.25825992058</v>
      </c>
      <c r="U15" s="114">
        <f>IFERROR(DTE_demand_forecast!U15*Demand_Settings!$E$34,"-")</f>
        <v>271338.25825992058</v>
      </c>
      <c r="V15" s="114">
        <f>IFERROR(DTE_demand_forecast!V15*Demand_Settings!$E$34,"-")</f>
        <v>271338.25825992058</v>
      </c>
      <c r="W15" s="114">
        <f>IFERROR(DTE_demand_forecast!W15*Demand_Settings!$E$34,"-")</f>
        <v>271338.25825992058</v>
      </c>
    </row>
    <row r="16" spans="1:25" ht="12" x14ac:dyDescent="0.25">
      <c r="A16" s="78" t="s">
        <v>137</v>
      </c>
      <c r="B16" s="74" t="s">
        <v>109</v>
      </c>
      <c r="C16" s="86"/>
      <c r="D16" s="114">
        <f>IFERROR(DTE_demand_forecast!D16*Demand_Settings!$E$34,"-")</f>
        <v>271338.25825992058</v>
      </c>
      <c r="E16" s="114">
        <f>IFERROR(DTE_demand_forecast!E16*Demand_Settings!$E$34,"-")</f>
        <v>271338.25825992058</v>
      </c>
      <c r="F16" s="114">
        <f>IFERROR(DTE_demand_forecast!F16*Demand_Settings!$E$34,"-")</f>
        <v>271338.25825992058</v>
      </c>
      <c r="G16" s="114">
        <f>IFERROR(DTE_demand_forecast!G16*Demand_Settings!$E$34,"-")</f>
        <v>271338.25825992058</v>
      </c>
      <c r="H16" s="114">
        <f>IFERROR(DTE_demand_forecast!H16*Demand_Settings!$E$34,"-")</f>
        <v>271338.25825992058</v>
      </c>
      <c r="I16" s="114">
        <f>IFERROR(DTE_demand_forecast!I16*Demand_Settings!$E$34,"-")</f>
        <v>271338.25825992058</v>
      </c>
      <c r="J16" s="114">
        <f>IFERROR(DTE_demand_forecast!J16*Demand_Settings!$E$34,"-")</f>
        <v>271338.25825992058</v>
      </c>
      <c r="K16" s="114">
        <f>IFERROR(DTE_demand_forecast!K16*Demand_Settings!$E$34,"-")</f>
        <v>271338.25825992058</v>
      </c>
      <c r="L16" s="114">
        <f>IFERROR(DTE_demand_forecast!L16*Demand_Settings!$E$34,"-")</f>
        <v>271338.25825992058</v>
      </c>
      <c r="M16" s="114">
        <f>IFERROR(DTE_demand_forecast!M16*Demand_Settings!$E$34,"-")</f>
        <v>271338.25825992058</v>
      </c>
      <c r="N16" s="114">
        <f>IFERROR(DTE_demand_forecast!N16*Demand_Settings!$E$34,"-")</f>
        <v>271338.25825992058</v>
      </c>
      <c r="O16" s="114">
        <f>IFERROR(DTE_demand_forecast!O16*Demand_Settings!$E$34,"-")</f>
        <v>271338.25825992058</v>
      </c>
      <c r="P16" s="114">
        <f>IFERROR(DTE_demand_forecast!P16*Demand_Settings!$E$34,"-")</f>
        <v>271338.25825992058</v>
      </c>
      <c r="Q16" s="114">
        <f>IFERROR(DTE_demand_forecast!Q16*Demand_Settings!$E$34,"-")</f>
        <v>271338.25825992058</v>
      </c>
      <c r="R16" s="114">
        <f>IFERROR(DTE_demand_forecast!R16*Demand_Settings!$E$34,"-")</f>
        <v>271338.25825992058</v>
      </c>
      <c r="S16" s="114">
        <f>IFERROR(DTE_demand_forecast!S16*Demand_Settings!$E$34,"-")</f>
        <v>271338.25825992058</v>
      </c>
      <c r="T16" s="114">
        <f>IFERROR(DTE_demand_forecast!T16*Demand_Settings!$E$34,"-")</f>
        <v>271338.25825992058</v>
      </c>
      <c r="U16" s="114">
        <f>IFERROR(DTE_demand_forecast!U16*Demand_Settings!$E$34,"-")</f>
        <v>271338.25825992058</v>
      </c>
      <c r="V16" s="114">
        <f>IFERROR(DTE_demand_forecast!V16*Demand_Settings!$E$34,"-")</f>
        <v>271338.25825992058</v>
      </c>
      <c r="W16" s="114">
        <f>IFERROR(DTE_demand_forecast!W16*Demand_Settings!$E$34,"-")</f>
        <v>271338.25825992058</v>
      </c>
    </row>
    <row r="17" spans="1:23" ht="12" x14ac:dyDescent="0.25">
      <c r="A17" s="78" t="s">
        <v>138</v>
      </c>
      <c r="B17" s="74" t="s">
        <v>109</v>
      </c>
      <c r="C17" s="86"/>
      <c r="D17" s="114">
        <f>IFERROR(DTE_demand_forecast!D17*Demand_Settings!$E$34,"-")</f>
        <v>271338.25825992058</v>
      </c>
      <c r="E17" s="114">
        <f>IFERROR(DTE_demand_forecast!E17*Demand_Settings!$E$34,"-")</f>
        <v>271338.25825992058</v>
      </c>
      <c r="F17" s="114">
        <f>IFERROR(DTE_demand_forecast!F17*Demand_Settings!$E$34,"-")</f>
        <v>271338.25825992058</v>
      </c>
      <c r="G17" s="114">
        <f>IFERROR(DTE_demand_forecast!G17*Demand_Settings!$E$34,"-")</f>
        <v>271338.25825992058</v>
      </c>
      <c r="H17" s="114">
        <f>IFERROR(DTE_demand_forecast!H17*Demand_Settings!$E$34,"-")</f>
        <v>271338.25825992058</v>
      </c>
      <c r="I17" s="114">
        <f>IFERROR(DTE_demand_forecast!I17*Demand_Settings!$E$34,"-")</f>
        <v>271338.25825992058</v>
      </c>
      <c r="J17" s="114">
        <f>IFERROR(DTE_demand_forecast!J17*Demand_Settings!$E$34,"-")</f>
        <v>271338.25825992058</v>
      </c>
      <c r="K17" s="114">
        <f>IFERROR(DTE_demand_forecast!K17*Demand_Settings!$E$34,"-")</f>
        <v>271338.25825992058</v>
      </c>
      <c r="L17" s="114">
        <f>IFERROR(DTE_demand_forecast!L17*Demand_Settings!$E$34,"-")</f>
        <v>271338.25825992058</v>
      </c>
      <c r="M17" s="114">
        <f>IFERROR(DTE_demand_forecast!M17*Demand_Settings!$E$34,"-")</f>
        <v>271338.25825992058</v>
      </c>
      <c r="N17" s="114">
        <f>IFERROR(DTE_demand_forecast!N17*Demand_Settings!$E$34,"-")</f>
        <v>271338.25825992058</v>
      </c>
      <c r="O17" s="114">
        <f>IFERROR(DTE_demand_forecast!O17*Demand_Settings!$E$34,"-")</f>
        <v>271338.25825992058</v>
      </c>
      <c r="P17" s="114">
        <f>IFERROR(DTE_demand_forecast!P17*Demand_Settings!$E$34,"-")</f>
        <v>271338.25825992058</v>
      </c>
      <c r="Q17" s="114">
        <f>IFERROR(DTE_demand_forecast!Q17*Demand_Settings!$E$34,"-")</f>
        <v>271338.25825992058</v>
      </c>
      <c r="R17" s="114">
        <f>IFERROR(DTE_demand_forecast!R17*Demand_Settings!$E$34,"-")</f>
        <v>271338.25825992058</v>
      </c>
      <c r="S17" s="114">
        <f>IFERROR(DTE_demand_forecast!S17*Demand_Settings!$E$34,"-")</f>
        <v>271338.25825992058</v>
      </c>
      <c r="T17" s="114">
        <f>IFERROR(DTE_demand_forecast!T17*Demand_Settings!$E$34,"-")</f>
        <v>271338.25825992058</v>
      </c>
      <c r="U17" s="114">
        <f>IFERROR(DTE_demand_forecast!U17*Demand_Settings!$E$34,"-")</f>
        <v>271338.25825992058</v>
      </c>
      <c r="V17" s="114">
        <f>IFERROR(DTE_demand_forecast!V17*Demand_Settings!$E$34,"-")</f>
        <v>271338.25825992058</v>
      </c>
      <c r="W17" s="114">
        <f>IFERROR(DTE_demand_forecast!W17*Demand_Settings!$E$34,"-")</f>
        <v>271338.25825992058</v>
      </c>
    </row>
    <row r="18" spans="1:23" ht="12" x14ac:dyDescent="0.25">
      <c r="A18" s="78" t="s">
        <v>139</v>
      </c>
      <c r="B18" s="74" t="s">
        <v>109</v>
      </c>
      <c r="C18" s="86"/>
      <c r="D18" s="114">
        <f>IFERROR(DTE_demand_forecast!D18*Demand_Settings!$E$34,"-")</f>
        <v>271338.25825992058</v>
      </c>
      <c r="E18" s="114">
        <f>IFERROR(DTE_demand_forecast!E18*Demand_Settings!$E$34,"-")</f>
        <v>271338.25825992058</v>
      </c>
      <c r="F18" s="114">
        <f>IFERROR(DTE_demand_forecast!F18*Demand_Settings!$E$34,"-")</f>
        <v>271338.25825992058</v>
      </c>
      <c r="G18" s="114">
        <f>IFERROR(DTE_demand_forecast!G18*Demand_Settings!$E$34,"-")</f>
        <v>271338.25825992058</v>
      </c>
      <c r="H18" s="114">
        <f>IFERROR(DTE_demand_forecast!H18*Demand_Settings!$E$34,"-")</f>
        <v>271338.25825992058</v>
      </c>
      <c r="I18" s="114">
        <f>IFERROR(DTE_demand_forecast!I18*Demand_Settings!$E$34,"-")</f>
        <v>271338.25825992058</v>
      </c>
      <c r="J18" s="114">
        <f>IFERROR(DTE_demand_forecast!J18*Demand_Settings!$E$34,"-")</f>
        <v>271338.25825992058</v>
      </c>
      <c r="K18" s="114">
        <f>IFERROR(DTE_demand_forecast!K18*Demand_Settings!$E$34,"-")</f>
        <v>271338.25825992058</v>
      </c>
      <c r="L18" s="114">
        <f>IFERROR(DTE_demand_forecast!L18*Demand_Settings!$E$34,"-")</f>
        <v>271338.25825992058</v>
      </c>
      <c r="M18" s="114">
        <f>IFERROR(DTE_demand_forecast!M18*Demand_Settings!$E$34,"-")</f>
        <v>271338.25825992058</v>
      </c>
      <c r="N18" s="114">
        <f>IFERROR(DTE_demand_forecast!N18*Demand_Settings!$E$34,"-")</f>
        <v>271338.25825992058</v>
      </c>
      <c r="O18" s="114">
        <f>IFERROR(DTE_demand_forecast!O18*Demand_Settings!$E$34,"-")</f>
        <v>271338.25825992058</v>
      </c>
      <c r="P18" s="114">
        <f>IFERROR(DTE_demand_forecast!P18*Demand_Settings!$E$34,"-")</f>
        <v>271338.25825992058</v>
      </c>
      <c r="Q18" s="114">
        <f>IFERROR(DTE_demand_forecast!Q18*Demand_Settings!$E$34,"-")</f>
        <v>271338.25825992058</v>
      </c>
      <c r="R18" s="114">
        <f>IFERROR(DTE_demand_forecast!R18*Demand_Settings!$E$34,"-")</f>
        <v>271338.25825992058</v>
      </c>
      <c r="S18" s="114">
        <f>IFERROR(DTE_demand_forecast!S18*Demand_Settings!$E$34,"-")</f>
        <v>271338.25825992058</v>
      </c>
      <c r="T18" s="114">
        <f>IFERROR(DTE_demand_forecast!T18*Demand_Settings!$E$34,"-")</f>
        <v>271338.25825992058</v>
      </c>
      <c r="U18" s="114">
        <f>IFERROR(DTE_demand_forecast!U18*Demand_Settings!$E$34,"-")</f>
        <v>271338.25825992058</v>
      </c>
      <c r="V18" s="114">
        <f>IFERROR(DTE_demand_forecast!V18*Demand_Settings!$E$34,"-")</f>
        <v>271338.25825992058</v>
      </c>
      <c r="W18" s="114">
        <f>IFERROR(DTE_demand_forecast!W18*Demand_Settings!$E$34,"-")</f>
        <v>271338.25825992058</v>
      </c>
    </row>
    <row r="19" spans="1:23" ht="12" x14ac:dyDescent="0.25">
      <c r="A19" s="85" t="s">
        <v>89</v>
      </c>
      <c r="B19" s="74" t="s">
        <v>110</v>
      </c>
      <c r="C19" s="86" t="s">
        <v>144</v>
      </c>
      <c r="D19" s="114">
        <f>IFERROR(DTE_demand_forecast!D19*Demand_Settings!$E$34,"-")</f>
        <v>1560573.2458333331</v>
      </c>
      <c r="E19" s="114">
        <f>IFERROR(DTE_demand_forecast!E19*Demand_Settings!$E$34,"-")</f>
        <v>1578947.1763888889</v>
      </c>
      <c r="F19" s="114">
        <f>IFERROR(DTE_demand_forecast!F19*Demand_Settings!$E$34,"-")</f>
        <v>1468751.5277777778</v>
      </c>
      <c r="G19" s="114">
        <f>IFERROR(DTE_demand_forecast!G19*Demand_Settings!$E$34,"-")</f>
        <v>1568986.4438888887</v>
      </c>
      <c r="H19" s="114">
        <f>IFERROR(DTE_demand_forecast!H19*Demand_Settings!$E$34,"-")</f>
        <v>1568986.4438888887</v>
      </c>
      <c r="I19" s="114">
        <f>IFERROR(DTE_demand_forecast!I19*Demand_Settings!$E$34,"-")</f>
        <v>1568986.4438888887</v>
      </c>
      <c r="J19" s="114">
        <f>IFERROR(DTE_demand_forecast!J19*Demand_Settings!$E$34,"-")</f>
        <v>1568986.4438888887</v>
      </c>
      <c r="K19" s="114">
        <f>IFERROR(DTE_demand_forecast!K19*Demand_Settings!$E$34,"-")</f>
        <v>1568986.4438888887</v>
      </c>
      <c r="L19" s="114">
        <f>IFERROR(DTE_demand_forecast!L19*Demand_Settings!$E$34,"-")</f>
        <v>1568986.4438888887</v>
      </c>
      <c r="M19" s="114">
        <f>IFERROR(DTE_demand_forecast!M19*Demand_Settings!$E$34,"-")</f>
        <v>1568986.4438888887</v>
      </c>
      <c r="N19" s="114">
        <f>IFERROR(DTE_demand_forecast!N19*Demand_Settings!$E$34,"-")</f>
        <v>1568986.4438888887</v>
      </c>
      <c r="O19" s="114">
        <f>IFERROR(DTE_demand_forecast!O19*Demand_Settings!$E$34,"-")</f>
        <v>1568986.4438888887</v>
      </c>
      <c r="P19" s="114">
        <f>IFERROR(DTE_demand_forecast!P19*Demand_Settings!$E$34,"-")</f>
        <v>1568986.4438888887</v>
      </c>
      <c r="Q19" s="114">
        <f>IFERROR(DTE_demand_forecast!Q19*Demand_Settings!$E$34,"-")</f>
        <v>1568986.4438888887</v>
      </c>
      <c r="R19" s="114">
        <f>IFERROR(DTE_demand_forecast!R19*Demand_Settings!$E$34,"-")</f>
        <v>1568986.4438888887</v>
      </c>
      <c r="S19" s="114">
        <f>IFERROR(DTE_demand_forecast!S19*Demand_Settings!$E$34,"-")</f>
        <v>1568986.4438888887</v>
      </c>
      <c r="T19" s="114">
        <f>IFERROR(DTE_demand_forecast!T19*Demand_Settings!$E$34,"-")</f>
        <v>1568986.4438888887</v>
      </c>
      <c r="U19" s="114">
        <f>IFERROR(DTE_demand_forecast!U19*Demand_Settings!$E$34,"-")</f>
        <v>1568986.4438888887</v>
      </c>
      <c r="V19" s="114">
        <f>IFERROR(DTE_demand_forecast!V19*Demand_Settings!$E$34,"-")</f>
        <v>1568986.4438888887</v>
      </c>
      <c r="W19" s="114">
        <f>IFERROR(DTE_demand_forecast!W19*Demand_Settings!$E$34,"-")</f>
        <v>1568986.4438888887</v>
      </c>
    </row>
    <row r="20" spans="1:23" ht="12" x14ac:dyDescent="0.25">
      <c r="A20" s="85" t="s">
        <v>90</v>
      </c>
      <c r="B20" s="74" t="s">
        <v>110</v>
      </c>
      <c r="C20" s="86" t="s">
        <v>144</v>
      </c>
      <c r="D20" s="114">
        <f>IFERROR(DTE_demand_forecast!D20*Demand_Settings!$E$34,"-")</f>
        <v>1826546.2499999998</v>
      </c>
      <c r="E20" s="114">
        <f>IFERROR(DTE_demand_forecast!E20*Demand_Settings!$E$34,"-")</f>
        <v>1734026.666666667</v>
      </c>
      <c r="F20" s="114">
        <f>IFERROR(DTE_demand_forecast!F20*Demand_Settings!$E$34,"-")</f>
        <v>1612000.7388888889</v>
      </c>
      <c r="G20" s="114">
        <f>IFERROR(DTE_demand_forecast!G20*Demand_Settings!$E$34,"-")</f>
        <v>1727389.2197222223</v>
      </c>
      <c r="H20" s="114">
        <f>IFERROR(DTE_demand_forecast!H20*Demand_Settings!$E$34,"-")</f>
        <v>1727389.2197222223</v>
      </c>
      <c r="I20" s="114">
        <f>IFERROR(DTE_demand_forecast!I20*Demand_Settings!$E$34,"-")</f>
        <v>0</v>
      </c>
      <c r="J20" s="114">
        <f>IFERROR(DTE_demand_forecast!J20*Demand_Settings!$E$34,"-")</f>
        <v>0</v>
      </c>
      <c r="K20" s="114">
        <f>IFERROR(DTE_demand_forecast!K20*Demand_Settings!$E$34,"-")</f>
        <v>0</v>
      </c>
      <c r="L20" s="114">
        <f>IFERROR(DTE_demand_forecast!L20*Demand_Settings!$E$34,"-")</f>
        <v>0</v>
      </c>
      <c r="M20" s="114">
        <f>IFERROR(DTE_demand_forecast!M20*Demand_Settings!$E$34,"-")</f>
        <v>0</v>
      </c>
      <c r="N20" s="114">
        <f>IFERROR(DTE_demand_forecast!N20*Demand_Settings!$E$34,"-")</f>
        <v>0</v>
      </c>
      <c r="O20" s="114">
        <f>IFERROR(DTE_demand_forecast!O20*Demand_Settings!$E$34,"-")</f>
        <v>0</v>
      </c>
      <c r="P20" s="114">
        <f>IFERROR(DTE_demand_forecast!P20*Demand_Settings!$E$34,"-")</f>
        <v>0</v>
      </c>
      <c r="Q20" s="114">
        <f>IFERROR(DTE_demand_forecast!Q20*Demand_Settings!$E$34,"-")</f>
        <v>0</v>
      </c>
      <c r="R20" s="114">
        <f>IFERROR(DTE_demand_forecast!R20*Demand_Settings!$E$34,"-")</f>
        <v>0</v>
      </c>
      <c r="S20" s="114">
        <f>IFERROR(DTE_demand_forecast!S20*Demand_Settings!$E$34,"-")</f>
        <v>0</v>
      </c>
      <c r="T20" s="114">
        <f>IFERROR(DTE_demand_forecast!T20*Demand_Settings!$E$34,"-")</f>
        <v>0</v>
      </c>
      <c r="U20" s="114">
        <f>IFERROR(DTE_demand_forecast!U20*Demand_Settings!$E$34,"-")</f>
        <v>0</v>
      </c>
      <c r="V20" s="114">
        <f>IFERROR(DTE_demand_forecast!V20*Demand_Settings!$E$34,"-")</f>
        <v>0</v>
      </c>
      <c r="W20" s="114">
        <f>IFERROR(DTE_demand_forecast!W20*Demand_Settings!$E$34,"-")</f>
        <v>0</v>
      </c>
    </row>
    <row r="21" spans="1:23" ht="12" x14ac:dyDescent="0.25">
      <c r="A21" s="85" t="s">
        <v>93</v>
      </c>
      <c r="B21" s="79" t="s">
        <v>111</v>
      </c>
      <c r="C21" s="86"/>
      <c r="D21" s="114">
        <f>IFERROR(DTE_demand_forecast!D21*Demand_Settings!$E$34,"-")</f>
        <v>0</v>
      </c>
      <c r="E21" s="114">
        <f>IFERROR(DTE_demand_forecast!E21*Demand_Settings!$E$34,"-")</f>
        <v>0</v>
      </c>
      <c r="F21" s="114">
        <f>IFERROR(DTE_demand_forecast!F21*Demand_Settings!$E$34,"-")</f>
        <v>0</v>
      </c>
      <c r="G21" s="114">
        <f>IFERROR(DTE_demand_forecast!G21*Demand_Settings!$E$34,"-")</f>
        <v>0</v>
      </c>
      <c r="H21" s="114">
        <f>IFERROR(DTE_demand_forecast!H21*Demand_Settings!$E$34,"-")</f>
        <v>0</v>
      </c>
      <c r="I21" s="114">
        <f>IFERROR(DTE_demand_forecast!I21*Demand_Settings!$E$34,"-")</f>
        <v>0</v>
      </c>
      <c r="J21" s="114">
        <f>IFERROR(DTE_demand_forecast!J21*Demand_Settings!$E$34,"-")</f>
        <v>0</v>
      </c>
      <c r="K21" s="114">
        <f>IFERROR(DTE_demand_forecast!K21*Demand_Settings!$E$34,"-")</f>
        <v>0</v>
      </c>
      <c r="L21" s="114">
        <f>IFERROR(DTE_demand_forecast!L21*Demand_Settings!$E$34,"-")</f>
        <v>0</v>
      </c>
      <c r="M21" s="114">
        <f>IFERROR(DTE_demand_forecast!M21*Demand_Settings!$E$34,"-")</f>
        <v>0</v>
      </c>
      <c r="N21" s="114">
        <f>IFERROR(DTE_demand_forecast!N21*Demand_Settings!$E$34,"-")</f>
        <v>0</v>
      </c>
      <c r="O21" s="114">
        <f>IFERROR(DTE_demand_forecast!O21*Demand_Settings!$E$34,"-")</f>
        <v>0</v>
      </c>
      <c r="P21" s="114">
        <f>IFERROR(DTE_demand_forecast!P21*Demand_Settings!$E$34,"-")</f>
        <v>0</v>
      </c>
      <c r="Q21" s="114">
        <f>IFERROR(DTE_demand_forecast!Q21*Demand_Settings!$E$34,"-")</f>
        <v>0</v>
      </c>
      <c r="R21" s="114">
        <f>IFERROR(DTE_demand_forecast!R21*Demand_Settings!$E$34,"-")</f>
        <v>0</v>
      </c>
      <c r="S21" s="114">
        <f>IFERROR(DTE_demand_forecast!S21*Demand_Settings!$E$34,"-")</f>
        <v>0</v>
      </c>
      <c r="T21" s="114">
        <f>IFERROR(DTE_demand_forecast!T21*Demand_Settings!$E$34,"-")</f>
        <v>0</v>
      </c>
      <c r="U21" s="114">
        <f>IFERROR(DTE_demand_forecast!U21*Demand_Settings!$E$34,"-")</f>
        <v>0</v>
      </c>
      <c r="V21" s="114">
        <f>IFERROR(DTE_demand_forecast!V21*Demand_Settings!$E$34,"-")</f>
        <v>0</v>
      </c>
      <c r="W21" s="114">
        <f>IFERROR(DTE_demand_forecast!W21*Demand_Settings!$E$34,"-")</f>
        <v>0</v>
      </c>
    </row>
    <row r="22" spans="1:23" ht="12" x14ac:dyDescent="0.25">
      <c r="A22" s="85" t="s">
        <v>126</v>
      </c>
      <c r="B22" s="74" t="s">
        <v>110</v>
      </c>
      <c r="C22" s="86"/>
      <c r="D22" s="114">
        <f>IFERROR(DTE_demand_forecast!D22*Demand_Settings!$E$34,"-")</f>
        <v>380941.83242857124</v>
      </c>
      <c r="E22" s="114">
        <f>IFERROR(DTE_demand_forecast!E22*Demand_Settings!$E$34,"-")</f>
        <v>380941.83242857124</v>
      </c>
      <c r="F22" s="114">
        <f>IFERROR(DTE_demand_forecast!F22*Demand_Settings!$E$34,"-")</f>
        <v>380941.83242857124</v>
      </c>
      <c r="G22" s="114">
        <f>IFERROR(DTE_demand_forecast!G22*Demand_Settings!$E$34,"-")</f>
        <v>380941.83242857124</v>
      </c>
      <c r="H22" s="114">
        <f>IFERROR(DTE_demand_forecast!H22*Demand_Settings!$E$34,"-")</f>
        <v>380941.83242857124</v>
      </c>
      <c r="I22" s="114">
        <f>IFERROR(DTE_demand_forecast!I22*Demand_Settings!$E$34,"-")</f>
        <v>0</v>
      </c>
      <c r="J22" s="114">
        <f>IFERROR(DTE_demand_forecast!J22*Demand_Settings!$E$34,"-")</f>
        <v>0</v>
      </c>
      <c r="K22" s="114">
        <f>IFERROR(DTE_demand_forecast!K22*Demand_Settings!$E$34,"-")</f>
        <v>0</v>
      </c>
      <c r="L22" s="114">
        <f>IFERROR(DTE_demand_forecast!L22*Demand_Settings!$E$34,"-")</f>
        <v>0</v>
      </c>
      <c r="M22" s="114">
        <f>IFERROR(DTE_demand_forecast!M22*Demand_Settings!$E$34,"-")</f>
        <v>0</v>
      </c>
      <c r="N22" s="114">
        <f>IFERROR(DTE_demand_forecast!N22*Demand_Settings!$E$34,"-")</f>
        <v>0</v>
      </c>
      <c r="O22" s="114">
        <f>IFERROR(DTE_demand_forecast!O22*Demand_Settings!$E$34,"-")</f>
        <v>0</v>
      </c>
      <c r="P22" s="114">
        <f>IFERROR(DTE_demand_forecast!P22*Demand_Settings!$E$34,"-")</f>
        <v>0</v>
      </c>
      <c r="Q22" s="114">
        <f>IFERROR(DTE_demand_forecast!Q22*Demand_Settings!$E$34,"-")</f>
        <v>0</v>
      </c>
      <c r="R22" s="114">
        <f>IFERROR(DTE_demand_forecast!R22*Demand_Settings!$E$34,"-")</f>
        <v>0</v>
      </c>
      <c r="S22" s="114">
        <f>IFERROR(DTE_demand_forecast!S22*Demand_Settings!$E$34,"-")</f>
        <v>0</v>
      </c>
      <c r="T22" s="114">
        <f>IFERROR(DTE_demand_forecast!T22*Demand_Settings!$E$34,"-")</f>
        <v>0</v>
      </c>
      <c r="U22" s="114">
        <f>IFERROR(DTE_demand_forecast!U22*Demand_Settings!$E$34,"-")</f>
        <v>0</v>
      </c>
      <c r="V22" s="114">
        <f>IFERROR(DTE_demand_forecast!V22*Demand_Settings!$E$34,"-")</f>
        <v>0</v>
      </c>
      <c r="W22" s="114">
        <f>IFERROR(DTE_demand_forecast!W22*Demand_Settings!$E$34,"-")</f>
        <v>0</v>
      </c>
    </row>
    <row r="23" spans="1:23" ht="12" x14ac:dyDescent="0.25">
      <c r="A23" s="85" t="s">
        <v>91</v>
      </c>
      <c r="B23" s="74" t="s">
        <v>110</v>
      </c>
      <c r="C23" s="86" t="s">
        <v>144</v>
      </c>
      <c r="D23" s="114">
        <f>IFERROR(DTE_demand_forecast!D23*Demand_Settings!$E$34,"-")</f>
        <v>10993.305555555557</v>
      </c>
      <c r="E23" s="114">
        <f>IFERROR(DTE_demand_forecast!E23*Demand_Settings!$E$34,"-")</f>
        <v>566.66666666666663</v>
      </c>
      <c r="F23" s="114">
        <f>IFERROR(DTE_demand_forecast!F23*Demand_Settings!$E$34,"-")</f>
        <v>1866.6666666666667</v>
      </c>
      <c r="G23" s="114">
        <f>IFERROR(DTE_demand_forecast!G23*Demand_Settings!$E$34,"-")</f>
        <v>11651.920555555558</v>
      </c>
      <c r="H23" s="114">
        <f>IFERROR(DTE_demand_forecast!H23*Demand_Settings!$E$34,"-")</f>
        <v>0</v>
      </c>
      <c r="I23" s="114">
        <f>IFERROR(DTE_demand_forecast!I23*Demand_Settings!$E$34,"-")</f>
        <v>0</v>
      </c>
      <c r="J23" s="114">
        <f>IFERROR(DTE_demand_forecast!J23*Demand_Settings!$E$34,"-")</f>
        <v>0</v>
      </c>
      <c r="K23" s="114">
        <f>IFERROR(DTE_demand_forecast!K23*Demand_Settings!$E$34,"-")</f>
        <v>0</v>
      </c>
      <c r="L23" s="114">
        <f>IFERROR(DTE_demand_forecast!L23*Demand_Settings!$E$34,"-")</f>
        <v>0</v>
      </c>
      <c r="M23" s="114">
        <f>IFERROR(DTE_demand_forecast!M23*Demand_Settings!$E$34,"-")</f>
        <v>0</v>
      </c>
      <c r="N23" s="114">
        <f>IFERROR(DTE_demand_forecast!N23*Demand_Settings!$E$34,"-")</f>
        <v>0</v>
      </c>
      <c r="O23" s="114">
        <f>IFERROR(DTE_demand_forecast!O23*Demand_Settings!$E$34,"-")</f>
        <v>0</v>
      </c>
      <c r="P23" s="114">
        <f>IFERROR(DTE_demand_forecast!P23*Demand_Settings!$E$34,"-")</f>
        <v>0</v>
      </c>
      <c r="Q23" s="114">
        <f>IFERROR(DTE_demand_forecast!Q23*Demand_Settings!$E$34,"-")</f>
        <v>0</v>
      </c>
      <c r="R23" s="114">
        <f>IFERROR(DTE_demand_forecast!R23*Demand_Settings!$E$34,"-")</f>
        <v>0</v>
      </c>
      <c r="S23" s="114">
        <f>IFERROR(DTE_demand_forecast!S23*Demand_Settings!$E$34,"-")</f>
        <v>0</v>
      </c>
      <c r="T23" s="114">
        <f>IFERROR(DTE_demand_forecast!T23*Demand_Settings!$E$34,"-")</f>
        <v>0</v>
      </c>
      <c r="U23" s="114">
        <f>IFERROR(DTE_demand_forecast!U23*Demand_Settings!$E$34,"-")</f>
        <v>0</v>
      </c>
      <c r="V23" s="114">
        <f>IFERROR(DTE_demand_forecast!V23*Demand_Settings!$E$34,"-")</f>
        <v>0</v>
      </c>
      <c r="W23" s="114">
        <f>IFERROR(DTE_demand_forecast!W23*Demand_Settings!$E$34,"-")</f>
        <v>0</v>
      </c>
    </row>
    <row r="24" spans="1:23" s="81" customFormat="1" ht="12" x14ac:dyDescent="0.25">
      <c r="A24" s="89" t="s">
        <v>92</v>
      </c>
      <c r="B24" s="80" t="s">
        <v>112</v>
      </c>
      <c r="C24" s="86" t="s">
        <v>144</v>
      </c>
      <c r="D24" s="114">
        <f>IFERROR(DTE_demand_forecast!D24*Demand_Settings!$E$34,"-")</f>
        <v>3878760</v>
      </c>
      <c r="E24" s="114">
        <f>IFERROR(DTE_demand_forecast!E24*Demand_Settings!$E$34,"-")</f>
        <v>3942036.2499999995</v>
      </c>
      <c r="F24" s="114">
        <f>IFERROR(DTE_demand_forecast!F24*Demand_Settings!$E$34,"-")</f>
        <v>3705522.7777777775</v>
      </c>
      <c r="G24" s="114">
        <f>IFERROR(DTE_demand_forecast!G24*Demand_Settings!$E$34,"-")</f>
        <v>3874742.6791666667</v>
      </c>
      <c r="H24" s="114">
        <f>IFERROR(DTE_demand_forecast!H24*Demand_Settings!$E$34,"-")</f>
        <v>3874742.6791666667</v>
      </c>
      <c r="I24" s="114">
        <f>IFERROR(DTE_demand_forecast!I24*Demand_Settings!$E$34,"-")</f>
        <v>3874742.6791666667</v>
      </c>
      <c r="J24" s="114">
        <f>IFERROR(DTE_demand_forecast!J24*Demand_Settings!$E$34,"-")</f>
        <v>3874742.6791666667</v>
      </c>
      <c r="K24" s="114">
        <f>IFERROR(DTE_demand_forecast!K24*Demand_Settings!$E$34,"-")</f>
        <v>3874742.6791666667</v>
      </c>
      <c r="L24" s="114">
        <f>IFERROR(DTE_demand_forecast!L24*Demand_Settings!$E$34,"-")</f>
        <v>3874742.6791666667</v>
      </c>
      <c r="M24" s="114">
        <f>IFERROR(DTE_demand_forecast!M24*Demand_Settings!$E$34,"-")</f>
        <v>3874742.6791666667</v>
      </c>
      <c r="N24" s="114">
        <f>IFERROR(DTE_demand_forecast!N24*Demand_Settings!$E$34,"-")</f>
        <v>0</v>
      </c>
      <c r="O24" s="114">
        <f>IFERROR(DTE_demand_forecast!O24*Demand_Settings!$E$34,"-")</f>
        <v>0</v>
      </c>
      <c r="P24" s="114">
        <f>IFERROR(DTE_demand_forecast!P24*Demand_Settings!$E$34,"-")</f>
        <v>0</v>
      </c>
      <c r="Q24" s="114">
        <f>IFERROR(DTE_demand_forecast!Q24*Demand_Settings!$E$34,"-")</f>
        <v>0</v>
      </c>
      <c r="R24" s="114">
        <f>IFERROR(DTE_demand_forecast!R24*Demand_Settings!$E$34,"-")</f>
        <v>0</v>
      </c>
      <c r="S24" s="114">
        <f>IFERROR(DTE_demand_forecast!S24*Demand_Settings!$E$34,"-")</f>
        <v>0</v>
      </c>
      <c r="T24" s="114">
        <f>IFERROR(DTE_demand_forecast!T24*Demand_Settings!$E$34,"-")</f>
        <v>0</v>
      </c>
      <c r="U24" s="114">
        <f>IFERROR(DTE_demand_forecast!U24*Demand_Settings!$E$34,"-")</f>
        <v>0</v>
      </c>
      <c r="V24" s="114">
        <f>IFERROR(DTE_demand_forecast!V24*Demand_Settings!$E$34,"-")</f>
        <v>0</v>
      </c>
      <c r="W24" s="114">
        <f>IFERROR(DTE_demand_forecast!W24*Demand_Settings!$E$34,"-")</f>
        <v>0</v>
      </c>
    </row>
    <row r="25" spans="1:23" ht="12" x14ac:dyDescent="0.25">
      <c r="A25" s="85" t="s">
        <v>94</v>
      </c>
      <c r="B25" s="74" t="s">
        <v>113</v>
      </c>
      <c r="C25" s="86"/>
      <c r="D25" s="114">
        <f>IFERROR(DTE_demand_forecast!D25*Demand_Settings!$E$34,"-")</f>
        <v>3869847.2286805552</v>
      </c>
      <c r="E25" s="114">
        <f>IFERROR(DTE_demand_forecast!E25*Demand_Settings!$E$34,"-")</f>
        <v>3869847.2286805552</v>
      </c>
      <c r="F25" s="114">
        <f>IFERROR(DTE_demand_forecast!F25*Demand_Settings!$E$34,"-")</f>
        <v>3869847.2286805552</v>
      </c>
      <c r="G25" s="114">
        <f>IFERROR(DTE_demand_forecast!G25*Demand_Settings!$E$34,"-")</f>
        <v>3869847.2286805552</v>
      </c>
      <c r="H25" s="114">
        <f>IFERROR(DTE_demand_forecast!H25*Demand_Settings!$E$34,"-")</f>
        <v>0</v>
      </c>
      <c r="I25" s="114">
        <f>IFERROR(DTE_demand_forecast!I25*Demand_Settings!$E$34,"-")</f>
        <v>0</v>
      </c>
      <c r="J25" s="114">
        <f>IFERROR(DTE_demand_forecast!J25*Demand_Settings!$E$34,"-")</f>
        <v>0</v>
      </c>
      <c r="K25" s="114">
        <f>IFERROR(DTE_demand_forecast!K25*Demand_Settings!$E$34,"-")</f>
        <v>0</v>
      </c>
      <c r="L25" s="114">
        <f>IFERROR(DTE_demand_forecast!L25*Demand_Settings!$E$34,"-")</f>
        <v>0</v>
      </c>
      <c r="M25" s="114">
        <f>IFERROR(DTE_demand_forecast!M25*Demand_Settings!$E$34,"-")</f>
        <v>0</v>
      </c>
      <c r="N25" s="114">
        <f>IFERROR(DTE_demand_forecast!N25*Demand_Settings!$E$34,"-")</f>
        <v>0</v>
      </c>
      <c r="O25" s="114">
        <f>IFERROR(DTE_demand_forecast!O25*Demand_Settings!$E$34,"-")</f>
        <v>0</v>
      </c>
      <c r="P25" s="114">
        <f>IFERROR(DTE_demand_forecast!P25*Demand_Settings!$E$34,"-")</f>
        <v>0</v>
      </c>
      <c r="Q25" s="114">
        <f>IFERROR(DTE_demand_forecast!Q25*Demand_Settings!$E$34,"-")</f>
        <v>0</v>
      </c>
      <c r="R25" s="114">
        <f>IFERROR(DTE_demand_forecast!R25*Demand_Settings!$E$34,"-")</f>
        <v>0</v>
      </c>
      <c r="S25" s="114">
        <f>IFERROR(DTE_demand_forecast!S25*Demand_Settings!$E$34,"-")</f>
        <v>0</v>
      </c>
      <c r="T25" s="114">
        <f>IFERROR(DTE_demand_forecast!T25*Demand_Settings!$E$34,"-")</f>
        <v>0</v>
      </c>
      <c r="U25" s="114">
        <f>IFERROR(DTE_demand_forecast!U25*Demand_Settings!$E$34,"-")</f>
        <v>0</v>
      </c>
      <c r="V25" s="114">
        <f>IFERROR(DTE_demand_forecast!V25*Demand_Settings!$E$34,"-")</f>
        <v>0</v>
      </c>
      <c r="W25" s="114">
        <f>IFERROR(DTE_demand_forecast!W25*Demand_Settings!$E$34,"-")</f>
        <v>0</v>
      </c>
    </row>
    <row r="26" spans="1:23" ht="12" x14ac:dyDescent="0.25">
      <c r="A26" s="85" t="s">
        <v>127</v>
      </c>
      <c r="B26" s="74" t="s">
        <v>110</v>
      </c>
      <c r="C26" s="86"/>
      <c r="D26" s="114">
        <f>IFERROR(DTE_demand_forecast!D26*Demand_Settings!$E$34,"-")</f>
        <v>380941.83242857124</v>
      </c>
      <c r="E26" s="114">
        <f>IFERROR(DTE_demand_forecast!E26*Demand_Settings!$E$34,"-")</f>
        <v>0</v>
      </c>
      <c r="F26" s="114">
        <f>IFERROR(DTE_demand_forecast!F26*Demand_Settings!$E$34,"-")</f>
        <v>0</v>
      </c>
      <c r="G26" s="114">
        <f>IFERROR(DTE_demand_forecast!G26*Demand_Settings!$E$34,"-")</f>
        <v>0</v>
      </c>
      <c r="H26" s="114">
        <f>IFERROR(DTE_demand_forecast!H26*Demand_Settings!$E$34,"-")</f>
        <v>0</v>
      </c>
      <c r="I26" s="114">
        <f>IFERROR(DTE_demand_forecast!I26*Demand_Settings!$E$34,"-")</f>
        <v>0</v>
      </c>
      <c r="J26" s="114">
        <f>IFERROR(DTE_demand_forecast!J26*Demand_Settings!$E$34,"-")</f>
        <v>0</v>
      </c>
      <c r="K26" s="114">
        <f>IFERROR(DTE_demand_forecast!K26*Demand_Settings!$E$34,"-")</f>
        <v>0</v>
      </c>
      <c r="L26" s="114">
        <f>IFERROR(DTE_demand_forecast!L26*Demand_Settings!$E$34,"-")</f>
        <v>0</v>
      </c>
      <c r="M26" s="114">
        <f>IFERROR(DTE_demand_forecast!M26*Demand_Settings!$E$34,"-")</f>
        <v>0</v>
      </c>
      <c r="N26" s="114">
        <f>IFERROR(DTE_demand_forecast!N26*Demand_Settings!$E$34,"-")</f>
        <v>0</v>
      </c>
      <c r="O26" s="114">
        <f>IFERROR(DTE_demand_forecast!O26*Demand_Settings!$E$34,"-")</f>
        <v>0</v>
      </c>
      <c r="P26" s="114">
        <f>IFERROR(DTE_demand_forecast!P26*Demand_Settings!$E$34,"-")</f>
        <v>0</v>
      </c>
      <c r="Q26" s="114">
        <f>IFERROR(DTE_demand_forecast!Q26*Demand_Settings!$E$34,"-")</f>
        <v>0</v>
      </c>
      <c r="R26" s="114">
        <f>IFERROR(DTE_demand_forecast!R26*Demand_Settings!$E$34,"-")</f>
        <v>0</v>
      </c>
      <c r="S26" s="114">
        <f>IFERROR(DTE_demand_forecast!S26*Demand_Settings!$E$34,"-")</f>
        <v>0</v>
      </c>
      <c r="T26" s="114">
        <f>IFERROR(DTE_demand_forecast!T26*Demand_Settings!$E$34,"-")</f>
        <v>0</v>
      </c>
      <c r="U26" s="114">
        <f>IFERROR(DTE_demand_forecast!U26*Demand_Settings!$E$34,"-")</f>
        <v>0</v>
      </c>
      <c r="V26" s="114">
        <f>IFERROR(DTE_demand_forecast!V26*Demand_Settings!$E$34,"-")</f>
        <v>0</v>
      </c>
      <c r="W26" s="114">
        <f>IFERROR(DTE_demand_forecast!W26*Demand_Settings!$E$34,"-")</f>
        <v>0</v>
      </c>
    </row>
    <row r="27" spans="1:23" ht="12" x14ac:dyDescent="0.25">
      <c r="A27" s="85" t="s">
        <v>128</v>
      </c>
      <c r="B27" s="74" t="s">
        <v>110</v>
      </c>
      <c r="C27" s="86"/>
      <c r="D27" s="114">
        <f>IFERROR(DTE_demand_forecast!D27*Demand_Settings!$E$34,"-")</f>
        <v>380941.83242857124</v>
      </c>
      <c r="E27" s="114">
        <f>IFERROR(DTE_demand_forecast!E27*Demand_Settings!$E$34,"-")</f>
        <v>380941.83242857124</v>
      </c>
      <c r="F27" s="114">
        <f>IFERROR(DTE_demand_forecast!F27*Demand_Settings!$E$34,"-")</f>
        <v>380941.83242857124</v>
      </c>
      <c r="G27" s="114">
        <f>IFERROR(DTE_demand_forecast!G27*Demand_Settings!$E$34,"-")</f>
        <v>0</v>
      </c>
      <c r="H27" s="114">
        <f>IFERROR(DTE_demand_forecast!H27*Demand_Settings!$E$34,"-")</f>
        <v>0</v>
      </c>
      <c r="I27" s="114">
        <f>IFERROR(DTE_demand_forecast!I27*Demand_Settings!$E$34,"-")</f>
        <v>0</v>
      </c>
      <c r="J27" s="114">
        <f>IFERROR(DTE_demand_forecast!J27*Demand_Settings!$E$34,"-")</f>
        <v>0</v>
      </c>
      <c r="K27" s="114">
        <f>IFERROR(DTE_demand_forecast!K27*Demand_Settings!$E$34,"-")</f>
        <v>0</v>
      </c>
      <c r="L27" s="114">
        <f>IFERROR(DTE_demand_forecast!L27*Demand_Settings!$E$34,"-")</f>
        <v>0</v>
      </c>
      <c r="M27" s="114">
        <f>IFERROR(DTE_demand_forecast!M27*Demand_Settings!$E$34,"-")</f>
        <v>0</v>
      </c>
      <c r="N27" s="114">
        <f>IFERROR(DTE_demand_forecast!N27*Demand_Settings!$E$34,"-")</f>
        <v>0</v>
      </c>
      <c r="O27" s="114">
        <f>IFERROR(DTE_demand_forecast!O27*Demand_Settings!$E$34,"-")</f>
        <v>0</v>
      </c>
      <c r="P27" s="114">
        <f>IFERROR(DTE_demand_forecast!P27*Demand_Settings!$E$34,"-")</f>
        <v>0</v>
      </c>
      <c r="Q27" s="114">
        <f>IFERROR(DTE_demand_forecast!Q27*Demand_Settings!$E$34,"-")</f>
        <v>0</v>
      </c>
      <c r="R27" s="114">
        <f>IFERROR(DTE_demand_forecast!R27*Demand_Settings!$E$34,"-")</f>
        <v>0</v>
      </c>
      <c r="S27" s="114">
        <f>IFERROR(DTE_demand_forecast!S27*Demand_Settings!$E$34,"-")</f>
        <v>0</v>
      </c>
      <c r="T27" s="114">
        <f>IFERROR(DTE_demand_forecast!T27*Demand_Settings!$E$34,"-")</f>
        <v>0</v>
      </c>
      <c r="U27" s="114">
        <f>IFERROR(DTE_demand_forecast!U27*Demand_Settings!$E$34,"-")</f>
        <v>0</v>
      </c>
      <c r="V27" s="114">
        <f>IFERROR(DTE_demand_forecast!V27*Demand_Settings!$E$34,"-")</f>
        <v>0</v>
      </c>
      <c r="W27" s="114">
        <f>IFERROR(DTE_demand_forecast!W27*Demand_Settings!$E$34,"-")</f>
        <v>0</v>
      </c>
    </row>
    <row r="28" spans="1:23" ht="12" x14ac:dyDescent="0.25">
      <c r="A28" s="85" t="s">
        <v>129</v>
      </c>
      <c r="B28" s="74" t="s">
        <v>110</v>
      </c>
      <c r="C28" s="86"/>
      <c r="D28" s="114">
        <f>IFERROR(DTE_demand_forecast!D28*Demand_Settings!$E$34,"-")</f>
        <v>380941.83242857124</v>
      </c>
      <c r="E28" s="114">
        <f>IFERROR(DTE_demand_forecast!E28*Demand_Settings!$E$34,"-")</f>
        <v>380941.83242857124</v>
      </c>
      <c r="F28" s="114">
        <f>IFERROR(DTE_demand_forecast!F28*Demand_Settings!$E$34,"-")</f>
        <v>380941.83242857124</v>
      </c>
      <c r="G28" s="114">
        <f>IFERROR(DTE_demand_forecast!G28*Demand_Settings!$E$34,"-")</f>
        <v>380941.83242857124</v>
      </c>
      <c r="H28" s="114">
        <f>IFERROR(DTE_demand_forecast!H28*Demand_Settings!$E$34,"-")</f>
        <v>380941.83242857124</v>
      </c>
      <c r="I28" s="114">
        <f>IFERROR(DTE_demand_forecast!I28*Demand_Settings!$E$34,"-")</f>
        <v>380941.83242857124</v>
      </c>
      <c r="J28" s="114">
        <f>IFERROR(DTE_demand_forecast!J28*Demand_Settings!$E$34,"-")</f>
        <v>0</v>
      </c>
      <c r="K28" s="114">
        <f>IFERROR(DTE_demand_forecast!K28*Demand_Settings!$E$34,"-")</f>
        <v>0</v>
      </c>
      <c r="L28" s="114">
        <f>IFERROR(DTE_demand_forecast!L28*Demand_Settings!$E$34,"-")</f>
        <v>0</v>
      </c>
      <c r="M28" s="114">
        <f>IFERROR(DTE_demand_forecast!M28*Demand_Settings!$E$34,"-")</f>
        <v>0</v>
      </c>
      <c r="N28" s="114">
        <f>IFERROR(DTE_demand_forecast!N28*Demand_Settings!$E$34,"-")</f>
        <v>0</v>
      </c>
      <c r="O28" s="114">
        <f>IFERROR(DTE_demand_forecast!O28*Demand_Settings!$E$34,"-")</f>
        <v>0</v>
      </c>
      <c r="P28" s="114">
        <f>IFERROR(DTE_demand_forecast!P28*Demand_Settings!$E$34,"-")</f>
        <v>0</v>
      </c>
      <c r="Q28" s="114">
        <f>IFERROR(DTE_demand_forecast!Q28*Demand_Settings!$E$34,"-")</f>
        <v>0</v>
      </c>
      <c r="R28" s="114">
        <f>IFERROR(DTE_demand_forecast!R28*Demand_Settings!$E$34,"-")</f>
        <v>0</v>
      </c>
      <c r="S28" s="114">
        <f>IFERROR(DTE_demand_forecast!S28*Demand_Settings!$E$34,"-")</f>
        <v>0</v>
      </c>
      <c r="T28" s="114">
        <f>IFERROR(DTE_demand_forecast!T28*Demand_Settings!$E$34,"-")</f>
        <v>0</v>
      </c>
      <c r="U28" s="114">
        <f>IFERROR(DTE_demand_forecast!U28*Demand_Settings!$E$34,"-")</f>
        <v>0</v>
      </c>
      <c r="V28" s="114">
        <f>IFERROR(DTE_demand_forecast!V28*Demand_Settings!$E$34,"-")</f>
        <v>0</v>
      </c>
      <c r="W28" s="114">
        <f>IFERROR(DTE_demand_forecast!W28*Demand_Settings!$E$34,"-")</f>
        <v>0</v>
      </c>
    </row>
    <row r="29" spans="1:23" ht="12" x14ac:dyDescent="0.25">
      <c r="A29" s="85" t="s">
        <v>95</v>
      </c>
      <c r="B29" s="77" t="s">
        <v>114</v>
      </c>
      <c r="C29" s="86"/>
      <c r="D29" s="114">
        <f>IFERROR(DTE_demand_forecast!D29*Demand_Settings!$E$34,"-")</f>
        <v>706669.99750000017</v>
      </c>
      <c r="E29" s="114">
        <f>IFERROR(DTE_demand_forecast!E29*Demand_Settings!$E$34,"-")</f>
        <v>706669.99750000017</v>
      </c>
      <c r="F29" s="114">
        <f>IFERROR(DTE_demand_forecast!F29*Demand_Settings!$E$34,"-")</f>
        <v>706669.99750000017</v>
      </c>
      <c r="G29" s="114">
        <f>IFERROR(DTE_demand_forecast!G29*Demand_Settings!$E$34,"-")</f>
        <v>706669.99750000017</v>
      </c>
      <c r="H29" s="114">
        <f>IFERROR(DTE_demand_forecast!H29*Demand_Settings!$E$34,"-")</f>
        <v>706669.99750000017</v>
      </c>
      <c r="I29" s="114">
        <f>IFERROR(DTE_demand_forecast!I29*Demand_Settings!$E$34,"-")</f>
        <v>706669.99750000017</v>
      </c>
      <c r="J29" s="114">
        <f>IFERROR(DTE_demand_forecast!J29*Demand_Settings!$E$34,"-")</f>
        <v>706669.99750000017</v>
      </c>
      <c r="K29" s="114">
        <f>IFERROR(DTE_demand_forecast!K29*Demand_Settings!$E$34,"-")</f>
        <v>706669.99750000017</v>
      </c>
      <c r="L29" s="114">
        <f>IFERROR(DTE_demand_forecast!L29*Demand_Settings!$E$34,"-")</f>
        <v>706669.99750000017</v>
      </c>
      <c r="M29" s="114">
        <f>IFERROR(DTE_demand_forecast!M29*Demand_Settings!$E$34,"-")</f>
        <v>706669.99750000017</v>
      </c>
      <c r="N29" s="114">
        <f>IFERROR(DTE_demand_forecast!N29*Demand_Settings!$E$34,"-")</f>
        <v>706669.99750000017</v>
      </c>
      <c r="O29" s="114">
        <f>IFERROR(DTE_demand_forecast!O29*Demand_Settings!$E$34,"-")</f>
        <v>706669.99750000017</v>
      </c>
      <c r="P29" s="114">
        <f>IFERROR(DTE_demand_forecast!P29*Demand_Settings!$E$34,"-")</f>
        <v>706669.99750000017</v>
      </c>
      <c r="Q29" s="114">
        <f>IFERROR(DTE_demand_forecast!Q29*Demand_Settings!$E$34,"-")</f>
        <v>706669.99750000017</v>
      </c>
      <c r="R29" s="114">
        <f>IFERROR(DTE_demand_forecast!R29*Demand_Settings!$E$34,"-")</f>
        <v>706669.99750000017</v>
      </c>
      <c r="S29" s="114">
        <f>IFERROR(DTE_demand_forecast!S29*Demand_Settings!$E$34,"-")</f>
        <v>706669.99750000017</v>
      </c>
      <c r="T29" s="114">
        <f>IFERROR(DTE_demand_forecast!T29*Demand_Settings!$E$34,"-")</f>
        <v>706669.99750000017</v>
      </c>
      <c r="U29" s="114">
        <f>IFERROR(DTE_demand_forecast!U29*Demand_Settings!$E$34,"-")</f>
        <v>706669.99750000017</v>
      </c>
      <c r="V29" s="114">
        <f>IFERROR(DTE_demand_forecast!V29*Demand_Settings!$E$34,"-")</f>
        <v>706669.99750000017</v>
      </c>
      <c r="W29" s="114">
        <f>IFERROR(DTE_demand_forecast!W29*Demand_Settings!$E$34,"-")</f>
        <v>706669.99750000017</v>
      </c>
    </row>
    <row r="30" spans="1:23" ht="12" x14ac:dyDescent="0.25">
      <c r="A30" s="85" t="s">
        <v>130</v>
      </c>
      <c r="B30" s="77" t="s">
        <v>111</v>
      </c>
      <c r="C30" s="86"/>
      <c r="D30" s="114">
        <f>IFERROR(DTE_demand_forecast!D30*Demand_Settings!$E$34,"-")</f>
        <v>715456.56189351855</v>
      </c>
      <c r="E30" s="114">
        <f>IFERROR(DTE_demand_forecast!E30*Demand_Settings!$E$34,"-")</f>
        <v>715456.56189351855</v>
      </c>
      <c r="F30" s="114">
        <f>IFERROR(DTE_demand_forecast!F30*Demand_Settings!$E$34,"-")</f>
        <v>715456.56189351855</v>
      </c>
      <c r="G30" s="114">
        <f>IFERROR(DTE_demand_forecast!G30*Demand_Settings!$E$34,"-")</f>
        <v>715456.56189351855</v>
      </c>
      <c r="H30" s="114">
        <f>IFERROR(DTE_demand_forecast!H30*Demand_Settings!$E$34,"-")</f>
        <v>715456.56189351855</v>
      </c>
      <c r="I30" s="114">
        <f>IFERROR(DTE_demand_forecast!I30*Demand_Settings!$E$34,"-")</f>
        <v>715456.56189351855</v>
      </c>
      <c r="J30" s="114">
        <f>IFERROR(DTE_demand_forecast!J30*Demand_Settings!$E$34,"-")</f>
        <v>715456.56189351855</v>
      </c>
      <c r="K30" s="114">
        <f>IFERROR(DTE_demand_forecast!K30*Demand_Settings!$E$34,"-")</f>
        <v>715456.56189351855</v>
      </c>
      <c r="L30" s="114">
        <f>IFERROR(DTE_demand_forecast!L30*Demand_Settings!$E$34,"-")</f>
        <v>715456.56189351855</v>
      </c>
      <c r="M30" s="114">
        <f>IFERROR(DTE_demand_forecast!M30*Demand_Settings!$E$34,"-")</f>
        <v>715456.56189351855</v>
      </c>
      <c r="N30" s="114">
        <f>IFERROR(DTE_demand_forecast!N30*Demand_Settings!$E$34,"-")</f>
        <v>715456.56189351855</v>
      </c>
      <c r="O30" s="114">
        <f>IFERROR(DTE_demand_forecast!O30*Demand_Settings!$E$34,"-")</f>
        <v>715456.56189351855</v>
      </c>
      <c r="P30" s="114">
        <f>IFERROR(DTE_demand_forecast!P30*Demand_Settings!$E$34,"-")</f>
        <v>715456.56189351855</v>
      </c>
      <c r="Q30" s="114">
        <f>IFERROR(DTE_demand_forecast!Q30*Demand_Settings!$E$34,"-")</f>
        <v>715456.56189351855</v>
      </c>
      <c r="R30" s="114">
        <f>IFERROR(DTE_demand_forecast!R30*Demand_Settings!$E$34,"-")</f>
        <v>715456.56189351855</v>
      </c>
      <c r="S30" s="114">
        <f>IFERROR(DTE_demand_forecast!S30*Demand_Settings!$E$34,"-")</f>
        <v>715456.56189351855</v>
      </c>
      <c r="T30" s="114">
        <f>IFERROR(DTE_demand_forecast!T30*Demand_Settings!$E$34,"-")</f>
        <v>715456.56189351855</v>
      </c>
      <c r="U30" s="114">
        <f>IFERROR(DTE_demand_forecast!U30*Demand_Settings!$E$34,"-")</f>
        <v>715456.56189351855</v>
      </c>
      <c r="V30" s="114">
        <f>IFERROR(DTE_demand_forecast!V30*Demand_Settings!$E$34,"-")</f>
        <v>715456.56189351855</v>
      </c>
      <c r="W30" s="114">
        <f>IFERROR(DTE_demand_forecast!W30*Demand_Settings!$E$34,"-")</f>
        <v>715456.56189351855</v>
      </c>
    </row>
    <row r="31" spans="1:23" ht="12" x14ac:dyDescent="0.25">
      <c r="A31" s="85" t="s">
        <v>140</v>
      </c>
      <c r="B31" s="74" t="s">
        <v>109</v>
      </c>
      <c r="C31" s="86" t="s">
        <v>144</v>
      </c>
      <c r="D31" s="114">
        <f>IFERROR(DTE_demand_forecast!D31*Demand_Settings!$E$34,"-")</f>
        <v>110645.8861111111</v>
      </c>
      <c r="E31" s="114">
        <f>IFERROR(DTE_demand_forecast!E31*Demand_Settings!$E$34,"-")</f>
        <v>122015.97222222223</v>
      </c>
      <c r="F31" s="114">
        <f>IFERROR(DTE_demand_forecast!F31*Demand_Settings!$E$34,"-")</f>
        <v>0</v>
      </c>
      <c r="G31" s="114">
        <f>IFERROR(DTE_demand_forecast!G31*Demand_Settings!$E$34,"-")</f>
        <v>0</v>
      </c>
      <c r="H31" s="114">
        <f>IFERROR(DTE_demand_forecast!H31*Demand_Settings!$E$34,"-")</f>
        <v>0</v>
      </c>
      <c r="I31" s="114">
        <f>IFERROR(DTE_demand_forecast!I31*Demand_Settings!$E$34,"-")</f>
        <v>0</v>
      </c>
      <c r="J31" s="114">
        <f>IFERROR(DTE_demand_forecast!J31*Demand_Settings!$E$34,"-")</f>
        <v>0</v>
      </c>
      <c r="K31" s="114">
        <f>IFERROR(DTE_demand_forecast!K31*Demand_Settings!$E$34,"-")</f>
        <v>0</v>
      </c>
      <c r="L31" s="114">
        <f>IFERROR(DTE_demand_forecast!L31*Demand_Settings!$E$34,"-")</f>
        <v>0</v>
      </c>
      <c r="M31" s="114">
        <f>IFERROR(DTE_demand_forecast!M31*Demand_Settings!$E$34,"-")</f>
        <v>0</v>
      </c>
      <c r="N31" s="114">
        <f>IFERROR(DTE_demand_forecast!N31*Demand_Settings!$E$34,"-")</f>
        <v>0</v>
      </c>
      <c r="O31" s="114">
        <f>IFERROR(DTE_demand_forecast!O31*Demand_Settings!$E$34,"-")</f>
        <v>0</v>
      </c>
      <c r="P31" s="114">
        <f>IFERROR(DTE_demand_forecast!P31*Demand_Settings!$E$34,"-")</f>
        <v>0</v>
      </c>
      <c r="Q31" s="114">
        <f>IFERROR(DTE_demand_forecast!Q31*Demand_Settings!$E$34,"-")</f>
        <v>0</v>
      </c>
      <c r="R31" s="114">
        <f>IFERROR(DTE_demand_forecast!R31*Demand_Settings!$E$34,"-")</f>
        <v>0</v>
      </c>
      <c r="S31" s="114">
        <f>IFERROR(DTE_demand_forecast!S31*Demand_Settings!$E$34,"-")</f>
        <v>0</v>
      </c>
      <c r="T31" s="114">
        <f>IFERROR(DTE_demand_forecast!T31*Demand_Settings!$E$34,"-")</f>
        <v>0</v>
      </c>
      <c r="U31" s="114">
        <f>IFERROR(DTE_demand_forecast!U31*Demand_Settings!$E$34,"-")</f>
        <v>0</v>
      </c>
      <c r="V31" s="114">
        <f>IFERROR(DTE_demand_forecast!V31*Demand_Settings!$E$34,"-")</f>
        <v>0</v>
      </c>
      <c r="W31" s="114">
        <f>IFERROR(DTE_demand_forecast!W31*Demand_Settings!$E$34,"-")</f>
        <v>0</v>
      </c>
    </row>
    <row r="32" spans="1:23" ht="12" x14ac:dyDescent="0.25">
      <c r="A32" s="85" t="s">
        <v>96</v>
      </c>
      <c r="B32" s="77" t="s">
        <v>114</v>
      </c>
      <c r="C32" s="86" t="s">
        <v>144</v>
      </c>
      <c r="D32" s="114">
        <f>IFERROR(DTE_demand_forecast!D32*Demand_Settings!$E$34,"-")</f>
        <v>32498.055555555558</v>
      </c>
      <c r="E32" s="114">
        <f>IFERROR(DTE_demand_forecast!E32*Demand_Settings!$E$34,"-")</f>
        <v>0</v>
      </c>
      <c r="F32" s="114">
        <f>IFERROR(DTE_demand_forecast!F32*Demand_Settings!$E$34,"-")</f>
        <v>0</v>
      </c>
      <c r="G32" s="114">
        <f>IFERROR(DTE_demand_forecast!G32*Demand_Settings!$E$34,"-")</f>
        <v>0</v>
      </c>
      <c r="H32" s="114">
        <f>IFERROR(DTE_demand_forecast!H32*Demand_Settings!$E$34,"-")</f>
        <v>0</v>
      </c>
      <c r="I32" s="114">
        <f>IFERROR(DTE_demand_forecast!I32*Demand_Settings!$E$34,"-")</f>
        <v>0</v>
      </c>
      <c r="J32" s="114">
        <f>IFERROR(DTE_demand_forecast!J32*Demand_Settings!$E$34,"-")</f>
        <v>0</v>
      </c>
      <c r="K32" s="114">
        <f>IFERROR(DTE_demand_forecast!K32*Demand_Settings!$E$34,"-")</f>
        <v>0</v>
      </c>
      <c r="L32" s="114">
        <f>IFERROR(DTE_demand_forecast!L32*Demand_Settings!$E$34,"-")</f>
        <v>0</v>
      </c>
      <c r="M32" s="114">
        <f>IFERROR(DTE_demand_forecast!M32*Demand_Settings!$E$34,"-")</f>
        <v>0</v>
      </c>
      <c r="N32" s="114">
        <f>IFERROR(DTE_demand_forecast!N32*Demand_Settings!$E$34,"-")</f>
        <v>0</v>
      </c>
      <c r="O32" s="114">
        <f>IFERROR(DTE_demand_forecast!O32*Demand_Settings!$E$34,"-")</f>
        <v>0</v>
      </c>
      <c r="P32" s="114">
        <f>IFERROR(DTE_demand_forecast!P32*Demand_Settings!$E$34,"-")</f>
        <v>0</v>
      </c>
      <c r="Q32" s="114">
        <f>IFERROR(DTE_demand_forecast!Q32*Demand_Settings!$E$34,"-")</f>
        <v>0</v>
      </c>
      <c r="R32" s="114">
        <f>IFERROR(DTE_demand_forecast!R32*Demand_Settings!$E$34,"-")</f>
        <v>0</v>
      </c>
      <c r="S32" s="114">
        <f>IFERROR(DTE_demand_forecast!S32*Demand_Settings!$E$34,"-")</f>
        <v>0</v>
      </c>
      <c r="T32" s="114">
        <f>IFERROR(DTE_demand_forecast!T32*Demand_Settings!$E$34,"-")</f>
        <v>0</v>
      </c>
      <c r="U32" s="114">
        <f>IFERROR(DTE_demand_forecast!U32*Demand_Settings!$E$34,"-")</f>
        <v>0</v>
      </c>
      <c r="V32" s="114">
        <f>IFERROR(DTE_demand_forecast!V32*Demand_Settings!$E$34,"-")</f>
        <v>0</v>
      </c>
      <c r="W32" s="114">
        <f>IFERROR(DTE_demand_forecast!W32*Demand_Settings!$E$34,"-")</f>
        <v>0</v>
      </c>
    </row>
    <row r="33" spans="1:23" ht="12" x14ac:dyDescent="0.25">
      <c r="A33" s="85" t="s">
        <v>108</v>
      </c>
      <c r="B33" s="74" t="s">
        <v>110</v>
      </c>
      <c r="C33" s="86" t="s">
        <v>144</v>
      </c>
      <c r="D33" s="114">
        <f>IFERROR(DTE_demand_forecast!D33*Demand_Settings!$E$34,"-")</f>
        <v>287905.97222222219</v>
      </c>
      <c r="E33" s="114">
        <f>IFERROR(DTE_demand_forecast!E33*Demand_Settings!$E$34,"-")</f>
        <v>290299.3055555555</v>
      </c>
      <c r="F33" s="114">
        <f>IFERROR(DTE_demand_forecast!F33*Demand_Settings!$E$34,"-")</f>
        <v>249624.44444444447</v>
      </c>
      <c r="G33" s="114">
        <f>IFERROR(DTE_demand_forecast!G33*Demand_Settings!$E$34,"-")</f>
        <v>282913.63888888882</v>
      </c>
      <c r="H33" s="114">
        <f>IFERROR(DTE_demand_forecast!H33*Demand_Settings!$E$34,"-")</f>
        <v>0</v>
      </c>
      <c r="I33" s="114">
        <f>IFERROR(DTE_demand_forecast!I33*Demand_Settings!$E$34,"-")</f>
        <v>0</v>
      </c>
      <c r="J33" s="114">
        <f>IFERROR(DTE_demand_forecast!J33*Demand_Settings!$E$34,"-")</f>
        <v>0</v>
      </c>
      <c r="K33" s="114">
        <f>IFERROR(DTE_demand_forecast!K33*Demand_Settings!$E$34,"-")</f>
        <v>0</v>
      </c>
      <c r="L33" s="114">
        <f>IFERROR(DTE_demand_forecast!L33*Demand_Settings!$E$34,"-")</f>
        <v>0</v>
      </c>
      <c r="M33" s="114">
        <f>IFERROR(DTE_demand_forecast!M33*Demand_Settings!$E$34,"-")</f>
        <v>0</v>
      </c>
      <c r="N33" s="114">
        <f>IFERROR(DTE_demand_forecast!N33*Demand_Settings!$E$34,"-")</f>
        <v>0</v>
      </c>
      <c r="O33" s="114">
        <f>IFERROR(DTE_demand_forecast!O33*Demand_Settings!$E$34,"-")</f>
        <v>0</v>
      </c>
      <c r="P33" s="114">
        <f>IFERROR(DTE_demand_forecast!P33*Demand_Settings!$E$34,"-")</f>
        <v>0</v>
      </c>
      <c r="Q33" s="114">
        <f>IFERROR(DTE_demand_forecast!Q33*Demand_Settings!$E$34,"-")</f>
        <v>0</v>
      </c>
      <c r="R33" s="114">
        <f>IFERROR(DTE_demand_forecast!R33*Demand_Settings!$E$34,"-")</f>
        <v>0</v>
      </c>
      <c r="S33" s="114">
        <f>IFERROR(DTE_demand_forecast!S33*Demand_Settings!$E$34,"-")</f>
        <v>0</v>
      </c>
      <c r="T33" s="114">
        <f>IFERROR(DTE_demand_forecast!T33*Demand_Settings!$E$34,"-")</f>
        <v>0</v>
      </c>
      <c r="U33" s="114">
        <f>IFERROR(DTE_demand_forecast!U33*Demand_Settings!$E$34,"-")</f>
        <v>0</v>
      </c>
      <c r="V33" s="114">
        <f>IFERROR(DTE_demand_forecast!V33*Demand_Settings!$E$34,"-")</f>
        <v>0</v>
      </c>
      <c r="W33" s="114">
        <f>IFERROR(DTE_demand_forecast!W33*Demand_Settings!$E$34,"-")</f>
        <v>0</v>
      </c>
    </row>
    <row r="34" spans="1:23" ht="12" x14ac:dyDescent="0.25">
      <c r="A34" s="85" t="s">
        <v>97</v>
      </c>
      <c r="B34" s="85"/>
      <c r="C34" s="86"/>
      <c r="D34" s="114" t="str">
        <f>IFERROR(DTE_demand_forecast!D34*Demand_Settings!$E$34,"-")</f>
        <v>-</v>
      </c>
      <c r="E34" s="114" t="str">
        <f>IFERROR(DTE_demand_forecast!E34*Demand_Settings!$E$34,"-")</f>
        <v>-</v>
      </c>
      <c r="F34" s="114" t="str">
        <f>IFERROR(DTE_demand_forecast!F34*Demand_Settings!$E$34,"-")</f>
        <v>-</v>
      </c>
      <c r="G34" s="114" t="str">
        <f>IFERROR(DTE_demand_forecast!G34*Demand_Settings!$E$34,"-")</f>
        <v>-</v>
      </c>
      <c r="H34" s="114" t="str">
        <f>IFERROR(DTE_demand_forecast!H34*Demand_Settings!$E$34,"-")</f>
        <v>-</v>
      </c>
      <c r="I34" s="114" t="str">
        <f>IFERROR(DTE_demand_forecast!I34*Demand_Settings!$E$34,"-")</f>
        <v>-</v>
      </c>
      <c r="J34" s="114" t="str">
        <f>IFERROR(DTE_demand_forecast!J34*Demand_Settings!$E$34,"-")</f>
        <v>-</v>
      </c>
      <c r="K34" s="114" t="str">
        <f>IFERROR(DTE_demand_forecast!K34*Demand_Settings!$E$34,"-")</f>
        <v>-</v>
      </c>
      <c r="L34" s="114" t="str">
        <f>IFERROR(DTE_demand_forecast!L34*Demand_Settings!$E$34,"-")</f>
        <v>-</v>
      </c>
      <c r="M34" s="114" t="str">
        <f>IFERROR(DTE_demand_forecast!M34*Demand_Settings!$E$34,"-")</f>
        <v>-</v>
      </c>
      <c r="N34" s="114" t="str">
        <f>IFERROR(DTE_demand_forecast!N34*Demand_Settings!$E$34,"-")</f>
        <v>-</v>
      </c>
      <c r="O34" s="114" t="str">
        <f>IFERROR(DTE_demand_forecast!O34*Demand_Settings!$E$34,"-")</f>
        <v>-</v>
      </c>
      <c r="P34" s="114" t="str">
        <f>IFERROR(DTE_demand_forecast!P34*Demand_Settings!$E$34,"-")</f>
        <v>-</v>
      </c>
      <c r="Q34" s="114" t="str">
        <f>IFERROR(DTE_demand_forecast!Q34*Demand_Settings!$E$34,"-")</f>
        <v>-</v>
      </c>
      <c r="R34" s="114" t="str">
        <f>IFERROR(DTE_demand_forecast!R34*Demand_Settings!$E$34,"-")</f>
        <v>-</v>
      </c>
      <c r="S34" s="114" t="str">
        <f>IFERROR(DTE_demand_forecast!S34*Demand_Settings!$E$34,"-")</f>
        <v>-</v>
      </c>
      <c r="T34" s="114" t="str">
        <f>IFERROR(DTE_demand_forecast!T34*Demand_Settings!$E$34,"-")</f>
        <v>-</v>
      </c>
      <c r="U34" s="114" t="str">
        <f>IFERROR(DTE_demand_forecast!U34*Demand_Settings!$E$34,"-")</f>
        <v>-</v>
      </c>
      <c r="V34" s="114" t="str">
        <f>IFERROR(DTE_demand_forecast!V34*Demand_Settings!$E$34,"-")</f>
        <v>-</v>
      </c>
      <c r="W34" s="114" t="str">
        <f>IFERROR(DTE_demand_forecast!W34*Demand_Settings!$E$34,"-")</f>
        <v>-</v>
      </c>
    </row>
    <row r="35" spans="1:23" ht="12" x14ac:dyDescent="0.25">
      <c r="A35" s="85" t="s">
        <v>131</v>
      </c>
      <c r="B35" s="74" t="s">
        <v>110</v>
      </c>
      <c r="C35" s="86" t="s">
        <v>144</v>
      </c>
      <c r="D35" s="114">
        <f>IFERROR(DTE_demand_forecast!D35*Demand_Settings!$E$34,"-")</f>
        <v>32289.861111111109</v>
      </c>
      <c r="E35" s="114">
        <f>IFERROR(DTE_demand_forecast!E35*Demand_Settings!$E$34,"-")</f>
        <v>28243.970833333333</v>
      </c>
      <c r="F35" s="114">
        <f>IFERROR(DTE_demand_forecast!F35*Demand_Settings!$E$34,"-")</f>
        <v>24629.722222222219</v>
      </c>
      <c r="G35" s="114">
        <f>IFERROR(DTE_demand_forecast!G35*Demand_Settings!$E$34,"-")</f>
        <v>30017.888888888887</v>
      </c>
      <c r="H35" s="114">
        <f>IFERROR(DTE_demand_forecast!H35*Demand_Settings!$E$34,"-")</f>
        <v>30017.888888888887</v>
      </c>
      <c r="I35" s="114">
        <f>IFERROR(DTE_demand_forecast!I35*Demand_Settings!$E$34,"-")</f>
        <v>0</v>
      </c>
      <c r="J35" s="114">
        <f>IFERROR(DTE_demand_forecast!J35*Demand_Settings!$E$34,"-")</f>
        <v>0</v>
      </c>
      <c r="K35" s="114">
        <f>IFERROR(DTE_demand_forecast!K35*Demand_Settings!$E$34,"-")</f>
        <v>0</v>
      </c>
      <c r="L35" s="114">
        <f>IFERROR(DTE_demand_forecast!L35*Demand_Settings!$E$34,"-")</f>
        <v>0</v>
      </c>
      <c r="M35" s="114">
        <f>IFERROR(DTE_demand_forecast!M35*Demand_Settings!$E$34,"-")</f>
        <v>0</v>
      </c>
      <c r="N35" s="114">
        <f>IFERROR(DTE_demand_forecast!N35*Demand_Settings!$E$34,"-")</f>
        <v>0</v>
      </c>
      <c r="O35" s="114">
        <f>IFERROR(DTE_demand_forecast!O35*Demand_Settings!$E$34,"-")</f>
        <v>0</v>
      </c>
      <c r="P35" s="114">
        <f>IFERROR(DTE_demand_forecast!P35*Demand_Settings!$E$34,"-")</f>
        <v>0</v>
      </c>
      <c r="Q35" s="114">
        <f>IFERROR(DTE_demand_forecast!Q35*Demand_Settings!$E$34,"-")</f>
        <v>0</v>
      </c>
      <c r="R35" s="114">
        <f>IFERROR(DTE_demand_forecast!R35*Demand_Settings!$E$34,"-")</f>
        <v>0</v>
      </c>
      <c r="S35" s="114">
        <f>IFERROR(DTE_demand_forecast!S35*Demand_Settings!$E$34,"-")</f>
        <v>0</v>
      </c>
      <c r="T35" s="114">
        <f>IFERROR(DTE_demand_forecast!T35*Demand_Settings!$E$34,"-")</f>
        <v>0</v>
      </c>
      <c r="U35" s="114">
        <f>IFERROR(DTE_demand_forecast!U35*Demand_Settings!$E$34,"-")</f>
        <v>0</v>
      </c>
      <c r="V35" s="114">
        <f>IFERROR(DTE_demand_forecast!V35*Demand_Settings!$E$34,"-")</f>
        <v>0</v>
      </c>
      <c r="W35" s="114">
        <f>IFERROR(DTE_demand_forecast!W35*Demand_Settings!$E$34,"-")</f>
        <v>0</v>
      </c>
    </row>
    <row r="36" spans="1:23" ht="12" x14ac:dyDescent="0.25">
      <c r="A36" s="85" t="s">
        <v>98</v>
      </c>
      <c r="B36" s="74" t="s">
        <v>110</v>
      </c>
      <c r="C36" s="86"/>
      <c r="D36" s="114">
        <f>IFERROR(DTE_demand_forecast!D36*Demand_Settings!$E$34,"-")</f>
        <v>380941.83242857124</v>
      </c>
      <c r="E36" s="114">
        <f>IFERROR(DTE_demand_forecast!E36*Demand_Settings!$E$34,"-")</f>
        <v>380941.83242857124</v>
      </c>
      <c r="F36" s="114">
        <f>IFERROR(DTE_demand_forecast!F36*Demand_Settings!$E$34,"-")</f>
        <v>380941.83242857124</v>
      </c>
      <c r="G36" s="114">
        <f>IFERROR(DTE_demand_forecast!G36*Demand_Settings!$E$34,"-")</f>
        <v>0</v>
      </c>
      <c r="H36" s="114">
        <f>IFERROR(DTE_demand_forecast!H36*Demand_Settings!$E$34,"-")</f>
        <v>0</v>
      </c>
      <c r="I36" s="114">
        <f>IFERROR(DTE_demand_forecast!I36*Demand_Settings!$E$34,"-")</f>
        <v>0</v>
      </c>
      <c r="J36" s="114">
        <f>IFERROR(DTE_demand_forecast!J36*Demand_Settings!$E$34,"-")</f>
        <v>0</v>
      </c>
      <c r="K36" s="114">
        <f>IFERROR(DTE_demand_forecast!K36*Demand_Settings!$E$34,"-")</f>
        <v>0</v>
      </c>
      <c r="L36" s="114">
        <f>IFERROR(DTE_demand_forecast!L36*Demand_Settings!$E$34,"-")</f>
        <v>0</v>
      </c>
      <c r="M36" s="114">
        <f>IFERROR(DTE_demand_forecast!M36*Demand_Settings!$E$34,"-")</f>
        <v>0</v>
      </c>
      <c r="N36" s="114">
        <f>IFERROR(DTE_demand_forecast!N36*Demand_Settings!$E$34,"-")</f>
        <v>0</v>
      </c>
      <c r="O36" s="114">
        <f>IFERROR(DTE_demand_forecast!O36*Demand_Settings!$E$34,"-")</f>
        <v>0</v>
      </c>
      <c r="P36" s="114">
        <f>IFERROR(DTE_demand_forecast!P36*Demand_Settings!$E$34,"-")</f>
        <v>0</v>
      </c>
      <c r="Q36" s="114">
        <f>IFERROR(DTE_demand_forecast!Q36*Demand_Settings!$E$34,"-")</f>
        <v>0</v>
      </c>
      <c r="R36" s="114">
        <f>IFERROR(DTE_demand_forecast!R36*Demand_Settings!$E$34,"-")</f>
        <v>0</v>
      </c>
      <c r="S36" s="114">
        <f>IFERROR(DTE_demand_forecast!S36*Demand_Settings!$E$34,"-")</f>
        <v>0</v>
      </c>
      <c r="T36" s="114">
        <f>IFERROR(DTE_demand_forecast!T36*Demand_Settings!$E$34,"-")</f>
        <v>0</v>
      </c>
      <c r="U36" s="114">
        <f>IFERROR(DTE_demand_forecast!U36*Demand_Settings!$E$34,"-")</f>
        <v>0</v>
      </c>
      <c r="V36" s="114">
        <f>IFERROR(DTE_demand_forecast!V36*Demand_Settings!$E$34,"-")</f>
        <v>0</v>
      </c>
      <c r="W36" s="114">
        <f>IFERROR(DTE_demand_forecast!W36*Demand_Settings!$E$34,"-")</f>
        <v>0</v>
      </c>
    </row>
    <row r="37" spans="1:23" ht="12" x14ac:dyDescent="0.25">
      <c r="A37" s="85" t="s">
        <v>99</v>
      </c>
      <c r="B37" s="77" t="s">
        <v>112</v>
      </c>
      <c r="C37" s="86"/>
      <c r="D37" s="114">
        <f>IFERROR(DTE_demand_forecast!D37*Demand_Settings!$E$34,"-")</f>
        <v>235620.29369444452</v>
      </c>
      <c r="E37" s="114">
        <f>IFERROR(DTE_demand_forecast!E37*Demand_Settings!$E$34,"-")</f>
        <v>235620.29369444452</v>
      </c>
      <c r="F37" s="114">
        <f>IFERROR(DTE_demand_forecast!F37*Demand_Settings!$E$34,"-")</f>
        <v>235620.29369444452</v>
      </c>
      <c r="G37" s="114">
        <f>IFERROR(DTE_demand_forecast!G37*Demand_Settings!$E$34,"-")</f>
        <v>235620.29369444452</v>
      </c>
      <c r="H37" s="114">
        <f>IFERROR(DTE_demand_forecast!H37*Demand_Settings!$E$34,"-")</f>
        <v>235620.29369444452</v>
      </c>
      <c r="I37" s="114">
        <f>IFERROR(DTE_demand_forecast!I37*Demand_Settings!$E$34,"-")</f>
        <v>235620.29369444452</v>
      </c>
      <c r="J37" s="114">
        <f>IFERROR(DTE_demand_forecast!J37*Demand_Settings!$E$34,"-")</f>
        <v>235620.29369444452</v>
      </c>
      <c r="K37" s="114">
        <f>IFERROR(DTE_demand_forecast!K37*Demand_Settings!$E$34,"-")</f>
        <v>235620.29369444452</v>
      </c>
      <c r="L37" s="114">
        <f>IFERROR(DTE_demand_forecast!L37*Demand_Settings!$E$34,"-")</f>
        <v>235620.29369444452</v>
      </c>
      <c r="M37" s="114">
        <f>IFERROR(DTE_demand_forecast!M37*Demand_Settings!$E$34,"-")</f>
        <v>235620.29369444452</v>
      </c>
      <c r="N37" s="114">
        <f>IFERROR(DTE_demand_forecast!N37*Demand_Settings!$E$34,"-")</f>
        <v>235620.29369444452</v>
      </c>
      <c r="O37" s="114">
        <f>IFERROR(DTE_demand_forecast!O37*Demand_Settings!$E$34,"-")</f>
        <v>235620.29369444452</v>
      </c>
      <c r="P37" s="114">
        <f>IFERROR(DTE_demand_forecast!P37*Demand_Settings!$E$34,"-")</f>
        <v>235620.29369444452</v>
      </c>
      <c r="Q37" s="114">
        <f>IFERROR(DTE_demand_forecast!Q37*Demand_Settings!$E$34,"-")</f>
        <v>235620.29369444452</v>
      </c>
      <c r="R37" s="114">
        <f>IFERROR(DTE_demand_forecast!R37*Demand_Settings!$E$34,"-")</f>
        <v>235620.29369444452</v>
      </c>
      <c r="S37" s="114">
        <f>IFERROR(DTE_demand_forecast!S37*Demand_Settings!$E$34,"-")</f>
        <v>235620.29369444452</v>
      </c>
      <c r="T37" s="114">
        <f>IFERROR(DTE_demand_forecast!T37*Demand_Settings!$E$34,"-")</f>
        <v>235620.29369444452</v>
      </c>
      <c r="U37" s="114">
        <f>IFERROR(DTE_demand_forecast!U37*Demand_Settings!$E$34,"-")</f>
        <v>235620.29369444452</v>
      </c>
      <c r="V37" s="114">
        <f>IFERROR(DTE_demand_forecast!V37*Demand_Settings!$E$34,"-")</f>
        <v>235620.29369444452</v>
      </c>
      <c r="W37" s="114">
        <f>IFERROR(DTE_demand_forecast!W37*Demand_Settings!$E$34,"-")</f>
        <v>235620.29369444452</v>
      </c>
    </row>
    <row r="38" spans="1:23" ht="12" x14ac:dyDescent="0.25">
      <c r="A38" s="85" t="s">
        <v>100</v>
      </c>
      <c r="B38" s="87" t="s">
        <v>117</v>
      </c>
      <c r="C38" s="86"/>
      <c r="D38" s="114" t="str">
        <f>IFERROR(DTE_demand_forecast!D38*Demand_Settings!$E$34,"-")</f>
        <v>-</v>
      </c>
      <c r="E38" s="114" t="str">
        <f>IFERROR(DTE_demand_forecast!E38*Demand_Settings!$E$34,"-")</f>
        <v>-</v>
      </c>
      <c r="F38" s="114" t="str">
        <f>IFERROR(DTE_demand_forecast!F38*Demand_Settings!$E$34,"-")</f>
        <v>-</v>
      </c>
      <c r="G38" s="114" t="str">
        <f>IFERROR(DTE_demand_forecast!G38*Demand_Settings!$E$34,"-")</f>
        <v>-</v>
      </c>
      <c r="H38" s="114" t="str">
        <f>IFERROR(DTE_demand_forecast!H38*Demand_Settings!$E$34,"-")</f>
        <v>-</v>
      </c>
      <c r="I38" s="114" t="str">
        <f>IFERROR(DTE_demand_forecast!I38*Demand_Settings!$E$34,"-")</f>
        <v>-</v>
      </c>
      <c r="J38" s="114" t="str">
        <f>IFERROR(DTE_demand_forecast!J38*Demand_Settings!$E$34,"-")</f>
        <v>-</v>
      </c>
      <c r="K38" s="114" t="str">
        <f>IFERROR(DTE_demand_forecast!K38*Demand_Settings!$E$34,"-")</f>
        <v>-</v>
      </c>
      <c r="L38" s="114" t="str">
        <f>IFERROR(DTE_demand_forecast!L38*Demand_Settings!$E$34,"-")</f>
        <v>-</v>
      </c>
      <c r="M38" s="114" t="str">
        <f>IFERROR(DTE_demand_forecast!M38*Demand_Settings!$E$34,"-")</f>
        <v>-</v>
      </c>
      <c r="N38" s="114" t="str">
        <f>IFERROR(DTE_demand_forecast!N38*Demand_Settings!$E$34,"-")</f>
        <v>-</v>
      </c>
      <c r="O38" s="114" t="str">
        <f>IFERROR(DTE_demand_forecast!O38*Demand_Settings!$E$34,"-")</f>
        <v>-</v>
      </c>
      <c r="P38" s="114" t="str">
        <f>IFERROR(DTE_demand_forecast!P38*Demand_Settings!$E$34,"-")</f>
        <v>-</v>
      </c>
      <c r="Q38" s="114" t="str">
        <f>IFERROR(DTE_demand_forecast!Q38*Demand_Settings!$E$34,"-")</f>
        <v>-</v>
      </c>
      <c r="R38" s="114" t="str">
        <f>IFERROR(DTE_demand_forecast!R38*Demand_Settings!$E$34,"-")</f>
        <v>-</v>
      </c>
      <c r="S38" s="114" t="str">
        <f>IFERROR(DTE_demand_forecast!S38*Demand_Settings!$E$34,"-")</f>
        <v>-</v>
      </c>
      <c r="T38" s="114" t="str">
        <f>IFERROR(DTE_demand_forecast!T38*Demand_Settings!$E$34,"-")</f>
        <v>-</v>
      </c>
      <c r="U38" s="114" t="str">
        <f>IFERROR(DTE_demand_forecast!U38*Demand_Settings!$E$34,"-")</f>
        <v>-</v>
      </c>
      <c r="V38" s="114" t="str">
        <f>IFERROR(DTE_demand_forecast!V38*Demand_Settings!$E$34,"-")</f>
        <v>-</v>
      </c>
      <c r="W38" s="114" t="str">
        <f>IFERROR(DTE_demand_forecast!W38*Demand_Settings!$E$34,"-")</f>
        <v>-</v>
      </c>
    </row>
    <row r="39" spans="1:23" ht="12" x14ac:dyDescent="0.25">
      <c r="A39" s="85" t="s">
        <v>101</v>
      </c>
      <c r="B39" s="87" t="s">
        <v>117</v>
      </c>
      <c r="C39" s="86"/>
      <c r="D39" s="114" t="str">
        <f>IFERROR(DTE_demand_forecast!D39*Demand_Settings!$E$34,"-")</f>
        <v>-</v>
      </c>
      <c r="E39" s="114" t="str">
        <f>IFERROR(DTE_demand_forecast!E39*Demand_Settings!$E$34,"-")</f>
        <v>-</v>
      </c>
      <c r="F39" s="114" t="str">
        <f>IFERROR(DTE_demand_forecast!F39*Demand_Settings!$E$34,"-")</f>
        <v>-</v>
      </c>
      <c r="G39" s="114" t="str">
        <f>IFERROR(DTE_demand_forecast!G39*Demand_Settings!$E$34,"-")</f>
        <v>-</v>
      </c>
      <c r="H39" s="114" t="str">
        <f>IFERROR(DTE_demand_forecast!H39*Demand_Settings!$E$34,"-")</f>
        <v>-</v>
      </c>
      <c r="I39" s="114" t="str">
        <f>IFERROR(DTE_demand_forecast!I39*Demand_Settings!$E$34,"-")</f>
        <v>-</v>
      </c>
      <c r="J39" s="114" t="str">
        <f>IFERROR(DTE_demand_forecast!J39*Demand_Settings!$E$34,"-")</f>
        <v>-</v>
      </c>
      <c r="K39" s="114" t="str">
        <f>IFERROR(DTE_demand_forecast!K39*Demand_Settings!$E$34,"-")</f>
        <v>-</v>
      </c>
      <c r="L39" s="114" t="str">
        <f>IFERROR(DTE_demand_forecast!L39*Demand_Settings!$E$34,"-")</f>
        <v>-</v>
      </c>
      <c r="M39" s="114" t="str">
        <f>IFERROR(DTE_demand_forecast!M39*Demand_Settings!$E$34,"-")</f>
        <v>-</v>
      </c>
      <c r="N39" s="114" t="str">
        <f>IFERROR(DTE_demand_forecast!N39*Demand_Settings!$E$34,"-")</f>
        <v>-</v>
      </c>
      <c r="O39" s="114" t="str">
        <f>IFERROR(DTE_demand_forecast!O39*Demand_Settings!$E$34,"-")</f>
        <v>-</v>
      </c>
      <c r="P39" s="114" t="str">
        <f>IFERROR(DTE_demand_forecast!P39*Demand_Settings!$E$34,"-")</f>
        <v>-</v>
      </c>
      <c r="Q39" s="114" t="str">
        <f>IFERROR(DTE_demand_forecast!Q39*Demand_Settings!$E$34,"-")</f>
        <v>-</v>
      </c>
      <c r="R39" s="114" t="str">
        <f>IFERROR(DTE_demand_forecast!R39*Demand_Settings!$E$34,"-")</f>
        <v>-</v>
      </c>
      <c r="S39" s="114" t="str">
        <f>IFERROR(DTE_demand_forecast!S39*Demand_Settings!$E$34,"-")</f>
        <v>-</v>
      </c>
      <c r="T39" s="114" t="str">
        <f>IFERROR(DTE_demand_forecast!T39*Demand_Settings!$E$34,"-")</f>
        <v>-</v>
      </c>
      <c r="U39" s="114" t="str">
        <f>IFERROR(DTE_demand_forecast!U39*Demand_Settings!$E$34,"-")</f>
        <v>-</v>
      </c>
      <c r="V39" s="114" t="str">
        <f>IFERROR(DTE_demand_forecast!V39*Demand_Settings!$E$34,"-")</f>
        <v>-</v>
      </c>
      <c r="W39" s="114" t="str">
        <f>IFERROR(DTE_demand_forecast!W39*Demand_Settings!$E$34,"-")</f>
        <v>-</v>
      </c>
    </row>
    <row r="40" spans="1:23" ht="12" x14ac:dyDescent="0.25">
      <c r="A40" s="85" t="s">
        <v>102</v>
      </c>
      <c r="B40" s="74" t="s">
        <v>110</v>
      </c>
      <c r="C40" s="86" t="s">
        <v>144</v>
      </c>
      <c r="D40" s="114">
        <f>IFERROR(DTE_demand_forecast!D40*Demand_Settings!$E$34,"-")</f>
        <v>0</v>
      </c>
      <c r="E40" s="114">
        <f>IFERROR(DTE_demand_forecast!E40*Demand_Settings!$E$34,"-")</f>
        <v>0</v>
      </c>
      <c r="F40" s="114">
        <f>IFERROR(DTE_demand_forecast!F40*Demand_Settings!$E$34,"-")</f>
        <v>0</v>
      </c>
      <c r="G40" s="114">
        <f>IFERROR(DTE_demand_forecast!G40*Demand_Settings!$E$34,"-")</f>
        <v>0</v>
      </c>
      <c r="H40" s="114">
        <f>IFERROR(DTE_demand_forecast!H40*Demand_Settings!$E$34,"-")</f>
        <v>0</v>
      </c>
      <c r="I40" s="114">
        <f>IFERROR(DTE_demand_forecast!I40*Demand_Settings!$E$34,"-")</f>
        <v>0</v>
      </c>
      <c r="J40" s="114">
        <f>IFERROR(DTE_demand_forecast!J40*Demand_Settings!$E$34,"-")</f>
        <v>0</v>
      </c>
      <c r="K40" s="114">
        <f>IFERROR(DTE_demand_forecast!K40*Demand_Settings!$E$34,"-")</f>
        <v>0</v>
      </c>
      <c r="L40" s="114">
        <f>IFERROR(DTE_demand_forecast!L40*Demand_Settings!$E$34,"-")</f>
        <v>0</v>
      </c>
      <c r="M40" s="114">
        <f>IFERROR(DTE_demand_forecast!M40*Demand_Settings!$E$34,"-")</f>
        <v>0</v>
      </c>
      <c r="N40" s="114">
        <f>IFERROR(DTE_demand_forecast!N40*Demand_Settings!$E$34,"-")</f>
        <v>0</v>
      </c>
      <c r="O40" s="114">
        <f>IFERROR(DTE_demand_forecast!O40*Demand_Settings!$E$34,"-")</f>
        <v>0</v>
      </c>
      <c r="P40" s="114">
        <f>IFERROR(DTE_demand_forecast!P40*Demand_Settings!$E$34,"-")</f>
        <v>0</v>
      </c>
      <c r="Q40" s="114">
        <f>IFERROR(DTE_demand_forecast!Q40*Demand_Settings!$E$34,"-")</f>
        <v>0</v>
      </c>
      <c r="R40" s="114">
        <f>IFERROR(DTE_demand_forecast!R40*Demand_Settings!$E$34,"-")</f>
        <v>0</v>
      </c>
      <c r="S40" s="114">
        <f>IFERROR(DTE_demand_forecast!S40*Demand_Settings!$E$34,"-")</f>
        <v>0</v>
      </c>
      <c r="T40" s="114">
        <f>IFERROR(DTE_demand_forecast!T40*Demand_Settings!$E$34,"-")</f>
        <v>0</v>
      </c>
      <c r="U40" s="114">
        <f>IFERROR(DTE_demand_forecast!U40*Demand_Settings!$E$34,"-")</f>
        <v>0</v>
      </c>
      <c r="V40" s="114">
        <f>IFERROR(DTE_demand_forecast!V40*Demand_Settings!$E$34,"-")</f>
        <v>0</v>
      </c>
      <c r="W40" s="114">
        <f>IFERROR(DTE_demand_forecast!W40*Demand_Settings!$E$34,"-")</f>
        <v>0</v>
      </c>
    </row>
    <row r="41" spans="1:23" ht="12" x14ac:dyDescent="0.25">
      <c r="A41" s="85" t="s">
        <v>103</v>
      </c>
      <c r="B41" s="77" t="s">
        <v>114</v>
      </c>
      <c r="C41" s="86" t="s">
        <v>144</v>
      </c>
      <c r="D41" s="114">
        <f>IFERROR(DTE_demand_forecast!D41*Demand_Settings!$E$34,"-")</f>
        <v>660827.36111111112</v>
      </c>
      <c r="E41" s="114">
        <f>IFERROR(DTE_demand_forecast!E41*Demand_Settings!$E$34,"-")</f>
        <v>725091.11111111112</v>
      </c>
      <c r="F41" s="114">
        <f>IFERROR(DTE_demand_forecast!F41*Demand_Settings!$E$34,"-")</f>
        <v>693122.63888888876</v>
      </c>
      <c r="G41" s="114">
        <f>IFERROR(DTE_demand_forecast!G41*Demand_Settings!$E$34,"-")</f>
        <v>696862.77777777775</v>
      </c>
      <c r="H41" s="114">
        <f>IFERROR(DTE_demand_forecast!H41*Demand_Settings!$E$34,"-")</f>
        <v>696862.77777777775</v>
      </c>
      <c r="I41" s="114">
        <f>IFERROR(DTE_demand_forecast!I41*Demand_Settings!$E$34,"-")</f>
        <v>0</v>
      </c>
      <c r="J41" s="114">
        <f>IFERROR(DTE_demand_forecast!J41*Demand_Settings!$E$34,"-")</f>
        <v>0</v>
      </c>
      <c r="K41" s="114">
        <f>IFERROR(DTE_demand_forecast!K41*Demand_Settings!$E$34,"-")</f>
        <v>0</v>
      </c>
      <c r="L41" s="114">
        <f>IFERROR(DTE_demand_forecast!L41*Demand_Settings!$E$34,"-")</f>
        <v>0</v>
      </c>
      <c r="M41" s="114">
        <f>IFERROR(DTE_demand_forecast!M41*Demand_Settings!$E$34,"-")</f>
        <v>0</v>
      </c>
      <c r="N41" s="114">
        <f>IFERROR(DTE_demand_forecast!N41*Demand_Settings!$E$34,"-")</f>
        <v>0</v>
      </c>
      <c r="O41" s="114">
        <f>IFERROR(DTE_demand_forecast!O41*Demand_Settings!$E$34,"-")</f>
        <v>0</v>
      </c>
      <c r="P41" s="114">
        <f>IFERROR(DTE_demand_forecast!P41*Demand_Settings!$E$34,"-")</f>
        <v>0</v>
      </c>
      <c r="Q41" s="114">
        <f>IFERROR(DTE_demand_forecast!Q41*Demand_Settings!$E$34,"-")</f>
        <v>0</v>
      </c>
      <c r="R41" s="114">
        <f>IFERROR(DTE_demand_forecast!R41*Demand_Settings!$E$34,"-")</f>
        <v>0</v>
      </c>
      <c r="S41" s="114">
        <f>IFERROR(DTE_demand_forecast!S41*Demand_Settings!$E$34,"-")</f>
        <v>0</v>
      </c>
      <c r="T41" s="114">
        <f>IFERROR(DTE_demand_forecast!T41*Demand_Settings!$E$34,"-")</f>
        <v>0</v>
      </c>
      <c r="U41" s="114">
        <f>IFERROR(DTE_demand_forecast!U41*Demand_Settings!$E$34,"-")</f>
        <v>0</v>
      </c>
      <c r="V41" s="114">
        <f>IFERROR(DTE_demand_forecast!V41*Demand_Settings!$E$34,"-")</f>
        <v>0</v>
      </c>
      <c r="W41" s="114">
        <f>IFERROR(DTE_demand_forecast!W41*Demand_Settings!$E$34,"-")</f>
        <v>0</v>
      </c>
    </row>
    <row r="42" spans="1:23" ht="12" x14ac:dyDescent="0.25">
      <c r="A42" s="85" t="s">
        <v>132</v>
      </c>
      <c r="B42" s="77" t="s">
        <v>112</v>
      </c>
      <c r="C42" s="86"/>
      <c r="D42" s="114">
        <f>IFERROR(DTE_demand_forecast!D42*Demand_Settings!$E$34,"-")</f>
        <v>235620.29369444452</v>
      </c>
      <c r="E42" s="114">
        <f>IFERROR(DTE_demand_forecast!E42*Demand_Settings!$E$34,"-")</f>
        <v>235620.29369444452</v>
      </c>
      <c r="F42" s="114">
        <f>IFERROR(DTE_demand_forecast!F42*Demand_Settings!$E$34,"-")</f>
        <v>235620.29369444452</v>
      </c>
      <c r="G42" s="114">
        <f>IFERROR(DTE_demand_forecast!G42*Demand_Settings!$E$34,"-")</f>
        <v>235620.29369444452</v>
      </c>
      <c r="H42" s="114">
        <f>IFERROR(DTE_demand_forecast!H42*Demand_Settings!$E$34,"-")</f>
        <v>235620.29369444452</v>
      </c>
      <c r="I42" s="114">
        <f>IFERROR(DTE_demand_forecast!I42*Demand_Settings!$E$34,"-")</f>
        <v>235620.29369444452</v>
      </c>
      <c r="J42" s="114">
        <f>IFERROR(DTE_demand_forecast!J42*Demand_Settings!$E$34,"-")</f>
        <v>235620.29369444452</v>
      </c>
      <c r="K42" s="114">
        <f>IFERROR(DTE_demand_forecast!K42*Demand_Settings!$E$34,"-")</f>
        <v>235620.29369444452</v>
      </c>
      <c r="L42" s="114">
        <f>IFERROR(DTE_demand_forecast!L42*Demand_Settings!$E$34,"-")</f>
        <v>235620.29369444452</v>
      </c>
      <c r="M42" s="114">
        <f>IFERROR(DTE_demand_forecast!M42*Demand_Settings!$E$34,"-")</f>
        <v>235620.29369444452</v>
      </c>
      <c r="N42" s="114">
        <f>IFERROR(DTE_demand_forecast!N42*Demand_Settings!$E$34,"-")</f>
        <v>235620.29369444452</v>
      </c>
      <c r="O42" s="114">
        <f>IFERROR(DTE_demand_forecast!O42*Demand_Settings!$E$34,"-")</f>
        <v>235620.29369444452</v>
      </c>
      <c r="P42" s="114">
        <f>IFERROR(DTE_demand_forecast!P42*Demand_Settings!$E$34,"-")</f>
        <v>235620.29369444452</v>
      </c>
      <c r="Q42" s="114">
        <f>IFERROR(DTE_demand_forecast!Q42*Demand_Settings!$E$34,"-")</f>
        <v>235620.29369444452</v>
      </c>
      <c r="R42" s="114">
        <f>IFERROR(DTE_demand_forecast!R42*Demand_Settings!$E$34,"-")</f>
        <v>235620.29369444452</v>
      </c>
      <c r="S42" s="114">
        <f>IFERROR(DTE_demand_forecast!S42*Demand_Settings!$E$34,"-")</f>
        <v>235620.29369444452</v>
      </c>
      <c r="T42" s="114">
        <f>IFERROR(DTE_demand_forecast!T42*Demand_Settings!$E$34,"-")</f>
        <v>235620.29369444452</v>
      </c>
      <c r="U42" s="114">
        <f>IFERROR(DTE_demand_forecast!U42*Demand_Settings!$E$34,"-")</f>
        <v>235620.29369444452</v>
      </c>
      <c r="V42" s="114">
        <f>IFERROR(DTE_demand_forecast!V42*Demand_Settings!$E$34,"-")</f>
        <v>235620.29369444452</v>
      </c>
      <c r="W42" s="114">
        <f>IFERROR(DTE_demand_forecast!W42*Demand_Settings!$E$34,"-")</f>
        <v>235620.29369444452</v>
      </c>
    </row>
    <row r="43" spans="1:23" ht="12" x14ac:dyDescent="0.25">
      <c r="A43" s="85" t="s">
        <v>133</v>
      </c>
      <c r="B43" s="74" t="s">
        <v>115</v>
      </c>
      <c r="C43" s="86"/>
      <c r="D43" s="114" t="str">
        <f>IFERROR(DTE_demand_forecast!D43*Demand_Settings!$E$34,"-")</f>
        <v>-</v>
      </c>
      <c r="E43" s="114" t="str">
        <f>IFERROR(DTE_demand_forecast!E43*Demand_Settings!$E$34,"-")</f>
        <v>-</v>
      </c>
      <c r="F43" s="114" t="str">
        <f>IFERROR(DTE_demand_forecast!F43*Demand_Settings!$E$34,"-")</f>
        <v>-</v>
      </c>
      <c r="G43" s="114" t="str">
        <f>IFERROR(DTE_demand_forecast!G43*Demand_Settings!$E$34,"-")</f>
        <v>-</v>
      </c>
      <c r="H43" s="114" t="str">
        <f>IFERROR(DTE_demand_forecast!H43*Demand_Settings!$E$34,"-")</f>
        <v>-</v>
      </c>
      <c r="I43" s="114" t="str">
        <f>IFERROR(DTE_demand_forecast!I43*Demand_Settings!$E$34,"-")</f>
        <v>-</v>
      </c>
      <c r="J43" s="114" t="str">
        <f>IFERROR(DTE_demand_forecast!J43*Demand_Settings!$E$34,"-")</f>
        <v>-</v>
      </c>
      <c r="K43" s="114" t="str">
        <f>IFERROR(DTE_demand_forecast!K43*Demand_Settings!$E$34,"-")</f>
        <v>-</v>
      </c>
      <c r="L43" s="114" t="str">
        <f>IFERROR(DTE_demand_forecast!L43*Demand_Settings!$E$34,"-")</f>
        <v>-</v>
      </c>
      <c r="M43" s="114" t="str">
        <f>IFERROR(DTE_demand_forecast!M43*Demand_Settings!$E$34,"-")</f>
        <v>-</v>
      </c>
      <c r="N43" s="114" t="str">
        <f>IFERROR(DTE_demand_forecast!N43*Demand_Settings!$E$34,"-")</f>
        <v>-</v>
      </c>
      <c r="O43" s="114" t="str">
        <f>IFERROR(DTE_demand_forecast!O43*Demand_Settings!$E$34,"-")</f>
        <v>-</v>
      </c>
      <c r="P43" s="114" t="str">
        <f>IFERROR(DTE_demand_forecast!P43*Demand_Settings!$E$34,"-")</f>
        <v>-</v>
      </c>
      <c r="Q43" s="114" t="str">
        <f>IFERROR(DTE_demand_forecast!Q43*Demand_Settings!$E$34,"-")</f>
        <v>-</v>
      </c>
      <c r="R43" s="114" t="str">
        <f>IFERROR(DTE_demand_forecast!R43*Demand_Settings!$E$34,"-")</f>
        <v>-</v>
      </c>
      <c r="S43" s="114" t="str">
        <f>IFERROR(DTE_demand_forecast!S43*Demand_Settings!$E$34,"-")</f>
        <v>-</v>
      </c>
      <c r="T43" s="114" t="str">
        <f>IFERROR(DTE_demand_forecast!T43*Demand_Settings!$E$34,"-")</f>
        <v>-</v>
      </c>
      <c r="U43" s="114" t="str">
        <f>IFERROR(DTE_demand_forecast!U43*Demand_Settings!$E$34,"-")</f>
        <v>-</v>
      </c>
      <c r="V43" s="114" t="str">
        <f>IFERROR(DTE_demand_forecast!V43*Demand_Settings!$E$34,"-")</f>
        <v>-</v>
      </c>
      <c r="W43" s="114" t="str">
        <f>IFERROR(DTE_demand_forecast!W43*Demand_Settings!$E$34,"-")</f>
        <v>-</v>
      </c>
    </row>
    <row r="44" spans="1:23" ht="12" x14ac:dyDescent="0.25">
      <c r="A44" s="85" t="s">
        <v>134</v>
      </c>
      <c r="B44" s="74" t="s">
        <v>110</v>
      </c>
      <c r="C44" s="86" t="s">
        <v>144</v>
      </c>
      <c r="D44" s="114">
        <f>IFERROR(DTE_demand_forecast!D44*Demand_Settings!$E$34,"-")</f>
        <v>1508933.3333333335</v>
      </c>
      <c r="E44" s="114">
        <f>IFERROR(DTE_demand_forecast!E44*Demand_Settings!$E$34,"-")</f>
        <v>1539230.5555555553</v>
      </c>
      <c r="F44" s="114">
        <f>IFERROR(DTE_demand_forecast!F44*Demand_Settings!$E$34,"-")</f>
        <v>1382894.7611111109</v>
      </c>
      <c r="G44" s="114">
        <f>IFERROR(DTE_demand_forecast!G44*Demand_Settings!$E$34,"-")</f>
        <v>1500123.0280555557</v>
      </c>
      <c r="H44" s="114">
        <f>IFERROR(DTE_demand_forecast!H44*Demand_Settings!$E$34,"-")</f>
        <v>1500123.0280555557</v>
      </c>
      <c r="I44" s="114">
        <f>IFERROR(DTE_demand_forecast!I44*Demand_Settings!$E$34,"-")</f>
        <v>1500123.0280555557</v>
      </c>
      <c r="J44" s="114">
        <f>IFERROR(DTE_demand_forecast!J44*Demand_Settings!$E$34,"-")</f>
        <v>1500123.0280555557</v>
      </c>
      <c r="K44" s="114">
        <f>IFERROR(DTE_demand_forecast!K44*Demand_Settings!$E$34,"-")</f>
        <v>0</v>
      </c>
      <c r="L44" s="114">
        <f>IFERROR(DTE_demand_forecast!L44*Demand_Settings!$E$34,"-")</f>
        <v>0</v>
      </c>
      <c r="M44" s="114">
        <f>IFERROR(DTE_demand_forecast!M44*Demand_Settings!$E$34,"-")</f>
        <v>0</v>
      </c>
      <c r="N44" s="114">
        <f>IFERROR(DTE_demand_forecast!N44*Demand_Settings!$E$34,"-")</f>
        <v>0</v>
      </c>
      <c r="O44" s="114">
        <f>IFERROR(DTE_demand_forecast!O44*Demand_Settings!$E$34,"-")</f>
        <v>0</v>
      </c>
      <c r="P44" s="114">
        <f>IFERROR(DTE_demand_forecast!P44*Demand_Settings!$E$34,"-")</f>
        <v>0</v>
      </c>
      <c r="Q44" s="114">
        <f>IFERROR(DTE_demand_forecast!Q44*Demand_Settings!$E$34,"-")</f>
        <v>0</v>
      </c>
      <c r="R44" s="114">
        <f>IFERROR(DTE_demand_forecast!R44*Demand_Settings!$E$34,"-")</f>
        <v>0</v>
      </c>
      <c r="S44" s="114">
        <f>IFERROR(DTE_demand_forecast!S44*Demand_Settings!$E$34,"-")</f>
        <v>0</v>
      </c>
      <c r="T44" s="114">
        <f>IFERROR(DTE_demand_forecast!T44*Demand_Settings!$E$34,"-")</f>
        <v>0</v>
      </c>
      <c r="U44" s="114">
        <f>IFERROR(DTE_demand_forecast!U44*Demand_Settings!$E$34,"-")</f>
        <v>0</v>
      </c>
      <c r="V44" s="114">
        <f>IFERROR(DTE_demand_forecast!V44*Demand_Settings!$E$34,"-")</f>
        <v>0</v>
      </c>
      <c r="W44" s="114">
        <f>IFERROR(DTE_demand_forecast!W44*Demand_Settings!$E$34,"-")</f>
        <v>0</v>
      </c>
    </row>
    <row r="45" spans="1:23" ht="12" x14ac:dyDescent="0.25">
      <c r="A45" s="85" t="s">
        <v>104</v>
      </c>
      <c r="B45" s="74" t="s">
        <v>109</v>
      </c>
      <c r="C45" s="86"/>
      <c r="D45" s="114">
        <f>IFERROR(DTE_demand_forecast!D45*Demand_Settings!$E$34,"-")</f>
        <v>271338.25825992058</v>
      </c>
      <c r="E45" s="114">
        <f>IFERROR(DTE_demand_forecast!E45*Demand_Settings!$E$34,"-")</f>
        <v>271338.25825992058</v>
      </c>
      <c r="F45" s="114">
        <f>IFERROR(DTE_demand_forecast!F45*Demand_Settings!$E$34,"-")</f>
        <v>0</v>
      </c>
      <c r="G45" s="114">
        <f>IFERROR(DTE_demand_forecast!G45*Demand_Settings!$E$34,"-")</f>
        <v>0</v>
      </c>
      <c r="H45" s="114">
        <f>IFERROR(DTE_demand_forecast!H45*Demand_Settings!$E$34,"-")</f>
        <v>0</v>
      </c>
      <c r="I45" s="114">
        <f>IFERROR(DTE_demand_forecast!I45*Demand_Settings!$E$34,"-")</f>
        <v>0</v>
      </c>
      <c r="J45" s="114">
        <f>IFERROR(DTE_demand_forecast!J45*Demand_Settings!$E$34,"-")</f>
        <v>0</v>
      </c>
      <c r="K45" s="114">
        <f>IFERROR(DTE_demand_forecast!K45*Demand_Settings!$E$34,"-")</f>
        <v>0</v>
      </c>
      <c r="L45" s="114">
        <f>IFERROR(DTE_demand_forecast!L45*Demand_Settings!$E$34,"-")</f>
        <v>0</v>
      </c>
      <c r="M45" s="114">
        <f>IFERROR(DTE_demand_forecast!M45*Demand_Settings!$E$34,"-")</f>
        <v>0</v>
      </c>
      <c r="N45" s="114">
        <f>IFERROR(DTE_demand_forecast!N45*Demand_Settings!$E$34,"-")</f>
        <v>0</v>
      </c>
      <c r="O45" s="114">
        <f>IFERROR(DTE_demand_forecast!O45*Demand_Settings!$E$34,"-")</f>
        <v>0</v>
      </c>
      <c r="P45" s="114">
        <f>IFERROR(DTE_demand_forecast!P45*Demand_Settings!$E$34,"-")</f>
        <v>0</v>
      </c>
      <c r="Q45" s="114">
        <f>IFERROR(DTE_demand_forecast!Q45*Demand_Settings!$E$34,"-")</f>
        <v>0</v>
      </c>
      <c r="R45" s="114">
        <f>IFERROR(DTE_demand_forecast!R45*Demand_Settings!$E$34,"-")</f>
        <v>0</v>
      </c>
      <c r="S45" s="114">
        <f>IFERROR(DTE_demand_forecast!S45*Demand_Settings!$E$34,"-")</f>
        <v>0</v>
      </c>
      <c r="T45" s="114">
        <f>IFERROR(DTE_demand_forecast!T45*Demand_Settings!$E$34,"-")</f>
        <v>0</v>
      </c>
      <c r="U45" s="114">
        <f>IFERROR(DTE_demand_forecast!U45*Demand_Settings!$E$34,"-")</f>
        <v>0</v>
      </c>
      <c r="V45" s="114">
        <f>IFERROR(DTE_demand_forecast!V45*Demand_Settings!$E$34,"-")</f>
        <v>0</v>
      </c>
      <c r="W45" s="114">
        <f>IFERROR(DTE_demand_forecast!W45*Demand_Settings!$E$34,"-")</f>
        <v>0</v>
      </c>
    </row>
    <row r="46" spans="1:23" ht="12" x14ac:dyDescent="0.25">
      <c r="A46" s="85" t="s">
        <v>105</v>
      </c>
      <c r="B46" s="74" t="s">
        <v>109</v>
      </c>
      <c r="C46" s="86"/>
      <c r="D46" s="114">
        <f>IFERROR(DTE_demand_forecast!D46*Demand_Settings!$E$34,"-")</f>
        <v>271338.25825992058</v>
      </c>
      <c r="E46" s="114">
        <f>IFERROR(DTE_demand_forecast!E46*Demand_Settings!$E$34,"-")</f>
        <v>271338.25825992058</v>
      </c>
      <c r="F46" s="114">
        <f>IFERROR(DTE_demand_forecast!F46*Demand_Settings!$E$34,"-")</f>
        <v>0</v>
      </c>
      <c r="G46" s="114">
        <f>IFERROR(DTE_demand_forecast!G46*Demand_Settings!$E$34,"-")</f>
        <v>0</v>
      </c>
      <c r="H46" s="114">
        <f>IFERROR(DTE_demand_forecast!H46*Demand_Settings!$E$34,"-")</f>
        <v>0</v>
      </c>
      <c r="I46" s="114">
        <f>IFERROR(DTE_demand_forecast!I46*Demand_Settings!$E$34,"-")</f>
        <v>0</v>
      </c>
      <c r="J46" s="114">
        <f>IFERROR(DTE_demand_forecast!J46*Demand_Settings!$E$34,"-")</f>
        <v>0</v>
      </c>
      <c r="K46" s="114">
        <f>IFERROR(DTE_demand_forecast!K46*Demand_Settings!$E$34,"-")</f>
        <v>0</v>
      </c>
      <c r="L46" s="114">
        <f>IFERROR(DTE_demand_forecast!L46*Demand_Settings!$E$34,"-")</f>
        <v>0</v>
      </c>
      <c r="M46" s="114">
        <f>IFERROR(DTE_demand_forecast!M46*Demand_Settings!$E$34,"-")</f>
        <v>0</v>
      </c>
      <c r="N46" s="114">
        <f>IFERROR(DTE_demand_forecast!N46*Demand_Settings!$E$34,"-")</f>
        <v>0</v>
      </c>
      <c r="O46" s="114">
        <f>IFERROR(DTE_demand_forecast!O46*Demand_Settings!$E$34,"-")</f>
        <v>0</v>
      </c>
      <c r="P46" s="114">
        <f>IFERROR(DTE_demand_forecast!P46*Demand_Settings!$E$34,"-")</f>
        <v>0</v>
      </c>
      <c r="Q46" s="114">
        <f>IFERROR(DTE_demand_forecast!Q46*Demand_Settings!$E$34,"-")</f>
        <v>0</v>
      </c>
      <c r="R46" s="114">
        <f>IFERROR(DTE_demand_forecast!R46*Demand_Settings!$E$34,"-")</f>
        <v>0</v>
      </c>
      <c r="S46" s="114">
        <f>IFERROR(DTE_demand_forecast!S46*Demand_Settings!$E$34,"-")</f>
        <v>0</v>
      </c>
      <c r="T46" s="114">
        <f>IFERROR(DTE_demand_forecast!T46*Demand_Settings!$E$34,"-")</f>
        <v>0</v>
      </c>
      <c r="U46" s="114">
        <f>IFERROR(DTE_demand_forecast!U46*Demand_Settings!$E$34,"-")</f>
        <v>0</v>
      </c>
      <c r="V46" s="114">
        <f>IFERROR(DTE_demand_forecast!V46*Demand_Settings!$E$34,"-")</f>
        <v>0</v>
      </c>
      <c r="W46" s="114">
        <f>IFERROR(DTE_demand_forecast!W46*Demand_Settings!$E$34,"-")</f>
        <v>0</v>
      </c>
    </row>
    <row r="47" spans="1:23" ht="12" x14ac:dyDescent="0.25">
      <c r="A47" s="85" t="s">
        <v>106</v>
      </c>
      <c r="B47" s="74" t="s">
        <v>109</v>
      </c>
      <c r="C47" s="86"/>
      <c r="D47" s="114">
        <f>IFERROR(DTE_demand_forecast!D47*Demand_Settings!$E$34,"-")</f>
        <v>271338.25825992058</v>
      </c>
      <c r="E47" s="114">
        <f>IFERROR(DTE_demand_forecast!E47*Demand_Settings!$E$34,"-")</f>
        <v>271338.25825992058</v>
      </c>
      <c r="F47" s="114">
        <f>IFERROR(DTE_demand_forecast!F47*Demand_Settings!$E$34,"-")</f>
        <v>0</v>
      </c>
      <c r="G47" s="114">
        <f>IFERROR(DTE_demand_forecast!G47*Demand_Settings!$E$34,"-")</f>
        <v>0</v>
      </c>
      <c r="H47" s="114">
        <f>IFERROR(DTE_demand_forecast!H47*Demand_Settings!$E$34,"-")</f>
        <v>0</v>
      </c>
      <c r="I47" s="114">
        <f>IFERROR(DTE_demand_forecast!I47*Demand_Settings!$E$34,"-")</f>
        <v>0</v>
      </c>
      <c r="J47" s="114">
        <f>IFERROR(DTE_demand_forecast!J47*Demand_Settings!$E$34,"-")</f>
        <v>0</v>
      </c>
      <c r="K47" s="114">
        <f>IFERROR(DTE_demand_forecast!K47*Demand_Settings!$E$34,"-")</f>
        <v>0</v>
      </c>
      <c r="L47" s="114">
        <f>IFERROR(DTE_demand_forecast!L47*Demand_Settings!$E$34,"-")</f>
        <v>0</v>
      </c>
      <c r="M47" s="114">
        <f>IFERROR(DTE_demand_forecast!M47*Demand_Settings!$E$34,"-")</f>
        <v>0</v>
      </c>
      <c r="N47" s="114">
        <f>IFERROR(DTE_demand_forecast!N47*Demand_Settings!$E$34,"-")</f>
        <v>0</v>
      </c>
      <c r="O47" s="114">
        <f>IFERROR(DTE_demand_forecast!O47*Demand_Settings!$E$34,"-")</f>
        <v>0</v>
      </c>
      <c r="P47" s="114">
        <f>IFERROR(DTE_demand_forecast!P47*Demand_Settings!$E$34,"-")</f>
        <v>0</v>
      </c>
      <c r="Q47" s="114">
        <f>IFERROR(DTE_demand_forecast!Q47*Demand_Settings!$E$34,"-")</f>
        <v>0</v>
      </c>
      <c r="R47" s="114">
        <f>IFERROR(DTE_demand_forecast!R47*Demand_Settings!$E$34,"-")</f>
        <v>0</v>
      </c>
      <c r="S47" s="114">
        <f>IFERROR(DTE_demand_forecast!S47*Demand_Settings!$E$34,"-")</f>
        <v>0</v>
      </c>
      <c r="T47" s="114">
        <f>IFERROR(DTE_demand_forecast!T47*Demand_Settings!$E$34,"-")</f>
        <v>0</v>
      </c>
      <c r="U47" s="114">
        <f>IFERROR(DTE_demand_forecast!U47*Demand_Settings!$E$34,"-")</f>
        <v>0</v>
      </c>
      <c r="V47" s="114">
        <f>IFERROR(DTE_demand_forecast!V47*Demand_Settings!$E$34,"-")</f>
        <v>0</v>
      </c>
      <c r="W47" s="114">
        <f>IFERROR(DTE_demand_forecast!W47*Demand_Settings!$E$34,"-")</f>
        <v>0</v>
      </c>
    </row>
    <row r="48" spans="1:23" ht="12" x14ac:dyDescent="0.25">
      <c r="A48" s="85" t="s">
        <v>107</v>
      </c>
      <c r="B48" s="74" t="s">
        <v>110</v>
      </c>
      <c r="C48" s="86"/>
      <c r="D48" s="114">
        <f>IFERROR(DTE_demand_forecast!D48*Demand_Settings!$E$34,"-")</f>
        <v>380941.83242857124</v>
      </c>
      <c r="E48" s="114">
        <f>IFERROR(DTE_demand_forecast!E48*Demand_Settings!$E$34,"-")</f>
        <v>0</v>
      </c>
      <c r="F48" s="114">
        <f>IFERROR(DTE_demand_forecast!F48*Demand_Settings!$E$34,"-")</f>
        <v>0</v>
      </c>
      <c r="G48" s="114">
        <f>IFERROR(DTE_demand_forecast!G48*Demand_Settings!$E$34,"-")</f>
        <v>0</v>
      </c>
      <c r="H48" s="114">
        <f>IFERROR(DTE_demand_forecast!H48*Demand_Settings!$E$34,"-")</f>
        <v>0</v>
      </c>
      <c r="I48" s="114">
        <f>IFERROR(DTE_demand_forecast!I48*Demand_Settings!$E$34,"-")</f>
        <v>0</v>
      </c>
      <c r="J48" s="114">
        <f>IFERROR(DTE_demand_forecast!J48*Demand_Settings!$E$34,"-")</f>
        <v>0</v>
      </c>
      <c r="K48" s="114">
        <f>IFERROR(DTE_demand_forecast!K48*Demand_Settings!$E$34,"-")</f>
        <v>0</v>
      </c>
      <c r="L48" s="114">
        <f>IFERROR(DTE_demand_forecast!L48*Demand_Settings!$E$34,"-")</f>
        <v>0</v>
      </c>
      <c r="M48" s="114">
        <f>IFERROR(DTE_demand_forecast!M48*Demand_Settings!$E$34,"-")</f>
        <v>0</v>
      </c>
      <c r="N48" s="114">
        <f>IFERROR(DTE_demand_forecast!N48*Demand_Settings!$E$34,"-")</f>
        <v>0</v>
      </c>
      <c r="O48" s="114">
        <f>IFERROR(DTE_demand_forecast!O48*Demand_Settings!$E$34,"-")</f>
        <v>0</v>
      </c>
      <c r="P48" s="114">
        <f>IFERROR(DTE_demand_forecast!P48*Demand_Settings!$E$34,"-")</f>
        <v>0</v>
      </c>
      <c r="Q48" s="114">
        <f>IFERROR(DTE_demand_forecast!Q48*Demand_Settings!$E$34,"-")</f>
        <v>0</v>
      </c>
      <c r="R48" s="114">
        <f>IFERROR(DTE_demand_forecast!R48*Demand_Settings!$E$34,"-")</f>
        <v>0</v>
      </c>
      <c r="S48" s="114">
        <f>IFERROR(DTE_demand_forecast!S48*Demand_Settings!$E$34,"-")</f>
        <v>0</v>
      </c>
      <c r="T48" s="114">
        <f>IFERROR(DTE_demand_forecast!T48*Demand_Settings!$E$34,"-")</f>
        <v>0</v>
      </c>
      <c r="U48" s="114">
        <f>IFERROR(DTE_demand_forecast!U48*Demand_Settings!$E$34,"-")</f>
        <v>0</v>
      </c>
      <c r="V48" s="114">
        <f>IFERROR(DTE_demand_forecast!V48*Demand_Settings!$E$34,"-")</f>
        <v>0</v>
      </c>
      <c r="W48" s="114">
        <f>IFERROR(DTE_demand_forecast!W48*Demand_Settings!$E$34,"-")</f>
        <v>0</v>
      </c>
    </row>
    <row r="49" spans="1:23" x14ac:dyDescent="0.3">
      <c r="A49" s="113" t="str">
        <f>DTE_mission_minutes!A49</f>
        <v>New</v>
      </c>
      <c r="B49" s="113" t="str">
        <f>DTE_mission_minutes!B49</f>
        <v>Human Space Flight</v>
      </c>
      <c r="C49" s="90"/>
      <c r="D49" s="114">
        <f>IFERROR(DTE_demand_forecast!D49*Demand_Settings!$E$34,"-")</f>
        <v>23562.029369444452</v>
      </c>
      <c r="E49" s="114">
        <f>IFERROR(DTE_demand_forecast!E49*Demand_Settings!$E$34,"-")</f>
        <v>48066.539913666689</v>
      </c>
      <c r="F49" s="114">
        <f>IFERROR(DTE_demand_forecast!F49*Demand_Settings!$E$34,"-")</f>
        <v>73541.806067910031</v>
      </c>
      <c r="G49" s="114">
        <f>IFERROR(DTE_demand_forecast!G49*Demand_Settings!$E$34,"-")</f>
        <v>100016.85625235763</v>
      </c>
      <c r="H49" s="114">
        <f>IFERROR(DTE_demand_forecast!H49*Demand_Settings!$E$34,"-")</f>
        <v>127521.49172175599</v>
      </c>
      <c r="I49" s="114">
        <f>IFERROR(DTE_demand_forecast!I49*Demand_Settings!$E$34,"-")</f>
        <v>156086.3058674293</v>
      </c>
      <c r="J49" s="114">
        <f>IFERROR(DTE_demand_forecast!J49*Demand_Settings!$E$34,"-")</f>
        <v>185742.7039822409</v>
      </c>
      <c r="K49" s="114">
        <f>IFERROR(DTE_demand_forecast!K49*Demand_Settings!$E$34,"-")</f>
        <v>216522.92349929787</v>
      </c>
      <c r="L49" s="114">
        <f>IFERROR(DTE_demand_forecast!L49*Demand_Settings!$E$34,"-")</f>
        <v>248460.05471544436</v>
      </c>
      <c r="M49" s="114">
        <f>IFERROR(DTE_demand_forecast!M49*Demand_Settings!$E$34,"-")</f>
        <v>281588.06201083696</v>
      </c>
      <c r="N49" s="114">
        <f>IFERROR(DTE_demand_forecast!N49*Demand_Settings!$E$34,"-")</f>
        <v>861659.46975316119</v>
      </c>
      <c r="O49" s="114">
        <f>IFERROR(DTE_demand_forecast!O49*Demand_Settings!$E$34,"-")</f>
        <v>878892.65914822416</v>
      </c>
      <c r="P49" s="114">
        <f>IFERROR(DTE_demand_forecast!P49*Demand_Settings!$E$34,"-")</f>
        <v>896470.51233118889</v>
      </c>
      <c r="Q49" s="114">
        <f>IFERROR(DTE_demand_forecast!Q49*Demand_Settings!$E$34,"-")</f>
        <v>914399.92257781245</v>
      </c>
      <c r="R49" s="114">
        <f>IFERROR(DTE_demand_forecast!R49*Demand_Settings!$E$34,"-")</f>
        <v>932687.92102936888</v>
      </c>
      <c r="S49" s="114">
        <f>IFERROR(DTE_demand_forecast!S49*Demand_Settings!$E$34,"-")</f>
        <v>951341.67944995605</v>
      </c>
      <c r="T49" s="114">
        <f>IFERROR(DTE_demand_forecast!T49*Demand_Settings!$E$34,"-")</f>
        <v>970368.51303895528</v>
      </c>
      <c r="U49" s="114">
        <f>IFERROR(DTE_demand_forecast!U49*Demand_Settings!$E$34,"-")</f>
        <v>989775.88329973444</v>
      </c>
      <c r="V49" s="114">
        <f>IFERROR(DTE_demand_forecast!V49*Demand_Settings!$E$34,"-")</f>
        <v>1009571.400965729</v>
      </c>
      <c r="W49" s="114">
        <f>IFERROR(DTE_demand_forecast!W49*Demand_Settings!$E$34,"-")</f>
        <v>1029762.8289850436</v>
      </c>
    </row>
    <row r="50" spans="1:23" ht="12" x14ac:dyDescent="0.25">
      <c r="A50" s="113" t="str">
        <f>DTE_mission_minutes!A50</f>
        <v>New</v>
      </c>
      <c r="B50" s="113" t="str">
        <f>DTE_mission_minutes!B50</f>
        <v>Near Earth Robotic - LEO Science</v>
      </c>
      <c r="C50" s="113" t="str">
        <f>DTE_mission_minutes!C49</f>
        <v>-</v>
      </c>
      <c r="D50" s="114">
        <f>IFERROR(DTE_demand_forecast!D50*Demand_Settings!$E$34,"-")</f>
        <v>7937093.1550000003</v>
      </c>
      <c r="E50" s="114">
        <f>IFERROR(DTE_demand_forecast!E50*Demand_Settings!$E$34,"-")</f>
        <v>41013567.405066662</v>
      </c>
      <c r="F50" s="114">
        <f>IFERROR(DTE_demand_forecast!F50*Demand_Settings!$E$34,"-")</f>
        <v>54354000.150431998</v>
      </c>
      <c r="G50" s="114">
        <f>IFERROR(DTE_demand_forecast!G50*Demand_Settings!$E$34,"-")</f>
        <v>104605472.68967678</v>
      </c>
      <c r="H50" s="114">
        <f>IFERROR(DTE_demand_forecast!H50*Demand_Settings!$E$34,"-")</f>
        <v>158604513.99705049</v>
      </c>
      <c r="I50" s="114">
        <f>IFERROR(DTE_demand_forecast!I50*Demand_Settings!$E$34,"-")</f>
        <v>214721674.76764327</v>
      </c>
      <c r="J50" s="114">
        <f>IFERROR(DTE_demand_forecast!J50*Demand_Settings!$E$34,"-")</f>
        <v>273020080.16346091</v>
      </c>
      <c r="K50" s="114">
        <f>IFERROR(DTE_demand_forecast!K50*Demand_Settings!$E$34,"-")</f>
        <v>318263407.73340589</v>
      </c>
      <c r="L50" s="114">
        <f>IFERROR(DTE_demand_forecast!L50*Demand_Settings!$E$34,"-")</f>
        <v>333992964.61561453</v>
      </c>
      <c r="M50" s="114">
        <f>IFERROR(DTE_demand_forecast!M50*Demand_Settings!$E$34,"-")</f>
        <v>350224398.41001832</v>
      </c>
      <c r="N50" s="114">
        <f>IFERROR(DTE_demand_forecast!N50*Demand_Settings!$E$34,"-")</f>
        <v>357228886.37821871</v>
      </c>
      <c r="O50" s="114">
        <f>IFERROR(DTE_demand_forecast!O50*Demand_Settings!$E$34,"-")</f>
        <v>364373464.10578299</v>
      </c>
      <c r="P50" s="114">
        <f>IFERROR(DTE_demand_forecast!P50*Demand_Settings!$E$34,"-")</f>
        <v>371660933.38789874</v>
      </c>
      <c r="Q50" s="114">
        <f>IFERROR(DTE_demand_forecast!Q50*Demand_Settings!$E$34,"-")</f>
        <v>379094152.05565667</v>
      </c>
      <c r="R50" s="114">
        <f>IFERROR(DTE_demand_forecast!R50*Demand_Settings!$E$34,"-")</f>
        <v>386676035.09676987</v>
      </c>
      <c r="S50" s="114">
        <f>IFERROR(DTE_demand_forecast!S50*Demand_Settings!$E$34,"-")</f>
        <v>394409555.79870516</v>
      </c>
      <c r="T50" s="114">
        <f>IFERROR(DTE_demand_forecast!T50*Demand_Settings!$E$34,"-")</f>
        <v>402297746.91467929</v>
      </c>
      <c r="U50" s="114">
        <f>IFERROR(DTE_demand_forecast!U50*Demand_Settings!$E$34,"-")</f>
        <v>410343701.85297292</v>
      </c>
      <c r="V50" s="114">
        <f>IFERROR(DTE_demand_forecast!V50*Demand_Settings!$E$34,"-")</f>
        <v>418550575.89003235</v>
      </c>
      <c r="W50" s="114">
        <f>IFERROR(DTE_demand_forecast!W50*Demand_Settings!$E$34,"-")</f>
        <v>426921587.40783298</v>
      </c>
    </row>
    <row r="51" spans="1:23" ht="12" x14ac:dyDescent="0.25">
      <c r="A51" s="113" t="str">
        <f>DTE_mission_minutes!A51</f>
        <v>New</v>
      </c>
      <c r="B51" s="113" t="str">
        <f>DTE_mission_minutes!B51</f>
        <v>Near Earth Robotic - GEO and Near Earth</v>
      </c>
      <c r="C51" s="113" t="str">
        <f>DTE_mission_minutes!C50</f>
        <v>-</v>
      </c>
      <c r="D51" s="114">
        <f>IFERROR(DTE_demand_forecast!D51*Demand_Settings!$E$34,"-")</f>
        <v>54267.651651984117</v>
      </c>
      <c r="E51" s="114">
        <f>IFERROR(DTE_demand_forecast!E51*Demand_Settings!$E$34,"-")</f>
        <v>110706.0093700476</v>
      </c>
      <c r="F51" s="114">
        <f>IFERROR(DTE_demand_forecast!F51*Demand_Settings!$E$34,"-")</f>
        <v>1298581.489910658</v>
      </c>
      <c r="G51" s="114">
        <f>IFERROR(DTE_demand_forecast!G51*Demand_Settings!$E$34,"-")</f>
        <v>1382142.3857831701</v>
      </c>
      <c r="H51" s="114">
        <f>IFERROR(DTE_demand_forecast!H51*Demand_Settings!$E$34,"-")</f>
        <v>1468526.2848946184</v>
      </c>
      <c r="I51" s="114">
        <f>IFERROR(DTE_demand_forecast!I51*Demand_Settings!$E$34,"-")</f>
        <v>1557812.6830162113</v>
      </c>
      <c r="J51" s="114">
        <f>IFERROR(DTE_demand_forecast!J51*Demand_Settings!$E$34,"-")</f>
        <v>1650083.12654871</v>
      </c>
      <c r="K51" s="114">
        <f>IFERROR(DTE_demand_forecast!K51*Demand_Settings!$E$34,"-")</f>
        <v>1745421.2627493013</v>
      </c>
      <c r="L51" s="114">
        <f>IFERROR(DTE_demand_forecast!L51*Demand_Settings!$E$34,"-")</f>
        <v>1843912.8911472978</v>
      </c>
      <c r="M51" s="114">
        <f>IFERROR(DTE_demand_forecast!M51*Demand_Settings!$E$34,"-")</f>
        <v>1945646.0161761146</v>
      </c>
      <c r="N51" s="114">
        <f>IFERROR(DTE_demand_forecast!N51*Demand_Settings!$E$34,"-")</f>
        <v>1984558.9364996366</v>
      </c>
      <c r="O51" s="114">
        <f>IFERROR(DTE_demand_forecast!O51*Demand_Settings!$E$34,"-")</f>
        <v>2024250.115229629</v>
      </c>
      <c r="P51" s="114">
        <f>IFERROR(DTE_demand_forecast!P51*Demand_Settings!$E$34,"-")</f>
        <v>2064735.1175342218</v>
      </c>
      <c r="Q51" s="114">
        <f>IFERROR(DTE_demand_forecast!Q51*Demand_Settings!$E$34,"-")</f>
        <v>2106029.8198849065</v>
      </c>
      <c r="R51" s="114">
        <f>IFERROR(DTE_demand_forecast!R51*Demand_Settings!$E$34,"-")</f>
        <v>2148150.4162826044</v>
      </c>
      <c r="S51" s="114">
        <f>IFERROR(DTE_demand_forecast!S51*Demand_Settings!$E$34,"-")</f>
        <v>2191113.4246082562</v>
      </c>
      <c r="T51" s="114">
        <f>IFERROR(DTE_demand_forecast!T51*Demand_Settings!$E$34,"-")</f>
        <v>2234935.6931004217</v>
      </c>
      <c r="U51" s="114">
        <f>IFERROR(DTE_demand_forecast!U51*Demand_Settings!$E$34,"-")</f>
        <v>2279634.4069624301</v>
      </c>
      <c r="V51" s="114">
        <f>IFERROR(DTE_demand_forecast!V51*Demand_Settings!$E$34,"-")</f>
        <v>2325227.0951016787</v>
      </c>
      <c r="W51" s="114">
        <f>IFERROR(DTE_demand_forecast!W51*Demand_Settings!$E$34,"-")</f>
        <v>2371731.6370037119</v>
      </c>
    </row>
    <row r="52" spans="1:23" ht="12" x14ac:dyDescent="0.25">
      <c r="A52" s="113" t="str">
        <f>DTE_mission_minutes!A52</f>
        <v>New</v>
      </c>
      <c r="B52" s="113" t="str">
        <f>DTE_mission_minutes!B52</f>
        <v>Deep Space Robotic</v>
      </c>
      <c r="C52" s="113" t="str">
        <f>DTE_mission_minutes!C51</f>
        <v>-</v>
      </c>
      <c r="D52" s="114" t="str">
        <f>IFERROR(DTE_demand_forecast!D52*Demand_Settings!$E$34,"-")</f>
        <v>-</v>
      </c>
      <c r="E52" s="114" t="str">
        <f>IFERROR(DTE_demand_forecast!E52*Demand_Settings!$E$34,"-")</f>
        <v>-</v>
      </c>
      <c r="F52" s="114" t="str">
        <f>IFERROR(DTE_demand_forecast!F52*Demand_Settings!$E$34,"-")</f>
        <v>-</v>
      </c>
      <c r="G52" s="114" t="str">
        <f>IFERROR(DTE_demand_forecast!G52*Demand_Settings!$E$34,"-")</f>
        <v>-</v>
      </c>
      <c r="H52" s="114" t="str">
        <f>IFERROR(DTE_demand_forecast!H52*Demand_Settings!$E$34,"-")</f>
        <v>-</v>
      </c>
      <c r="I52" s="114" t="str">
        <f>IFERROR(DTE_demand_forecast!I52*Demand_Settings!$E$34,"-")</f>
        <v>-</v>
      </c>
      <c r="J52" s="114" t="str">
        <f>IFERROR(DTE_demand_forecast!J52*Demand_Settings!$E$34,"-")</f>
        <v>-</v>
      </c>
      <c r="K52" s="114" t="str">
        <f>IFERROR(DTE_demand_forecast!K52*Demand_Settings!$E$34,"-")</f>
        <v>-</v>
      </c>
      <c r="L52" s="114" t="str">
        <f>IFERROR(DTE_demand_forecast!L52*Demand_Settings!$E$34,"-")</f>
        <v>-</v>
      </c>
      <c r="M52" s="114" t="str">
        <f>IFERROR(DTE_demand_forecast!M52*Demand_Settings!$E$34,"-")</f>
        <v>-</v>
      </c>
      <c r="N52" s="114" t="str">
        <f>IFERROR(DTE_demand_forecast!N52*Demand_Settings!$E$34,"-")</f>
        <v>-</v>
      </c>
      <c r="O52" s="114" t="str">
        <f>IFERROR(DTE_demand_forecast!O52*Demand_Settings!$E$34,"-")</f>
        <v>-</v>
      </c>
      <c r="P52" s="114" t="str">
        <f>IFERROR(DTE_demand_forecast!P52*Demand_Settings!$E$34,"-")</f>
        <v>-</v>
      </c>
      <c r="Q52" s="114" t="str">
        <f>IFERROR(DTE_demand_forecast!Q52*Demand_Settings!$E$34,"-")</f>
        <v>-</v>
      </c>
      <c r="R52" s="114" t="str">
        <f>IFERROR(DTE_demand_forecast!R52*Demand_Settings!$E$34,"-")</f>
        <v>-</v>
      </c>
      <c r="S52" s="114" t="str">
        <f>IFERROR(DTE_demand_forecast!S52*Demand_Settings!$E$34,"-")</f>
        <v>-</v>
      </c>
      <c r="T52" s="114" t="str">
        <f>IFERROR(DTE_demand_forecast!T52*Demand_Settings!$E$34,"-")</f>
        <v>-</v>
      </c>
      <c r="U52" s="114" t="str">
        <f>IFERROR(DTE_demand_forecast!U52*Demand_Settings!$E$34,"-")</f>
        <v>-</v>
      </c>
      <c r="V52" s="114" t="str">
        <f>IFERROR(DTE_demand_forecast!V52*Demand_Settings!$E$34,"-")</f>
        <v>-</v>
      </c>
      <c r="W52" s="114" t="str">
        <f>IFERROR(DTE_demand_forecast!W52*Demand_Settings!$E$34,"-")</f>
        <v>-</v>
      </c>
    </row>
    <row r="53" spans="1:23" ht="12" x14ac:dyDescent="0.25">
      <c r="A53" s="113" t="str">
        <f>DTE_mission_minutes!A53</f>
        <v>New</v>
      </c>
      <c r="B53" s="113" t="str">
        <f>DTE_mission_minutes!B53</f>
        <v>Near Earth Robotic - Low Latency &amp; Complex Needs</v>
      </c>
      <c r="C53" s="113" t="str">
        <f>DTE_mission_minutes!C52</f>
        <v>-</v>
      </c>
      <c r="D53" s="114">
        <f>IFERROR(DTE_demand_forecast!D53*Demand_Settings!$E$34,"-")</f>
        <v>0</v>
      </c>
      <c r="E53" s="114">
        <f>IFERROR(DTE_demand_forecast!E53*Demand_Settings!$E$34,"-")</f>
        <v>0</v>
      </c>
      <c r="F53" s="114">
        <f>IFERROR(DTE_demand_forecast!F53*Demand_Settings!$E$34,"-")</f>
        <v>0</v>
      </c>
      <c r="G53" s="114">
        <f>IFERROR(DTE_demand_forecast!G53*Demand_Settings!$E$34,"-")</f>
        <v>0</v>
      </c>
      <c r="H53" s="114">
        <f>IFERROR(DTE_demand_forecast!H53*Demand_Settings!$E$34,"-")</f>
        <v>4188847.0946107074</v>
      </c>
      <c r="I53" s="114">
        <f>IFERROR(DTE_demand_forecast!I53*Demand_Settings!$E$34,"-")</f>
        <v>4272624.036502922</v>
      </c>
      <c r="J53" s="114">
        <f>IFERROR(DTE_demand_forecast!J53*Demand_Settings!$E$34,"-")</f>
        <v>4358076.5172329806</v>
      </c>
      <c r="K53" s="114">
        <f>IFERROR(DTE_demand_forecast!K53*Demand_Settings!$E$34,"-")</f>
        <v>4445238.0475776391</v>
      </c>
      <c r="L53" s="114">
        <f>IFERROR(DTE_demand_forecast!L53*Demand_Settings!$E$34,"-")</f>
        <v>4534142.8085291917</v>
      </c>
      <c r="M53" s="114">
        <f>IFERROR(DTE_demand_forecast!M53*Demand_Settings!$E$34,"-")</f>
        <v>4624825.6646997761</v>
      </c>
      <c r="N53" s="114">
        <f>IFERROR(DTE_demand_forecast!N53*Demand_Settings!$E$34,"-")</f>
        <v>4717322.1779937726</v>
      </c>
      <c r="O53" s="114">
        <f>IFERROR(DTE_demand_forecast!O53*Demand_Settings!$E$34,"-")</f>
        <v>4811668.6215536464</v>
      </c>
      <c r="P53" s="114">
        <f>IFERROR(DTE_demand_forecast!P53*Demand_Settings!$E$34,"-")</f>
        <v>4907901.9939847207</v>
      </c>
      <c r="Q53" s="114">
        <f>IFERROR(DTE_demand_forecast!Q53*Demand_Settings!$E$34,"-")</f>
        <v>5006060.0338644143</v>
      </c>
      <c r="R53" s="114">
        <f>IFERROR(DTE_demand_forecast!R53*Demand_Settings!$E$34,"-")</f>
        <v>5106181.234541703</v>
      </c>
      <c r="S53" s="114">
        <f>IFERROR(DTE_demand_forecast!S53*Demand_Settings!$E$34,"-")</f>
        <v>5208304.8592325356</v>
      </c>
      <c r="T53" s="114">
        <f>IFERROR(DTE_demand_forecast!T53*Demand_Settings!$E$34,"-")</f>
        <v>5312470.9564171871</v>
      </c>
      <c r="U53" s="114">
        <f>IFERROR(DTE_demand_forecast!U53*Demand_Settings!$E$34,"-")</f>
        <v>5418720.3755455315</v>
      </c>
      <c r="V53" s="114">
        <f>IFERROR(DTE_demand_forecast!V53*Demand_Settings!$E$34,"-")</f>
        <v>5527094.7830564408</v>
      </c>
      <c r="W53" s="114">
        <f>IFERROR(DTE_demand_forecast!W53*Demand_Settings!$E$34,"-")</f>
        <v>5637636.6787175704</v>
      </c>
    </row>
    <row r="54" spans="1:23" ht="12" x14ac:dyDescent="0.25">
      <c r="A54" s="113" t="str">
        <f>DTE_mission_minutes!A54</f>
        <v>New</v>
      </c>
      <c r="B54" s="113" t="str">
        <f>DTE_mission_minutes!B54</f>
        <v>Mission Operations</v>
      </c>
      <c r="C54" s="113" t="str">
        <f>DTE_mission_minutes!C53</f>
        <v>-</v>
      </c>
      <c r="D54" s="114" t="str">
        <f>IFERROR(DTE_demand_forecast!D54*Demand_Settings!$E$34,"-")</f>
        <v>-</v>
      </c>
      <c r="E54" s="114" t="str">
        <f>IFERROR(DTE_demand_forecast!E54*Demand_Settings!$E$34,"-")</f>
        <v>-</v>
      </c>
      <c r="F54" s="114" t="str">
        <f>IFERROR(DTE_demand_forecast!F54*Demand_Settings!$E$34,"-")</f>
        <v>-</v>
      </c>
      <c r="G54" s="114" t="str">
        <f>IFERROR(DTE_demand_forecast!G54*Demand_Settings!$E$34,"-")</f>
        <v>-</v>
      </c>
      <c r="H54" s="114" t="str">
        <f>IFERROR(DTE_demand_forecast!H54*Demand_Settings!$E$34,"-")</f>
        <v>-</v>
      </c>
      <c r="I54" s="114" t="str">
        <f>IFERROR(DTE_demand_forecast!I54*Demand_Settings!$E$34,"-")</f>
        <v>-</v>
      </c>
      <c r="J54" s="114" t="str">
        <f>IFERROR(DTE_demand_forecast!J54*Demand_Settings!$E$34,"-")</f>
        <v>-</v>
      </c>
      <c r="K54" s="114" t="str">
        <f>IFERROR(DTE_demand_forecast!K54*Demand_Settings!$E$34,"-")</f>
        <v>-</v>
      </c>
      <c r="L54" s="114" t="str">
        <f>IFERROR(DTE_demand_forecast!L54*Demand_Settings!$E$34,"-")</f>
        <v>-</v>
      </c>
      <c r="M54" s="114" t="str">
        <f>IFERROR(DTE_demand_forecast!M54*Demand_Settings!$E$34,"-")</f>
        <v>-</v>
      </c>
      <c r="N54" s="114" t="str">
        <f>IFERROR(DTE_demand_forecast!N54*Demand_Settings!$E$34,"-")</f>
        <v>-</v>
      </c>
      <c r="O54" s="114" t="str">
        <f>IFERROR(DTE_demand_forecast!O54*Demand_Settings!$E$34,"-")</f>
        <v>-</v>
      </c>
      <c r="P54" s="114" t="str">
        <f>IFERROR(DTE_demand_forecast!P54*Demand_Settings!$E$34,"-")</f>
        <v>-</v>
      </c>
      <c r="Q54" s="114" t="str">
        <f>IFERROR(DTE_demand_forecast!Q54*Demand_Settings!$E$34,"-")</f>
        <v>-</v>
      </c>
      <c r="R54" s="114" t="str">
        <f>IFERROR(DTE_demand_forecast!R54*Demand_Settings!$E$34,"-")</f>
        <v>-</v>
      </c>
      <c r="S54" s="114" t="str">
        <f>IFERROR(DTE_demand_forecast!S54*Demand_Settings!$E$34,"-")</f>
        <v>-</v>
      </c>
      <c r="T54" s="114" t="str">
        <f>IFERROR(DTE_demand_forecast!T54*Demand_Settings!$E$34,"-")</f>
        <v>-</v>
      </c>
      <c r="U54" s="114" t="str">
        <f>IFERROR(DTE_demand_forecast!U54*Demand_Settings!$E$34,"-")</f>
        <v>-</v>
      </c>
      <c r="V54" s="114" t="str">
        <f>IFERROR(DTE_demand_forecast!V54*Demand_Settings!$E$34,"-")</f>
        <v>-</v>
      </c>
      <c r="W54" s="114" t="str">
        <f>IFERROR(DTE_demand_forecast!W54*Demand_Settings!$E$34,"-")</f>
        <v>-</v>
      </c>
    </row>
    <row r="55" spans="1:23" ht="12" x14ac:dyDescent="0.25">
      <c r="A55" s="113" t="str">
        <f>DTE_mission_minutes!A55</f>
        <v>New</v>
      </c>
      <c r="B55" s="113" t="str">
        <f>DTE_mission_minutes!B55</f>
        <v>Launch Events</v>
      </c>
      <c r="C55" s="113" t="str">
        <f>DTE_mission_minutes!C54</f>
        <v>-</v>
      </c>
      <c r="D55" s="114">
        <f>IFERROR(DTE_demand_forecast!D55*Demand_Settings!$E$34,"-")</f>
        <v>143091.31237870373</v>
      </c>
      <c r="E55" s="114">
        <f>IFERROR(DTE_demand_forecast!E55*Demand_Settings!$E$34,"-")</f>
        <v>291906.27725255559</v>
      </c>
      <c r="F55" s="114">
        <f>IFERROR(DTE_demand_forecast!F55*Demand_Settings!$E$34,"-")</f>
        <v>446616.6041964101</v>
      </c>
      <c r="G55" s="114">
        <f>IFERROR(DTE_demand_forecast!G55*Demand_Settings!$E$34,"-")</f>
        <v>607398.58170711761</v>
      </c>
      <c r="H55" s="114">
        <f>IFERROR(DTE_demand_forecast!H55*Demand_Settings!$E$34,"-")</f>
        <v>1548866.38335315</v>
      </c>
      <c r="I55" s="114">
        <f>IFERROR(DTE_demand_forecast!I55*Demand_Settings!$E$34,"-")</f>
        <v>1737828.0821222344</v>
      </c>
      <c r="J55" s="114">
        <f>IFERROR(DTE_demand_forecast!J55*Demand_Settings!$E$34,"-")</f>
        <v>1933728.7022887408</v>
      </c>
      <c r="K55" s="114">
        <f>IFERROR(DTE_demand_forecast!K55*Demand_Settings!$E$34,"-")</f>
        <v>2136770.2160290577</v>
      </c>
      <c r="L55" s="114">
        <f>IFERROR(DTE_demand_forecast!L55*Demand_Settings!$E$34,"-")</f>
        <v>2347159.8988380735</v>
      </c>
      <c r="M55" s="114">
        <f>IFERROR(DTE_demand_forecast!M55*Demand_Settings!$E$34,"-")</f>
        <v>2565110.4608730376</v>
      </c>
      <c r="N55" s="114">
        <f>IFERROR(DTE_demand_forecast!N55*Demand_Settings!$E$34,"-")</f>
        <v>2616412.6700904984</v>
      </c>
      <c r="O55" s="114">
        <f>IFERROR(DTE_demand_forecast!O55*Demand_Settings!$E$34,"-")</f>
        <v>2668740.9234923078</v>
      </c>
      <c r="P55" s="114">
        <f>IFERROR(DTE_demand_forecast!P55*Demand_Settings!$E$34,"-")</f>
        <v>2722115.7419621544</v>
      </c>
      <c r="Q55" s="114">
        <f>IFERROR(DTE_demand_forecast!Q55*Demand_Settings!$E$34,"-")</f>
        <v>2776558.0568013974</v>
      </c>
      <c r="R55" s="114">
        <f>IFERROR(DTE_demand_forecast!R55*Demand_Settings!$E$34,"-")</f>
        <v>2832089.2179374252</v>
      </c>
      <c r="S55" s="114">
        <f>IFERROR(DTE_demand_forecast!S55*Demand_Settings!$E$34,"-")</f>
        <v>2888731.0022961735</v>
      </c>
      <c r="T55" s="114">
        <f>IFERROR(DTE_demand_forecast!T55*Demand_Settings!$E$34,"-")</f>
        <v>2946505.6223420976</v>
      </c>
      <c r="U55" s="114">
        <f>IFERROR(DTE_demand_forecast!U55*Demand_Settings!$E$34,"-")</f>
        <v>3005435.7347889394</v>
      </c>
      <c r="V55" s="114">
        <f>IFERROR(DTE_demand_forecast!V55*Demand_Settings!$E$34,"-")</f>
        <v>3065544.449484718</v>
      </c>
      <c r="W55" s="114">
        <f>IFERROR(DTE_demand_forecast!W55*Demand_Settings!$E$34,"-")</f>
        <v>3126855.3384744124</v>
      </c>
    </row>
    <row r="56" spans="1:23" ht="12" x14ac:dyDescent="0.25">
      <c r="A56" s="113" t="str">
        <f>DTE_mission_minutes!A56</f>
        <v>New</v>
      </c>
      <c r="B56" s="113" t="str">
        <f>DTE_mission_minutes!B56</f>
        <v>Terrestrial &amp; Aerial</v>
      </c>
      <c r="C56" s="113" t="str">
        <f>DTE_mission_minutes!C55</f>
        <v>-</v>
      </c>
      <c r="D56" s="114">
        <f>IFERROR(DTE_demand_forecast!D56*Demand_Settings!$E$34,"-")</f>
        <v>70666.999750000017</v>
      </c>
      <c r="E56" s="114">
        <f>IFERROR(DTE_demand_forecast!E56*Demand_Settings!$E$34,"-")</f>
        <v>864964.07694000017</v>
      </c>
      <c r="F56" s="114">
        <f>IFERROR(DTE_demand_forecast!F56*Demand_Settings!$E$34,"-")</f>
        <v>955785.30501870019</v>
      </c>
      <c r="G56" s="114">
        <f>IFERROR(DTE_demand_forecast!G56*Demand_Settings!$E$34,"-")</f>
        <v>1049893.3965897721</v>
      </c>
      <c r="H56" s="114">
        <f>IFERROR(DTE_demand_forecast!H56*Demand_Settings!$E$34,"-")</f>
        <v>1147383.4977016796</v>
      </c>
      <c r="I56" s="114">
        <f>IFERROR(DTE_demand_forecast!I56*Demand_Settings!$E$34,"-")</f>
        <v>2028574.0239365697</v>
      </c>
      <c r="J56" s="114">
        <f>IFERROR(DTE_demand_forecast!J56*Demand_Settings!$E$34,"-")</f>
        <v>2148728.0238158898</v>
      </c>
      <c r="K56" s="114">
        <f>IFERROR(DTE_demand_forecast!K56*Demand_Settings!$E$34,"-")</f>
        <v>2272876.7540808073</v>
      </c>
      <c r="L56" s="114">
        <f>IFERROR(DTE_demand_forecast!L56*Demand_Settings!$E$34,"-")</f>
        <v>2401131.9423467955</v>
      </c>
      <c r="M56" s="114">
        <f>IFERROR(DTE_demand_forecast!M56*Demand_Settings!$E$34,"-")</f>
        <v>2533608.1874417914</v>
      </c>
      <c r="N56" s="114">
        <f>IFERROR(DTE_demand_forecast!N56*Demand_Settings!$E$34,"-")</f>
        <v>2584280.3511906271</v>
      </c>
      <c r="O56" s="114">
        <f>IFERROR(DTE_demand_forecast!O56*Demand_Settings!$E$34,"-")</f>
        <v>2635965.9582144395</v>
      </c>
      <c r="P56" s="114">
        <f>IFERROR(DTE_demand_forecast!P56*Demand_Settings!$E$34,"-")</f>
        <v>2688685.2773787286</v>
      </c>
      <c r="Q56" s="114">
        <f>IFERROR(DTE_demand_forecast!Q56*Demand_Settings!$E$34,"-")</f>
        <v>2742458.9829263031</v>
      </c>
      <c r="R56" s="114">
        <f>IFERROR(DTE_demand_forecast!R56*Demand_Settings!$E$34,"-")</f>
        <v>2797308.1625848296</v>
      </c>
      <c r="S56" s="114">
        <f>IFERROR(DTE_demand_forecast!S56*Demand_Settings!$E$34,"-")</f>
        <v>2853254.3258365253</v>
      </c>
      <c r="T56" s="114">
        <f>IFERROR(DTE_demand_forecast!T56*Demand_Settings!$E$34,"-")</f>
        <v>2910319.4123532563</v>
      </c>
      <c r="U56" s="114">
        <f>IFERROR(DTE_demand_forecast!U56*Demand_Settings!$E$34,"-")</f>
        <v>2968525.8006003215</v>
      </c>
      <c r="V56" s="114">
        <f>IFERROR(DTE_demand_forecast!V56*Demand_Settings!$E$34,"-")</f>
        <v>3027896.3166123275</v>
      </c>
      <c r="W56" s="114">
        <f>IFERROR(DTE_demand_forecast!W56*Demand_Settings!$E$34,"-")</f>
        <v>3088454.242944574</v>
      </c>
    </row>
    <row r="57" spans="1:23" ht="12" x14ac:dyDescent="0.25">
      <c r="C57" s="75"/>
      <c r="D57" s="302"/>
      <c r="E57" s="302"/>
      <c r="F57" s="302"/>
      <c r="G57" s="302"/>
      <c r="H57" s="302"/>
      <c r="I57" s="302"/>
      <c r="J57" s="302"/>
      <c r="K57" s="302"/>
      <c r="L57" s="302"/>
      <c r="M57" s="302"/>
      <c r="N57" s="302"/>
      <c r="O57" s="302"/>
      <c r="P57" s="302"/>
      <c r="Q57" s="302"/>
      <c r="R57" s="302"/>
      <c r="S57" s="302"/>
      <c r="T57" s="302"/>
      <c r="U57" s="302"/>
      <c r="V57" s="302"/>
      <c r="W57" s="302"/>
    </row>
    <row r="58" spans="1:23" x14ac:dyDescent="0.3">
      <c r="D58" s="105">
        <f t="shared" ref="D58:W58" si="0">SUM(D2:D56)</f>
        <v>32973041.899381619</v>
      </c>
      <c r="E58" s="105">
        <f t="shared" si="0"/>
        <v>65648629.993528381</v>
      </c>
      <c r="F58" s="105">
        <f t="shared" si="0"/>
        <v>77447542.676458344</v>
      </c>
      <c r="G58" s="105">
        <f t="shared" si="0"/>
        <v>128996301.68154027</v>
      </c>
      <c r="H58" s="105">
        <f t="shared" si="0"/>
        <v>183323321.33162737</v>
      </c>
      <c r="I58" s="105">
        <f t="shared" si="0"/>
        <v>237877050.76256615</v>
      </c>
      <c r="J58" s="105">
        <f t="shared" si="0"/>
        <v>295435883.8239339</v>
      </c>
      <c r="K58" s="105">
        <f t="shared" si="0"/>
        <v>339321255.82283539</v>
      </c>
      <c r="L58" s="105">
        <f t="shared" si="0"/>
        <v>355608791.09668481</v>
      </c>
      <c r="M58" s="105">
        <f t="shared" si="0"/>
        <v>372416195.68671328</v>
      </c>
      <c r="N58" s="105">
        <f t="shared" si="0"/>
        <v>375923625.50507313</v>
      </c>
      <c r="O58" s="105">
        <f t="shared" si="0"/>
        <v>383323487.90474796</v>
      </c>
      <c r="P58" s="105">
        <f t="shared" si="0"/>
        <v>390871347.55241644</v>
      </c>
      <c r="Q58" s="105">
        <f t="shared" si="0"/>
        <v>398570164.39303821</v>
      </c>
      <c r="R58" s="105">
        <f t="shared" si="0"/>
        <v>406422957.57047254</v>
      </c>
      <c r="S58" s="105">
        <f t="shared" si="0"/>
        <v>414432806.61145532</v>
      </c>
      <c r="T58" s="105">
        <f t="shared" si="0"/>
        <v>422602852.63325793</v>
      </c>
      <c r="U58" s="105">
        <f t="shared" si="0"/>
        <v>430936299.57549667</v>
      </c>
      <c r="V58" s="105">
        <f t="shared" si="0"/>
        <v>439436415.45657992</v>
      </c>
      <c r="W58" s="105">
        <f t="shared" si="0"/>
        <v>448106533.655285</v>
      </c>
    </row>
    <row r="60" spans="1:23" ht="15" thickBot="1" x14ac:dyDescent="0.35">
      <c r="A60" s="71"/>
      <c r="B60" s="71" t="s">
        <v>20</v>
      </c>
      <c r="D60" s="293"/>
      <c r="E60" s="293"/>
      <c r="F60" s="293"/>
      <c r="G60" s="293"/>
      <c r="H60" s="293"/>
      <c r="I60" s="293"/>
      <c r="J60" s="293"/>
      <c r="K60" s="293"/>
      <c r="L60" s="293"/>
      <c r="M60" s="294"/>
      <c r="N60" s="293"/>
      <c r="O60" s="293"/>
      <c r="P60" s="293"/>
      <c r="Q60" s="293"/>
      <c r="R60" s="293"/>
      <c r="S60" s="293"/>
      <c r="T60" s="293"/>
      <c r="U60" s="293"/>
      <c r="V60" s="293"/>
      <c r="W60" s="293"/>
    </row>
    <row r="61" spans="1:23" x14ac:dyDescent="0.3">
      <c r="A61" s="71"/>
      <c r="B61" s="115" t="s">
        <v>157</v>
      </c>
      <c r="D61" s="306">
        <f>D1</f>
        <v>2021</v>
      </c>
      <c r="E61" s="306">
        <f t="shared" ref="E61:W61" si="1">E1</f>
        <v>2022</v>
      </c>
      <c r="F61" s="306">
        <f t="shared" si="1"/>
        <v>2023</v>
      </c>
      <c r="G61" s="306">
        <f t="shared" si="1"/>
        <v>2024</v>
      </c>
      <c r="H61" s="306">
        <f t="shared" si="1"/>
        <v>2025</v>
      </c>
      <c r="I61" s="306">
        <f t="shared" si="1"/>
        <v>2026</v>
      </c>
      <c r="J61" s="306">
        <f t="shared" si="1"/>
        <v>2027</v>
      </c>
      <c r="K61" s="306">
        <f t="shared" si="1"/>
        <v>2028</v>
      </c>
      <c r="L61" s="306">
        <f t="shared" si="1"/>
        <v>2029</v>
      </c>
      <c r="M61" s="306">
        <f t="shared" si="1"/>
        <v>2030</v>
      </c>
      <c r="N61" s="306">
        <f t="shared" si="1"/>
        <v>2031</v>
      </c>
      <c r="O61" s="306">
        <f t="shared" si="1"/>
        <v>2032</v>
      </c>
      <c r="P61" s="306">
        <f t="shared" si="1"/>
        <v>2033</v>
      </c>
      <c r="Q61" s="306">
        <f t="shared" si="1"/>
        <v>2034</v>
      </c>
      <c r="R61" s="306">
        <f t="shared" si="1"/>
        <v>2035</v>
      </c>
      <c r="S61" s="306">
        <f t="shared" si="1"/>
        <v>2036</v>
      </c>
      <c r="T61" s="306">
        <f t="shared" si="1"/>
        <v>2037</v>
      </c>
      <c r="U61" s="306">
        <f t="shared" si="1"/>
        <v>2038</v>
      </c>
      <c r="V61" s="306">
        <f t="shared" si="1"/>
        <v>2039</v>
      </c>
      <c r="W61" s="306">
        <f t="shared" si="1"/>
        <v>2040</v>
      </c>
    </row>
    <row r="62" spans="1:23" x14ac:dyDescent="0.3">
      <c r="A62" s="71"/>
      <c r="B62" s="117" t="s">
        <v>112</v>
      </c>
      <c r="D62" s="112">
        <f>SUMIF($B2:$B56,$B62,D$2:D$56)</f>
        <v>5434086.1194250016</v>
      </c>
      <c r="E62" s="112">
        <f t="shared" ref="E62:W62" si="2">SUMIF($B2:$B56,$B62,E$2:E$56)</f>
        <v>5322283.4216358894</v>
      </c>
      <c r="F62" s="112">
        <f t="shared" si="2"/>
        <v>4723665.0641790219</v>
      </c>
      <c r="G62" s="112">
        <f t="shared" si="2"/>
        <v>5353011.3951968029</v>
      </c>
      <c r="H62" s="112">
        <f t="shared" si="2"/>
        <v>5380516.0306662014</v>
      </c>
      <c r="I62" s="112">
        <f t="shared" si="2"/>
        <v>5409080.8448118744</v>
      </c>
      <c r="J62" s="112">
        <f t="shared" si="2"/>
        <v>5438737.2429266861</v>
      </c>
      <c r="K62" s="112">
        <f t="shared" si="2"/>
        <v>5469517.4624437438</v>
      </c>
      <c r="L62" s="112">
        <f t="shared" si="2"/>
        <v>5501454.5936598899</v>
      </c>
      <c r="M62" s="112">
        <f t="shared" si="2"/>
        <v>5534582.6009552823</v>
      </c>
      <c r="N62" s="112">
        <f t="shared" si="2"/>
        <v>1804140.6445309394</v>
      </c>
      <c r="O62" s="112">
        <f t="shared" si="2"/>
        <v>1821373.8339260023</v>
      </c>
      <c r="P62" s="112">
        <f t="shared" si="2"/>
        <v>1838951.687108967</v>
      </c>
      <c r="Q62" s="112">
        <f t="shared" si="2"/>
        <v>1856881.0973555907</v>
      </c>
      <c r="R62" s="112">
        <f t="shared" si="2"/>
        <v>1875169.095807147</v>
      </c>
      <c r="S62" s="112">
        <f t="shared" si="2"/>
        <v>1893822.8542277343</v>
      </c>
      <c r="T62" s="112">
        <f t="shared" si="2"/>
        <v>1912849.6878167335</v>
      </c>
      <c r="U62" s="112">
        <f t="shared" si="2"/>
        <v>1932257.0580775125</v>
      </c>
      <c r="V62" s="112">
        <f t="shared" si="2"/>
        <v>1952052.5757435071</v>
      </c>
      <c r="W62" s="112">
        <f t="shared" si="2"/>
        <v>1972244.0037628217</v>
      </c>
    </row>
    <row r="63" spans="1:23" x14ac:dyDescent="0.3">
      <c r="A63" s="71"/>
      <c r="B63" s="117" t="s">
        <v>110</v>
      </c>
      <c r="D63" s="112">
        <f>SUMIF($B2:$B56,$B63,D$2:D$56)</f>
        <v>18290810.723666664</v>
      </c>
      <c r="E63" s="112">
        <f t="shared" ref="E63:W63" si="3">SUMIF($B2:$B56,$B63,E$2:E$56)</f>
        <v>50081182.190820627</v>
      </c>
      <c r="F63" s="112">
        <f t="shared" si="3"/>
        <v>62074219.230146281</v>
      </c>
      <c r="G63" s="112">
        <f t="shared" si="3"/>
        <v>112600387.69453391</v>
      </c>
      <c r="H63" s="112">
        <f t="shared" si="3"/>
        <v>165473281.35996318</v>
      </c>
      <c r="I63" s="112">
        <f t="shared" si="3"/>
        <v>219452093.18951628</v>
      </c>
      <c r="J63" s="112">
        <f t="shared" si="3"/>
        <v>276487492.30846089</v>
      </c>
      <c r="K63" s="112">
        <f t="shared" si="3"/>
        <v>319832394.17729479</v>
      </c>
      <c r="L63" s="112">
        <f t="shared" si="3"/>
        <v>335561951.05950344</v>
      </c>
      <c r="M63" s="112">
        <f t="shared" si="3"/>
        <v>351793384.85390723</v>
      </c>
      <c r="N63" s="112">
        <f t="shared" si="3"/>
        <v>358797872.82210761</v>
      </c>
      <c r="O63" s="112">
        <f t="shared" si="3"/>
        <v>365942450.54967189</v>
      </c>
      <c r="P63" s="112">
        <f t="shared" si="3"/>
        <v>373229919.83178765</v>
      </c>
      <c r="Q63" s="112">
        <f t="shared" si="3"/>
        <v>380663138.49954557</v>
      </c>
      <c r="R63" s="112">
        <f t="shared" si="3"/>
        <v>388245021.54065877</v>
      </c>
      <c r="S63" s="112">
        <f t="shared" si="3"/>
        <v>395978542.24259406</v>
      </c>
      <c r="T63" s="112">
        <f t="shared" si="3"/>
        <v>403866733.35856819</v>
      </c>
      <c r="U63" s="112">
        <f t="shared" si="3"/>
        <v>411912688.29686183</v>
      </c>
      <c r="V63" s="112">
        <f t="shared" si="3"/>
        <v>420119562.33392125</v>
      </c>
      <c r="W63" s="112">
        <f t="shared" si="3"/>
        <v>428490573.85172188</v>
      </c>
    </row>
    <row r="64" spans="1:23" x14ac:dyDescent="0.3">
      <c r="A64" s="71"/>
      <c r="B64" s="117" t="s">
        <v>109</v>
      </c>
      <c r="D64" s="112">
        <f>SUMIF($B2:$B56,$B64,D$2:D$56)</f>
        <v>2064281.3455825394</v>
      </c>
      <c r="E64" s="112">
        <f t="shared" ref="E64:W64" si="4">SUMIF($B2:$B56,$B64,E$2:E$56)</f>
        <v>2132089.7894117143</v>
      </c>
      <c r="F64" s="112">
        <f t="shared" si="4"/>
        <v>2383934.5229503401</v>
      </c>
      <c r="G64" s="112">
        <f t="shared" si="4"/>
        <v>2467495.4188228524</v>
      </c>
      <c r="H64" s="112">
        <f t="shared" si="4"/>
        <v>2553879.3179343008</v>
      </c>
      <c r="I64" s="112">
        <f t="shared" si="4"/>
        <v>2643165.7160558933</v>
      </c>
      <c r="J64" s="112">
        <f t="shared" si="4"/>
        <v>2735436.1595883924</v>
      </c>
      <c r="K64" s="112">
        <f t="shared" si="4"/>
        <v>2830774.2957889838</v>
      </c>
      <c r="L64" s="112">
        <f t="shared" si="4"/>
        <v>2929265.9241869804</v>
      </c>
      <c r="M64" s="112">
        <f t="shared" si="4"/>
        <v>3030999.0492157969</v>
      </c>
      <c r="N64" s="112">
        <f t="shared" si="4"/>
        <v>3069911.9695393192</v>
      </c>
      <c r="O64" s="112">
        <f t="shared" si="4"/>
        <v>3109603.1482693115</v>
      </c>
      <c r="P64" s="112">
        <f t="shared" si="4"/>
        <v>3150088.1505739042</v>
      </c>
      <c r="Q64" s="112">
        <f t="shared" si="4"/>
        <v>3191382.8529245891</v>
      </c>
      <c r="R64" s="112">
        <f t="shared" si="4"/>
        <v>3233503.449322287</v>
      </c>
      <c r="S64" s="112">
        <f t="shared" si="4"/>
        <v>3276466.4576479383</v>
      </c>
      <c r="T64" s="112">
        <f t="shared" si="4"/>
        <v>3320288.7261401042</v>
      </c>
      <c r="U64" s="112">
        <f t="shared" si="4"/>
        <v>3364987.4400021126</v>
      </c>
      <c r="V64" s="112">
        <f t="shared" si="4"/>
        <v>3410580.1281413613</v>
      </c>
      <c r="W64" s="112">
        <f t="shared" si="4"/>
        <v>3457084.670043394</v>
      </c>
    </row>
    <row r="65" spans="1:23" x14ac:dyDescent="0.3">
      <c r="A65" s="71"/>
      <c r="B65" s="117" t="s">
        <v>155</v>
      </c>
      <c r="D65" s="112">
        <f>SUMIF($B2:$B56,$B65,D$2:D$56)</f>
        <v>0</v>
      </c>
      <c r="E65" s="112">
        <f t="shared" ref="E65:W65" si="5">SUMIF($B2:$B56,$B65,E$2:E$56)</f>
        <v>0</v>
      </c>
      <c r="F65" s="112">
        <f t="shared" si="5"/>
        <v>0</v>
      </c>
      <c r="G65" s="112">
        <f t="shared" si="5"/>
        <v>0</v>
      </c>
      <c r="H65" s="112">
        <f t="shared" si="5"/>
        <v>0</v>
      </c>
      <c r="I65" s="112">
        <f t="shared" si="5"/>
        <v>0</v>
      </c>
      <c r="J65" s="112">
        <f t="shared" si="5"/>
        <v>0</v>
      </c>
      <c r="K65" s="112">
        <f t="shared" si="5"/>
        <v>0</v>
      </c>
      <c r="L65" s="112">
        <f t="shared" si="5"/>
        <v>0</v>
      </c>
      <c r="M65" s="112">
        <f t="shared" si="5"/>
        <v>0</v>
      </c>
      <c r="N65" s="112">
        <f t="shared" si="5"/>
        <v>0</v>
      </c>
      <c r="O65" s="112">
        <f t="shared" si="5"/>
        <v>0</v>
      </c>
      <c r="P65" s="112">
        <f t="shared" si="5"/>
        <v>0</v>
      </c>
      <c r="Q65" s="112">
        <f t="shared" si="5"/>
        <v>0</v>
      </c>
      <c r="R65" s="112">
        <f t="shared" si="5"/>
        <v>0</v>
      </c>
      <c r="S65" s="112">
        <f t="shared" si="5"/>
        <v>0</v>
      </c>
      <c r="T65" s="112">
        <f t="shared" si="5"/>
        <v>0</v>
      </c>
      <c r="U65" s="112">
        <f t="shared" si="5"/>
        <v>0</v>
      </c>
      <c r="V65" s="112">
        <f t="shared" si="5"/>
        <v>0</v>
      </c>
      <c r="W65" s="112">
        <f t="shared" si="5"/>
        <v>0</v>
      </c>
    </row>
    <row r="66" spans="1:23" x14ac:dyDescent="0.3">
      <c r="A66" s="71"/>
      <c r="B66" s="117" t="s">
        <v>113</v>
      </c>
      <c r="D66" s="112">
        <f>SUMIF($B2:$B56,$B66,D$2:D$56)</f>
        <v>3869847.2286805552</v>
      </c>
      <c r="E66" s="112">
        <f t="shared" ref="E66:W66" si="6">SUMIF($B2:$B56,$B66,E$2:E$56)</f>
        <v>3869847.2286805552</v>
      </c>
      <c r="F66" s="112">
        <f t="shared" si="6"/>
        <v>3869847.2286805552</v>
      </c>
      <c r="G66" s="112">
        <f t="shared" si="6"/>
        <v>3869847.2286805552</v>
      </c>
      <c r="H66" s="112">
        <f t="shared" si="6"/>
        <v>4188847.0946107074</v>
      </c>
      <c r="I66" s="112">
        <f t="shared" si="6"/>
        <v>4272624.036502922</v>
      </c>
      <c r="J66" s="112">
        <f t="shared" si="6"/>
        <v>4358076.5172329806</v>
      </c>
      <c r="K66" s="112">
        <f t="shared" si="6"/>
        <v>4445238.0475776391</v>
      </c>
      <c r="L66" s="112">
        <f>SUMIF($B2:$B56,$B66,L$2:L$56)</f>
        <v>4534142.8085291917</v>
      </c>
      <c r="M66" s="112">
        <f t="shared" si="6"/>
        <v>4624825.6646997761</v>
      </c>
      <c r="N66" s="112">
        <f t="shared" si="6"/>
        <v>4717322.1779937726</v>
      </c>
      <c r="O66" s="112">
        <f t="shared" si="6"/>
        <v>4811668.6215536464</v>
      </c>
      <c r="P66" s="112">
        <f t="shared" si="6"/>
        <v>4907901.9939847207</v>
      </c>
      <c r="Q66" s="112">
        <f t="shared" si="6"/>
        <v>5006060.0338644143</v>
      </c>
      <c r="R66" s="112">
        <f t="shared" si="6"/>
        <v>5106181.234541703</v>
      </c>
      <c r="S66" s="112">
        <f t="shared" si="6"/>
        <v>5208304.8592325356</v>
      </c>
      <c r="T66" s="112">
        <f t="shared" si="6"/>
        <v>5312470.9564171871</v>
      </c>
      <c r="U66" s="112">
        <f t="shared" si="6"/>
        <v>5418720.3755455315</v>
      </c>
      <c r="V66" s="112">
        <f t="shared" si="6"/>
        <v>5527094.7830564408</v>
      </c>
      <c r="W66" s="112">
        <f t="shared" si="6"/>
        <v>5637636.6787175704</v>
      </c>
    </row>
    <row r="67" spans="1:23" x14ac:dyDescent="0.3">
      <c r="A67" s="71"/>
      <c r="B67" s="117" t="s">
        <v>156</v>
      </c>
      <c r="D67" s="112">
        <f>SUMIF($B2:$B56,$B67,D$2:D$56)</f>
        <v>0</v>
      </c>
      <c r="E67" s="112">
        <f t="shared" ref="E67:W67" si="7">SUMIF($B2:$B56,$B67,E$2:E$56)</f>
        <v>0</v>
      </c>
      <c r="F67" s="112">
        <f t="shared" si="7"/>
        <v>0</v>
      </c>
      <c r="G67" s="112">
        <f t="shared" si="7"/>
        <v>0</v>
      </c>
      <c r="H67" s="112">
        <f t="shared" si="7"/>
        <v>0</v>
      </c>
      <c r="I67" s="112">
        <f t="shared" si="7"/>
        <v>0</v>
      </c>
      <c r="J67" s="112">
        <f t="shared" si="7"/>
        <v>0</v>
      </c>
      <c r="K67" s="112">
        <f t="shared" si="7"/>
        <v>0</v>
      </c>
      <c r="L67" s="112">
        <f t="shared" si="7"/>
        <v>0</v>
      </c>
      <c r="M67" s="112">
        <f t="shared" si="7"/>
        <v>0</v>
      </c>
      <c r="N67" s="112">
        <f t="shared" si="7"/>
        <v>0</v>
      </c>
      <c r="O67" s="112">
        <f t="shared" si="7"/>
        <v>0</v>
      </c>
      <c r="P67" s="112">
        <f t="shared" si="7"/>
        <v>0</v>
      </c>
      <c r="Q67" s="112">
        <f t="shared" si="7"/>
        <v>0</v>
      </c>
      <c r="R67" s="112">
        <f t="shared" si="7"/>
        <v>0</v>
      </c>
      <c r="S67" s="112">
        <f t="shared" si="7"/>
        <v>0</v>
      </c>
      <c r="T67" s="112">
        <f t="shared" si="7"/>
        <v>0</v>
      </c>
      <c r="U67" s="112">
        <f t="shared" si="7"/>
        <v>0</v>
      </c>
      <c r="V67" s="112">
        <f t="shared" si="7"/>
        <v>0</v>
      </c>
      <c r="W67" s="112">
        <f t="shared" si="7"/>
        <v>0</v>
      </c>
    </row>
    <row r="68" spans="1:23" x14ac:dyDescent="0.3">
      <c r="A68" s="71"/>
      <c r="B68" s="117" t="s">
        <v>111</v>
      </c>
      <c r="D68" s="112">
        <f>SUMIF($B2:$B56,$B68,D$2:D$56)</f>
        <v>1589284.0444990741</v>
      </c>
      <c r="E68" s="112">
        <f t="shared" ref="E68:W68" si="8">SUMIF($B2:$B56,$B68,E$2:E$56)</f>
        <v>1757706.4829840371</v>
      </c>
      <c r="F68" s="112">
        <f t="shared" si="8"/>
        <v>1886674.3835390029</v>
      </c>
      <c r="G68" s="112">
        <f t="shared" si="8"/>
        <v>2056032.0241052657</v>
      </c>
      <c r="H68" s="112">
        <f t="shared" si="8"/>
        <v>2979779.5071401871</v>
      </c>
      <c r="I68" s="112">
        <f t="shared" si="8"/>
        <v>3168741.2059092717</v>
      </c>
      <c r="J68" s="112">
        <f t="shared" si="8"/>
        <v>3364641.8260757779</v>
      </c>
      <c r="K68" s="112">
        <f t="shared" si="8"/>
        <v>3567683.3398160948</v>
      </c>
      <c r="L68" s="112">
        <f t="shared" si="8"/>
        <v>3778073.0226251106</v>
      </c>
      <c r="M68" s="112">
        <f t="shared" si="8"/>
        <v>3996023.5846600747</v>
      </c>
      <c r="N68" s="112">
        <f t="shared" si="8"/>
        <v>4047325.7938775355</v>
      </c>
      <c r="O68" s="112">
        <f t="shared" si="8"/>
        <v>4099654.0472793449</v>
      </c>
      <c r="P68" s="112">
        <f t="shared" si="8"/>
        <v>4153028.8657491915</v>
      </c>
      <c r="Q68" s="112">
        <f t="shared" si="8"/>
        <v>4207471.1805884345</v>
      </c>
      <c r="R68" s="112">
        <f t="shared" si="8"/>
        <v>4263002.3417244628</v>
      </c>
      <c r="S68" s="112">
        <f t="shared" si="8"/>
        <v>4319644.1260832101</v>
      </c>
      <c r="T68" s="112">
        <f t="shared" si="8"/>
        <v>4377418.7461291347</v>
      </c>
      <c r="U68" s="112">
        <f t="shared" si="8"/>
        <v>4436348.8585759765</v>
      </c>
      <c r="V68" s="112">
        <f t="shared" si="8"/>
        <v>4496457.5732717551</v>
      </c>
      <c r="W68" s="112">
        <f t="shared" si="8"/>
        <v>4557768.4622614495</v>
      </c>
    </row>
    <row r="69" spans="1:23" ht="15" thickBot="1" x14ac:dyDescent="0.35">
      <c r="A69" s="71"/>
      <c r="B69" s="118" t="s">
        <v>114</v>
      </c>
      <c r="D69" s="112">
        <f>SUMIF($B2:$B56,$B69,D$2:D$56)</f>
        <v>1470662.4139166668</v>
      </c>
      <c r="E69" s="112">
        <f t="shared" ref="E69:W69" si="9">SUMIF($B2:$B56,$B69,E$2:E$56)</f>
        <v>2296725.1855511116</v>
      </c>
      <c r="F69" s="112">
        <f t="shared" si="9"/>
        <v>2355577.9414075892</v>
      </c>
      <c r="G69" s="112">
        <f t="shared" si="9"/>
        <v>2453426.1718675504</v>
      </c>
      <c r="H69" s="112">
        <f t="shared" si="9"/>
        <v>2550916.2729794579</v>
      </c>
      <c r="I69" s="112">
        <f t="shared" si="9"/>
        <v>2735244.0214365697</v>
      </c>
      <c r="J69" s="112">
        <f t="shared" si="9"/>
        <v>2855398.0213158899</v>
      </c>
      <c r="K69" s="112">
        <f t="shared" si="9"/>
        <v>2979546.7515808074</v>
      </c>
      <c r="L69" s="112">
        <f t="shared" si="9"/>
        <v>3107801.9398467955</v>
      </c>
      <c r="M69" s="112">
        <f t="shared" si="9"/>
        <v>3240278.1849417915</v>
      </c>
      <c r="N69" s="112">
        <f t="shared" si="9"/>
        <v>3290950.3486906271</v>
      </c>
      <c r="O69" s="112">
        <f t="shared" si="9"/>
        <v>3342635.9557144395</v>
      </c>
      <c r="P69" s="112">
        <f t="shared" si="9"/>
        <v>3395355.2748787287</v>
      </c>
      <c r="Q69" s="112">
        <f t="shared" si="9"/>
        <v>3449128.9804263031</v>
      </c>
      <c r="R69" s="112">
        <f t="shared" si="9"/>
        <v>3503978.1600848297</v>
      </c>
      <c r="S69" s="112">
        <f t="shared" si="9"/>
        <v>3559924.3233365254</v>
      </c>
      <c r="T69" s="112">
        <f t="shared" si="9"/>
        <v>3616989.4098532563</v>
      </c>
      <c r="U69" s="112">
        <f t="shared" si="9"/>
        <v>3675195.7981003216</v>
      </c>
      <c r="V69" s="112">
        <f t="shared" si="9"/>
        <v>3734566.3141123275</v>
      </c>
      <c r="W69" s="112">
        <f t="shared" si="9"/>
        <v>3795124.240444574</v>
      </c>
    </row>
    <row r="70" spans="1:23" x14ac:dyDescent="0.3">
      <c r="A70" s="71"/>
      <c r="B70" s="71"/>
      <c r="D70" s="293"/>
      <c r="E70" s="293"/>
      <c r="F70" s="293"/>
      <c r="G70" s="293"/>
      <c r="H70" s="293"/>
      <c r="I70" s="293"/>
      <c r="J70" s="293"/>
      <c r="K70" s="293"/>
      <c r="L70" s="293"/>
      <c r="M70" s="294"/>
      <c r="N70" s="293"/>
      <c r="O70" s="293"/>
      <c r="P70" s="293"/>
      <c r="Q70" s="293"/>
      <c r="R70" s="293"/>
      <c r="S70" s="293"/>
      <c r="T70" s="293"/>
      <c r="U70" s="293"/>
      <c r="V70" s="293"/>
      <c r="W70" s="293"/>
    </row>
    <row r="71" spans="1:23" x14ac:dyDescent="0.3">
      <c r="A71" s="71"/>
      <c r="B71" s="71"/>
      <c r="D71" s="105">
        <f>SUM(D62:D69)</f>
        <v>32718971.875770502</v>
      </c>
      <c r="E71" s="105">
        <f t="shared" ref="E71:W71" si="10">SUM(E62:E69)</f>
        <v>65459834.299083941</v>
      </c>
      <c r="F71" s="105">
        <f t="shared" si="10"/>
        <v>77293918.370902792</v>
      </c>
      <c r="G71" s="105">
        <f t="shared" si="10"/>
        <v>128800199.93320693</v>
      </c>
      <c r="H71" s="105">
        <f t="shared" si="10"/>
        <v>183127219.58329406</v>
      </c>
      <c r="I71" s="105">
        <f t="shared" si="10"/>
        <v>237680949.01423284</v>
      </c>
      <c r="J71" s="105">
        <f t="shared" si="10"/>
        <v>295239782.07560056</v>
      </c>
      <c r="K71" s="105">
        <f t="shared" si="10"/>
        <v>339125154.07450211</v>
      </c>
      <c r="L71" s="105">
        <f t="shared" si="10"/>
        <v>355412689.34835142</v>
      </c>
      <c r="M71" s="105">
        <f t="shared" si="10"/>
        <v>372220093.93837994</v>
      </c>
      <c r="N71" s="105">
        <f t="shared" si="10"/>
        <v>375727523.75673985</v>
      </c>
      <c r="O71" s="105">
        <f t="shared" si="10"/>
        <v>383127386.15641469</v>
      </c>
      <c r="P71" s="105">
        <f t="shared" si="10"/>
        <v>390675245.80408317</v>
      </c>
      <c r="Q71" s="105">
        <f t="shared" si="10"/>
        <v>398374062.64470494</v>
      </c>
      <c r="R71" s="105">
        <f t="shared" si="10"/>
        <v>406226855.8221392</v>
      </c>
      <c r="S71" s="105">
        <f t="shared" si="10"/>
        <v>414236704.86312199</v>
      </c>
      <c r="T71" s="105">
        <f t="shared" si="10"/>
        <v>422406750.88492465</v>
      </c>
      <c r="U71" s="105">
        <f t="shared" si="10"/>
        <v>430740197.82716322</v>
      </c>
      <c r="V71" s="105">
        <f t="shared" si="10"/>
        <v>439240313.70824659</v>
      </c>
      <c r="W71" s="105">
        <f t="shared" si="10"/>
        <v>447910431.90695173</v>
      </c>
    </row>
    <row r="72" spans="1:23" x14ac:dyDescent="0.3">
      <c r="A72" s="71"/>
      <c r="B72" s="71"/>
      <c r="D72" s="293"/>
      <c r="E72" s="293"/>
      <c r="F72" s="293"/>
      <c r="G72" s="293"/>
      <c r="H72" s="293"/>
      <c r="I72" s="293"/>
      <c r="J72" s="293"/>
      <c r="K72" s="293"/>
      <c r="L72" s="293"/>
      <c r="M72" s="294"/>
      <c r="N72" s="293"/>
      <c r="O72" s="293"/>
      <c r="P72" s="293"/>
      <c r="Q72" s="293"/>
      <c r="R72" s="293"/>
      <c r="S72" s="293"/>
      <c r="T72" s="293"/>
      <c r="U72" s="293"/>
      <c r="V72" s="293"/>
      <c r="W72" s="293"/>
    </row>
    <row r="73" spans="1:23" ht="15" thickBot="1" x14ac:dyDescent="0.35">
      <c r="A73" s="71"/>
      <c r="B73" s="71" t="s">
        <v>150</v>
      </c>
      <c r="D73" s="293"/>
      <c r="E73" s="293"/>
      <c r="F73" s="293"/>
      <c r="G73" s="293"/>
      <c r="H73" s="293"/>
      <c r="I73" s="293"/>
      <c r="J73" s="293"/>
      <c r="K73" s="293"/>
      <c r="L73" s="293"/>
      <c r="M73" s="294"/>
      <c r="N73" s="293"/>
      <c r="O73" s="293"/>
      <c r="P73" s="293"/>
      <c r="Q73" s="293"/>
      <c r="R73" s="293"/>
      <c r="S73" s="293"/>
      <c r="T73" s="293"/>
      <c r="U73" s="293"/>
      <c r="V73" s="293"/>
      <c r="W73" s="293"/>
    </row>
    <row r="74" spans="1:23" x14ac:dyDescent="0.3">
      <c r="A74" s="71"/>
      <c r="B74" s="115" t="s">
        <v>157</v>
      </c>
      <c r="D74" s="307">
        <v>2021</v>
      </c>
      <c r="E74" s="307">
        <v>2022</v>
      </c>
      <c r="F74" s="307">
        <v>2023</v>
      </c>
      <c r="G74" s="307">
        <v>2024</v>
      </c>
      <c r="H74" s="307">
        <v>2025</v>
      </c>
      <c r="I74" s="307">
        <v>2026</v>
      </c>
      <c r="J74" s="307">
        <v>2027</v>
      </c>
      <c r="K74" s="307">
        <v>2028</v>
      </c>
      <c r="L74" s="307">
        <v>2029</v>
      </c>
      <c r="M74" s="307">
        <v>2030</v>
      </c>
      <c r="N74" s="307">
        <v>2031</v>
      </c>
      <c r="O74" s="307">
        <v>2032</v>
      </c>
      <c r="P74" s="307">
        <v>2033</v>
      </c>
      <c r="Q74" s="307">
        <v>2034</v>
      </c>
      <c r="R74" s="307">
        <v>2035</v>
      </c>
      <c r="S74" s="307">
        <v>2036</v>
      </c>
      <c r="T74" s="307">
        <v>2037</v>
      </c>
      <c r="U74" s="307">
        <v>2038</v>
      </c>
      <c r="V74" s="307">
        <v>2039</v>
      </c>
      <c r="W74" s="307">
        <v>2040</v>
      </c>
    </row>
    <row r="75" spans="1:23" x14ac:dyDescent="0.3">
      <c r="A75" s="71"/>
      <c r="B75" s="117" t="s">
        <v>209</v>
      </c>
      <c r="D75" s="297">
        <f>SUM(D2:D48)</f>
        <v>24744360.751231484</v>
      </c>
      <c r="E75" s="297">
        <f t="shared" ref="E75:W75" si="11">SUM(E2:E48)</f>
        <v>23319419.684985455</v>
      </c>
      <c r="F75" s="297">
        <f t="shared" si="11"/>
        <v>20319017.320832666</v>
      </c>
      <c r="G75" s="297">
        <f t="shared" si="11"/>
        <v>21251377.771531079</v>
      </c>
      <c r="H75" s="297">
        <f t="shared" si="11"/>
        <v>16237662.582294973</v>
      </c>
      <c r="I75" s="297">
        <f t="shared" si="11"/>
        <v>13402450.863477513</v>
      </c>
      <c r="J75" s="297">
        <f t="shared" si="11"/>
        <v>12139444.586604496</v>
      </c>
      <c r="K75" s="297">
        <f t="shared" si="11"/>
        <v>10241018.885493387</v>
      </c>
      <c r="L75" s="297">
        <f t="shared" si="11"/>
        <v>10241018.885493387</v>
      </c>
      <c r="M75" s="297">
        <f t="shared" si="11"/>
        <v>10241018.885493387</v>
      </c>
      <c r="N75" s="297">
        <f t="shared" si="11"/>
        <v>5930505.5213267207</v>
      </c>
      <c r="O75" s="297">
        <f t="shared" si="11"/>
        <v>5930505.5213267207</v>
      </c>
      <c r="P75" s="297">
        <f t="shared" si="11"/>
        <v>5930505.5213267207</v>
      </c>
      <c r="Q75" s="297">
        <f t="shared" si="11"/>
        <v>5930505.5213267207</v>
      </c>
      <c r="R75" s="297">
        <f t="shared" si="11"/>
        <v>5930505.5213267207</v>
      </c>
      <c r="S75" s="297">
        <f t="shared" si="11"/>
        <v>5930505.5213267207</v>
      </c>
      <c r="T75" s="297">
        <f t="shared" si="11"/>
        <v>5930505.5213267207</v>
      </c>
      <c r="U75" s="297">
        <f t="shared" si="11"/>
        <v>5930505.5213267207</v>
      </c>
      <c r="V75" s="297">
        <f t="shared" si="11"/>
        <v>5930505.5213267207</v>
      </c>
      <c r="W75" s="297">
        <f t="shared" si="11"/>
        <v>5930505.5213267207</v>
      </c>
    </row>
    <row r="76" spans="1:23" x14ac:dyDescent="0.3">
      <c r="A76" s="71"/>
      <c r="B76" s="117" t="s">
        <v>210</v>
      </c>
      <c r="D76" s="297">
        <f>SUM(D49:D56)</f>
        <v>8228681.148150133</v>
      </c>
      <c r="E76" s="297">
        <f t="shared" ref="E76:W76" si="12">SUM(E49:E56)</f>
        <v>42329210.308542937</v>
      </c>
      <c r="F76" s="297">
        <f t="shared" si="12"/>
        <v>57128525.355625667</v>
      </c>
      <c r="G76" s="297">
        <f t="shared" si="12"/>
        <v>107744923.91000919</v>
      </c>
      <c r="H76" s="297">
        <f t="shared" si="12"/>
        <v>167085658.7493324</v>
      </c>
      <c r="I76" s="297">
        <f t="shared" si="12"/>
        <v>224474599.89908865</v>
      </c>
      <c r="J76" s="297">
        <f t="shared" si="12"/>
        <v>283296439.23732942</v>
      </c>
      <c r="K76" s="297">
        <f t="shared" si="12"/>
        <v>329080236.93734199</v>
      </c>
      <c r="L76" s="297">
        <f t="shared" si="12"/>
        <v>345367772.21119142</v>
      </c>
      <c r="M76" s="297">
        <f t="shared" si="12"/>
        <v>362175176.80121988</v>
      </c>
      <c r="N76" s="297">
        <f t="shared" si="12"/>
        <v>369993119.98374641</v>
      </c>
      <c r="O76" s="297">
        <f t="shared" si="12"/>
        <v>377392982.38342124</v>
      </c>
      <c r="P76" s="297">
        <f t="shared" si="12"/>
        <v>384940842.03108972</v>
      </c>
      <c r="Q76" s="297">
        <f t="shared" si="12"/>
        <v>392639658.87171149</v>
      </c>
      <c r="R76" s="297">
        <f t="shared" si="12"/>
        <v>400492452.04914582</v>
      </c>
      <c r="S76" s="297">
        <f t="shared" si="12"/>
        <v>408502301.0901286</v>
      </c>
      <c r="T76" s="297">
        <f t="shared" si="12"/>
        <v>416672347.1119312</v>
      </c>
      <c r="U76" s="297">
        <f t="shared" si="12"/>
        <v>425005794.05416989</v>
      </c>
      <c r="V76" s="297">
        <f t="shared" si="12"/>
        <v>433505909.9352532</v>
      </c>
      <c r="W76" s="297">
        <f t="shared" si="12"/>
        <v>442176028.13395828</v>
      </c>
    </row>
    <row r="78" spans="1:23" x14ac:dyDescent="0.3">
      <c r="D78" s="105">
        <f>SUM(D75:D76)</f>
        <v>32973041.899381615</v>
      </c>
      <c r="E78" s="105">
        <f t="shared" ref="E78:W78" si="13">SUM(E75:E76)</f>
        <v>65648629.993528396</v>
      </c>
      <c r="F78" s="105">
        <f t="shared" si="13"/>
        <v>77447542.676458329</v>
      </c>
      <c r="G78" s="105">
        <f t="shared" si="13"/>
        <v>128996301.68154027</v>
      </c>
      <c r="H78" s="105">
        <f t="shared" si="13"/>
        <v>183323321.33162737</v>
      </c>
      <c r="I78" s="105">
        <f t="shared" si="13"/>
        <v>237877050.76256615</v>
      </c>
      <c r="J78" s="105">
        <f t="shared" si="13"/>
        <v>295435883.8239339</v>
      </c>
      <c r="K78" s="105">
        <f t="shared" si="13"/>
        <v>339321255.82283539</v>
      </c>
      <c r="L78" s="105">
        <f t="shared" si="13"/>
        <v>355608791.09668481</v>
      </c>
      <c r="M78" s="105">
        <f t="shared" si="13"/>
        <v>372416195.68671328</v>
      </c>
      <c r="N78" s="105">
        <f t="shared" si="13"/>
        <v>375923625.50507313</v>
      </c>
      <c r="O78" s="105">
        <f t="shared" si="13"/>
        <v>383323487.90474796</v>
      </c>
      <c r="P78" s="105">
        <f t="shared" si="13"/>
        <v>390871347.55241644</v>
      </c>
      <c r="Q78" s="105">
        <f t="shared" si="13"/>
        <v>398570164.39303821</v>
      </c>
      <c r="R78" s="105">
        <f t="shared" si="13"/>
        <v>406422957.57047254</v>
      </c>
      <c r="S78" s="105">
        <f t="shared" si="13"/>
        <v>414432806.61145532</v>
      </c>
      <c r="T78" s="105">
        <f t="shared" si="13"/>
        <v>422602852.63325793</v>
      </c>
      <c r="U78" s="105">
        <f t="shared" si="13"/>
        <v>430936299.57549661</v>
      </c>
      <c r="V78" s="105">
        <f t="shared" si="13"/>
        <v>439436415.45657992</v>
      </c>
      <c r="W78" s="105">
        <f t="shared" si="13"/>
        <v>448106533.655285</v>
      </c>
    </row>
    <row r="80" spans="1:23" ht="12" x14ac:dyDescent="0.25">
      <c r="A80" s="72" t="s">
        <v>85</v>
      </c>
      <c r="B80" s="72"/>
      <c r="C80" s="84" t="s">
        <v>143</v>
      </c>
      <c r="D80" s="304">
        <v>2021</v>
      </c>
      <c r="E80" s="305">
        <v>2022</v>
      </c>
      <c r="F80" s="304">
        <v>2023</v>
      </c>
      <c r="G80" s="305">
        <v>2024</v>
      </c>
      <c r="H80" s="304">
        <v>2025</v>
      </c>
      <c r="I80" s="305">
        <v>2026</v>
      </c>
      <c r="J80" s="304">
        <v>2027</v>
      </c>
      <c r="K80" s="305">
        <v>2028</v>
      </c>
      <c r="L80" s="304">
        <v>2029</v>
      </c>
      <c r="M80" s="305">
        <v>2030</v>
      </c>
      <c r="N80" s="304">
        <v>2031</v>
      </c>
      <c r="O80" s="305">
        <v>2032</v>
      </c>
      <c r="P80" s="304">
        <v>2033</v>
      </c>
      <c r="Q80" s="305">
        <v>2034</v>
      </c>
      <c r="R80" s="304">
        <v>2035</v>
      </c>
      <c r="S80" s="305">
        <v>2036</v>
      </c>
      <c r="T80" s="304">
        <v>2037</v>
      </c>
      <c r="U80" s="305">
        <v>2038</v>
      </c>
      <c r="V80" s="304">
        <v>2039</v>
      </c>
      <c r="W80" s="305">
        <v>2040</v>
      </c>
    </row>
    <row r="81" spans="1:23" ht="12" x14ac:dyDescent="0.25">
      <c r="A81" s="85" t="s">
        <v>116</v>
      </c>
      <c r="B81" s="74" t="s">
        <v>110</v>
      </c>
      <c r="C81" s="86"/>
      <c r="D81" s="114">
        <f>IFERROR(DTE_demand_forecast!D81*Demand_Settings!$E$34,"-")</f>
        <v>380941.83242857124</v>
      </c>
      <c r="E81" s="114">
        <f>IFERROR(DTE_demand_forecast!E81*Demand_Settings!$E$34,"-")</f>
        <v>380941.83242857124</v>
      </c>
      <c r="F81" s="114">
        <f>IFERROR(DTE_demand_forecast!F81*Demand_Settings!$E$34,"-")</f>
        <v>0</v>
      </c>
      <c r="G81" s="114">
        <f>IFERROR(DTE_demand_forecast!G81*Demand_Settings!$E$34,"-")</f>
        <v>0</v>
      </c>
      <c r="H81" s="114">
        <f>IFERROR(DTE_demand_forecast!H81*Demand_Settings!$E$34,"-")</f>
        <v>0</v>
      </c>
      <c r="I81" s="114">
        <f>IFERROR(DTE_demand_forecast!I81*Demand_Settings!$E$34,"-")</f>
        <v>0</v>
      </c>
      <c r="J81" s="114">
        <f>IFERROR(DTE_demand_forecast!J81*Demand_Settings!$E$34,"-")</f>
        <v>0</v>
      </c>
      <c r="K81" s="114">
        <f>IFERROR(DTE_demand_forecast!K81*Demand_Settings!$E$34,"-")</f>
        <v>0</v>
      </c>
      <c r="L81" s="114">
        <f>IFERROR(DTE_demand_forecast!L81*Demand_Settings!$E$34,"-")</f>
        <v>0</v>
      </c>
      <c r="M81" s="114">
        <f>IFERROR(DTE_demand_forecast!M81*Demand_Settings!$E$34,"-")</f>
        <v>0</v>
      </c>
      <c r="N81" s="114">
        <f>IFERROR(DTE_demand_forecast!N81*Demand_Settings!$E$34,"-")</f>
        <v>0</v>
      </c>
      <c r="O81" s="114">
        <f>IFERROR(DTE_demand_forecast!O81*Demand_Settings!$E$34,"-")</f>
        <v>0</v>
      </c>
      <c r="P81" s="114">
        <f>IFERROR(DTE_demand_forecast!P81*Demand_Settings!$E$34,"-")</f>
        <v>0</v>
      </c>
      <c r="Q81" s="114">
        <f>IFERROR(DTE_demand_forecast!Q81*Demand_Settings!$E$34,"-")</f>
        <v>0</v>
      </c>
      <c r="R81" s="114">
        <f>IFERROR(DTE_demand_forecast!R81*Demand_Settings!$E$34,"-")</f>
        <v>0</v>
      </c>
      <c r="S81" s="114">
        <f>IFERROR(DTE_demand_forecast!S81*Demand_Settings!$E$34,"-")</f>
        <v>0</v>
      </c>
      <c r="T81" s="114">
        <f>IFERROR(DTE_demand_forecast!T81*Demand_Settings!$E$34,"-")</f>
        <v>0</v>
      </c>
      <c r="U81" s="114">
        <f>IFERROR(DTE_demand_forecast!U81*Demand_Settings!$E$34,"-")</f>
        <v>0</v>
      </c>
      <c r="V81" s="114">
        <f>IFERROR(DTE_demand_forecast!V81*Demand_Settings!$E$34,"-")</f>
        <v>0</v>
      </c>
      <c r="W81" s="114">
        <f>IFERROR(DTE_demand_forecast!W81*Demand_Settings!$E$34,"-")</f>
        <v>0</v>
      </c>
    </row>
    <row r="82" spans="1:23" ht="12" x14ac:dyDescent="0.25">
      <c r="A82" s="85" t="s">
        <v>86</v>
      </c>
      <c r="B82" s="74" t="s">
        <v>110</v>
      </c>
      <c r="C82" s="86" t="s">
        <v>144</v>
      </c>
      <c r="D82" s="114">
        <f>IFERROR(DTE_demand_forecast!D82*Demand_Settings!$E$34,"-")</f>
        <v>1124735.1347222221</v>
      </c>
      <c r="E82" s="114">
        <f>IFERROR(DTE_demand_forecast!E82*Demand_Settings!$E$34,"-")</f>
        <v>594887.5</v>
      </c>
      <c r="F82" s="114">
        <f>IFERROR(DTE_demand_forecast!F82*Demand_Settings!$E$34,"-")</f>
        <v>324788.19444444444</v>
      </c>
      <c r="G82" s="114">
        <f>IFERROR(DTE_demand_forecast!G82*Demand_Settings!$E$34,"-")</f>
        <v>831582.08249999979</v>
      </c>
      <c r="H82" s="114">
        <f>IFERROR(DTE_demand_forecast!H82*Demand_Settings!$E$34,"-")</f>
        <v>0</v>
      </c>
      <c r="I82" s="114">
        <f>IFERROR(DTE_demand_forecast!I82*Demand_Settings!$E$34,"-")</f>
        <v>0</v>
      </c>
      <c r="J82" s="114">
        <f>IFERROR(DTE_demand_forecast!J82*Demand_Settings!$E$34,"-")</f>
        <v>0</v>
      </c>
      <c r="K82" s="114">
        <f>IFERROR(DTE_demand_forecast!K82*Demand_Settings!$E$34,"-")</f>
        <v>0</v>
      </c>
      <c r="L82" s="114">
        <f>IFERROR(DTE_demand_forecast!L82*Demand_Settings!$E$34,"-")</f>
        <v>0</v>
      </c>
      <c r="M82" s="114">
        <f>IFERROR(DTE_demand_forecast!M82*Demand_Settings!$E$34,"-")</f>
        <v>0</v>
      </c>
      <c r="N82" s="114">
        <f>IFERROR(DTE_demand_forecast!N82*Demand_Settings!$E$34,"-")</f>
        <v>0</v>
      </c>
      <c r="O82" s="114">
        <f>IFERROR(DTE_demand_forecast!O82*Demand_Settings!$E$34,"-")</f>
        <v>0</v>
      </c>
      <c r="P82" s="114">
        <f>IFERROR(DTE_demand_forecast!P82*Demand_Settings!$E$34,"-")</f>
        <v>0</v>
      </c>
      <c r="Q82" s="114">
        <f>IFERROR(DTE_demand_forecast!Q82*Demand_Settings!$E$34,"-")</f>
        <v>0</v>
      </c>
      <c r="R82" s="114">
        <f>IFERROR(DTE_demand_forecast!R82*Demand_Settings!$E$34,"-")</f>
        <v>0</v>
      </c>
      <c r="S82" s="114">
        <f>IFERROR(DTE_demand_forecast!S82*Demand_Settings!$E$34,"-")</f>
        <v>0</v>
      </c>
      <c r="T82" s="114">
        <f>IFERROR(DTE_demand_forecast!T82*Demand_Settings!$E$34,"-")</f>
        <v>0</v>
      </c>
      <c r="U82" s="114">
        <f>IFERROR(DTE_demand_forecast!U82*Demand_Settings!$E$34,"-")</f>
        <v>0</v>
      </c>
      <c r="V82" s="114">
        <f>IFERROR(DTE_demand_forecast!V82*Demand_Settings!$E$34,"-")</f>
        <v>0</v>
      </c>
      <c r="W82" s="114">
        <f>IFERROR(DTE_demand_forecast!W82*Demand_Settings!$E$34,"-")</f>
        <v>0</v>
      </c>
    </row>
    <row r="83" spans="1:23" ht="12" x14ac:dyDescent="0.25">
      <c r="A83" s="85" t="s">
        <v>118</v>
      </c>
      <c r="B83" s="74" t="s">
        <v>110</v>
      </c>
      <c r="C83" s="86" t="s">
        <v>144</v>
      </c>
      <c r="D83" s="114">
        <f>IFERROR(DTE_demand_forecast!D83*Demand_Settings!$E$34,"-")</f>
        <v>575754.58333333337</v>
      </c>
      <c r="E83" s="114">
        <f>IFERROR(DTE_demand_forecast!E83*Demand_Settings!$E$34,"-")</f>
        <v>582226.38888888888</v>
      </c>
      <c r="F83" s="114">
        <f>IFERROR(DTE_demand_forecast!F83*Demand_Settings!$E$34,"-")</f>
        <v>431004.02777777775</v>
      </c>
      <c r="G83" s="114">
        <f>IFERROR(DTE_demand_forecast!G83*Demand_Settings!$E$34,"-")</f>
        <v>546505.38888888876</v>
      </c>
      <c r="H83" s="114">
        <f>IFERROR(DTE_demand_forecast!H83*Demand_Settings!$E$34,"-")</f>
        <v>546505.38888888876</v>
      </c>
      <c r="I83" s="114">
        <f>IFERROR(DTE_demand_forecast!I83*Demand_Settings!$E$34,"-")</f>
        <v>546505.38888888876</v>
      </c>
      <c r="J83" s="114">
        <f>IFERROR(DTE_demand_forecast!J83*Demand_Settings!$E$34,"-")</f>
        <v>0</v>
      </c>
      <c r="K83" s="114">
        <f>IFERROR(DTE_demand_forecast!K83*Demand_Settings!$E$34,"-")</f>
        <v>0</v>
      </c>
      <c r="L83" s="114">
        <f>IFERROR(DTE_demand_forecast!L83*Demand_Settings!$E$34,"-")</f>
        <v>0</v>
      </c>
      <c r="M83" s="114">
        <f>IFERROR(DTE_demand_forecast!M83*Demand_Settings!$E$34,"-")</f>
        <v>0</v>
      </c>
      <c r="N83" s="114">
        <f>IFERROR(DTE_demand_forecast!N83*Demand_Settings!$E$34,"-")</f>
        <v>0</v>
      </c>
      <c r="O83" s="114">
        <f>IFERROR(DTE_demand_forecast!O83*Demand_Settings!$E$34,"-")</f>
        <v>0</v>
      </c>
      <c r="P83" s="114">
        <f>IFERROR(DTE_demand_forecast!P83*Demand_Settings!$E$34,"-")</f>
        <v>0</v>
      </c>
      <c r="Q83" s="114">
        <f>IFERROR(DTE_demand_forecast!Q83*Demand_Settings!$E$34,"-")</f>
        <v>0</v>
      </c>
      <c r="R83" s="114">
        <f>IFERROR(DTE_demand_forecast!R83*Demand_Settings!$E$34,"-")</f>
        <v>0</v>
      </c>
      <c r="S83" s="114">
        <f>IFERROR(DTE_demand_forecast!S83*Demand_Settings!$E$34,"-")</f>
        <v>0</v>
      </c>
      <c r="T83" s="114">
        <f>IFERROR(DTE_demand_forecast!T83*Demand_Settings!$E$34,"-")</f>
        <v>0</v>
      </c>
      <c r="U83" s="114">
        <f>IFERROR(DTE_demand_forecast!U83*Demand_Settings!$E$34,"-")</f>
        <v>0</v>
      </c>
      <c r="V83" s="114">
        <f>IFERROR(DTE_demand_forecast!V83*Demand_Settings!$E$34,"-")</f>
        <v>0</v>
      </c>
      <c r="W83" s="114">
        <f>IFERROR(DTE_demand_forecast!W83*Demand_Settings!$E$34,"-")</f>
        <v>0</v>
      </c>
    </row>
    <row r="84" spans="1:23" ht="12" x14ac:dyDescent="0.25">
      <c r="A84" s="85" t="s">
        <v>119</v>
      </c>
      <c r="B84" s="76" t="s">
        <v>112</v>
      </c>
      <c r="C84" s="86"/>
      <c r="D84" s="114">
        <f>IFERROR(DTE_demand_forecast!D84*Demand_Settings!$E$34,"-")</f>
        <v>235620.29369444452</v>
      </c>
      <c r="E84" s="114">
        <f>IFERROR(DTE_demand_forecast!E84*Demand_Settings!$E$34,"-")</f>
        <v>235620.29369444452</v>
      </c>
      <c r="F84" s="114">
        <f>IFERROR(DTE_demand_forecast!F84*Demand_Settings!$E$34,"-")</f>
        <v>235620.29369444452</v>
      </c>
      <c r="G84" s="114">
        <f>IFERROR(DTE_demand_forecast!G84*Demand_Settings!$E$34,"-")</f>
        <v>235620.29369444452</v>
      </c>
      <c r="H84" s="114">
        <f>IFERROR(DTE_demand_forecast!H84*Demand_Settings!$E$34,"-")</f>
        <v>235620.29369444452</v>
      </c>
      <c r="I84" s="114">
        <f>IFERROR(DTE_demand_forecast!I84*Demand_Settings!$E$34,"-")</f>
        <v>235620.29369444452</v>
      </c>
      <c r="J84" s="114">
        <f>IFERROR(DTE_demand_forecast!J84*Demand_Settings!$E$34,"-")</f>
        <v>235620.29369444452</v>
      </c>
      <c r="K84" s="114">
        <f>IFERROR(DTE_demand_forecast!K84*Demand_Settings!$E$34,"-")</f>
        <v>235620.29369444452</v>
      </c>
      <c r="L84" s="114">
        <f>IFERROR(DTE_demand_forecast!L84*Demand_Settings!$E$34,"-")</f>
        <v>235620.29369444452</v>
      </c>
      <c r="M84" s="114">
        <f>IFERROR(DTE_demand_forecast!M84*Demand_Settings!$E$34,"-")</f>
        <v>235620.29369444452</v>
      </c>
      <c r="N84" s="114">
        <f>IFERROR(DTE_demand_forecast!N84*Demand_Settings!$E$34,"-")</f>
        <v>235620.29369444452</v>
      </c>
      <c r="O84" s="114">
        <f>IFERROR(DTE_demand_forecast!O84*Demand_Settings!$E$34,"-")</f>
        <v>235620.29369444452</v>
      </c>
      <c r="P84" s="114">
        <f>IFERROR(DTE_demand_forecast!P84*Demand_Settings!$E$34,"-")</f>
        <v>235620.29369444452</v>
      </c>
      <c r="Q84" s="114">
        <f>IFERROR(DTE_demand_forecast!Q84*Demand_Settings!$E$34,"-")</f>
        <v>235620.29369444452</v>
      </c>
      <c r="R84" s="114">
        <f>IFERROR(DTE_demand_forecast!R84*Demand_Settings!$E$34,"-")</f>
        <v>235620.29369444452</v>
      </c>
      <c r="S84" s="114">
        <f>IFERROR(DTE_demand_forecast!S84*Demand_Settings!$E$34,"-")</f>
        <v>235620.29369444452</v>
      </c>
      <c r="T84" s="114">
        <f>IFERROR(DTE_demand_forecast!T84*Demand_Settings!$E$34,"-")</f>
        <v>235620.29369444452</v>
      </c>
      <c r="U84" s="114">
        <f>IFERROR(DTE_demand_forecast!U84*Demand_Settings!$E$34,"-")</f>
        <v>235620.29369444452</v>
      </c>
      <c r="V84" s="114">
        <f>IFERROR(DTE_demand_forecast!V84*Demand_Settings!$E$34,"-")</f>
        <v>235620.29369444452</v>
      </c>
      <c r="W84" s="114">
        <f>IFERROR(DTE_demand_forecast!W84*Demand_Settings!$E$34,"-")</f>
        <v>235620.29369444452</v>
      </c>
    </row>
    <row r="85" spans="1:23" ht="12" x14ac:dyDescent="0.25">
      <c r="A85" s="85" t="s">
        <v>120</v>
      </c>
      <c r="B85" s="77" t="s">
        <v>111</v>
      </c>
      <c r="C85" s="86" t="s">
        <v>144</v>
      </c>
      <c r="D85" s="114">
        <f>IFERROR(DTE_demand_forecast!D85*Demand_Settings!$E$34,"-")</f>
        <v>15279.608333333332</v>
      </c>
      <c r="E85" s="114">
        <f>IFERROR(DTE_demand_forecast!E85*Demand_Settings!$E$34,"-")</f>
        <v>34887.081944444442</v>
      </c>
      <c r="F85" s="114">
        <f>IFERROR(DTE_demand_forecast!F85*Demand_Settings!$E$34,"-")</f>
        <v>9144.6555555555551</v>
      </c>
      <c r="G85" s="114">
        <f>IFERROR(DTE_demand_forecast!G85*Demand_Settings!$E$34,"-")</f>
        <v>17720.318611111106</v>
      </c>
      <c r="H85" s="114">
        <f>IFERROR(DTE_demand_forecast!H85*Demand_Settings!$E$34,"-")</f>
        <v>0</v>
      </c>
      <c r="I85" s="114">
        <f>IFERROR(DTE_demand_forecast!I85*Demand_Settings!$E$34,"-")</f>
        <v>0</v>
      </c>
      <c r="J85" s="114">
        <f>IFERROR(DTE_demand_forecast!J85*Demand_Settings!$E$34,"-")</f>
        <v>0</v>
      </c>
      <c r="K85" s="114">
        <f>IFERROR(DTE_demand_forecast!K85*Demand_Settings!$E$34,"-")</f>
        <v>0</v>
      </c>
      <c r="L85" s="114">
        <f>IFERROR(DTE_demand_forecast!L85*Demand_Settings!$E$34,"-")</f>
        <v>0</v>
      </c>
      <c r="M85" s="114">
        <f>IFERROR(DTE_demand_forecast!M85*Demand_Settings!$E$34,"-")</f>
        <v>0</v>
      </c>
      <c r="N85" s="114">
        <f>IFERROR(DTE_demand_forecast!N85*Demand_Settings!$E$34,"-")</f>
        <v>0</v>
      </c>
      <c r="O85" s="114">
        <f>IFERROR(DTE_demand_forecast!O85*Demand_Settings!$E$34,"-")</f>
        <v>0</v>
      </c>
      <c r="P85" s="114">
        <f>IFERROR(DTE_demand_forecast!P85*Demand_Settings!$E$34,"-")</f>
        <v>0</v>
      </c>
      <c r="Q85" s="114">
        <f>IFERROR(DTE_demand_forecast!Q85*Demand_Settings!$E$34,"-")</f>
        <v>0</v>
      </c>
      <c r="R85" s="114">
        <f>IFERROR(DTE_demand_forecast!R85*Demand_Settings!$E$34,"-")</f>
        <v>0</v>
      </c>
      <c r="S85" s="114">
        <f>IFERROR(DTE_demand_forecast!S85*Demand_Settings!$E$34,"-")</f>
        <v>0</v>
      </c>
      <c r="T85" s="114">
        <f>IFERROR(DTE_demand_forecast!T85*Demand_Settings!$E$34,"-")</f>
        <v>0</v>
      </c>
      <c r="U85" s="114">
        <f>IFERROR(DTE_demand_forecast!U85*Demand_Settings!$E$34,"-")</f>
        <v>0</v>
      </c>
      <c r="V85" s="114">
        <f>IFERROR(DTE_demand_forecast!V85*Demand_Settings!$E$34,"-")</f>
        <v>0</v>
      </c>
      <c r="W85" s="114">
        <f>IFERROR(DTE_demand_forecast!W85*Demand_Settings!$E$34,"-")</f>
        <v>0</v>
      </c>
    </row>
    <row r="86" spans="1:23" ht="12" x14ac:dyDescent="0.25">
      <c r="A86" s="85" t="s">
        <v>121</v>
      </c>
      <c r="B86" s="74" t="s">
        <v>110</v>
      </c>
      <c r="C86" s="86" t="s">
        <v>144</v>
      </c>
      <c r="D86" s="114">
        <f>IFERROR(DTE_demand_forecast!D86*Demand_Settings!$E$34,"-")</f>
        <v>333712.77777777775</v>
      </c>
      <c r="E86" s="114">
        <f>IFERROR(DTE_demand_forecast!E86*Demand_Settings!$E$34,"-")</f>
        <v>353769.58333333337</v>
      </c>
      <c r="F86" s="114">
        <f>IFERROR(DTE_demand_forecast!F86*Demand_Settings!$E$34,"-")</f>
        <v>304219.16666666669</v>
      </c>
      <c r="G86" s="114">
        <f>IFERROR(DTE_demand_forecast!G86*Demand_Settings!$E$34,"-")</f>
        <v>335559.05555555556</v>
      </c>
      <c r="H86" s="114">
        <f>IFERROR(DTE_demand_forecast!H86*Demand_Settings!$E$34,"-")</f>
        <v>335559.05555555556</v>
      </c>
      <c r="I86" s="114">
        <f>IFERROR(DTE_demand_forecast!I86*Demand_Settings!$E$34,"-")</f>
        <v>335559.05555555556</v>
      </c>
      <c r="J86" s="114">
        <f>IFERROR(DTE_demand_forecast!J86*Demand_Settings!$E$34,"-")</f>
        <v>0</v>
      </c>
      <c r="K86" s="114">
        <f>IFERROR(DTE_demand_forecast!K86*Demand_Settings!$E$34,"-")</f>
        <v>0</v>
      </c>
      <c r="L86" s="114">
        <f>IFERROR(DTE_demand_forecast!L86*Demand_Settings!$E$34,"-")</f>
        <v>0</v>
      </c>
      <c r="M86" s="114">
        <f>IFERROR(DTE_demand_forecast!M86*Demand_Settings!$E$34,"-")</f>
        <v>0</v>
      </c>
      <c r="N86" s="114">
        <f>IFERROR(DTE_demand_forecast!N86*Demand_Settings!$E$34,"-")</f>
        <v>0</v>
      </c>
      <c r="O86" s="114">
        <f>IFERROR(DTE_demand_forecast!O86*Demand_Settings!$E$34,"-")</f>
        <v>0</v>
      </c>
      <c r="P86" s="114">
        <f>IFERROR(DTE_demand_forecast!P86*Demand_Settings!$E$34,"-")</f>
        <v>0</v>
      </c>
      <c r="Q86" s="114">
        <f>IFERROR(DTE_demand_forecast!Q86*Demand_Settings!$E$34,"-")</f>
        <v>0</v>
      </c>
      <c r="R86" s="114">
        <f>IFERROR(DTE_demand_forecast!R86*Demand_Settings!$E$34,"-")</f>
        <v>0</v>
      </c>
      <c r="S86" s="114">
        <f>IFERROR(DTE_demand_forecast!S86*Demand_Settings!$E$34,"-")</f>
        <v>0</v>
      </c>
      <c r="T86" s="114">
        <f>IFERROR(DTE_demand_forecast!T86*Demand_Settings!$E$34,"-")</f>
        <v>0</v>
      </c>
      <c r="U86" s="114">
        <f>IFERROR(DTE_demand_forecast!U86*Demand_Settings!$E$34,"-")</f>
        <v>0</v>
      </c>
      <c r="V86" s="114">
        <f>IFERROR(DTE_demand_forecast!V86*Demand_Settings!$E$34,"-")</f>
        <v>0</v>
      </c>
      <c r="W86" s="114">
        <f>IFERROR(DTE_demand_forecast!W86*Demand_Settings!$E$34,"-")</f>
        <v>0</v>
      </c>
    </row>
    <row r="87" spans="1:23" ht="12" x14ac:dyDescent="0.25">
      <c r="A87" s="85" t="s">
        <v>87</v>
      </c>
      <c r="B87" s="87" t="s">
        <v>117</v>
      </c>
      <c r="C87" s="86" t="s">
        <v>144</v>
      </c>
      <c r="D87" s="114">
        <f>IFERROR(DTE_demand_forecast!D87*Demand_Settings!$E$34,"-")</f>
        <v>254070.0236111111</v>
      </c>
      <c r="E87" s="114">
        <f>IFERROR(DTE_demand_forecast!E87*Demand_Settings!$E$34,"-")</f>
        <v>188795.69444444444</v>
      </c>
      <c r="F87" s="114">
        <f>IFERROR(DTE_demand_forecast!F87*Demand_Settings!$E$34,"-")</f>
        <v>153624.30555555556</v>
      </c>
      <c r="G87" s="114">
        <f>IFERROR(DTE_demand_forecast!G87*Demand_Settings!$E$34,"-")</f>
        <v>196101.74833333335</v>
      </c>
      <c r="H87" s="114">
        <f>IFERROR(DTE_demand_forecast!H87*Demand_Settings!$E$34,"-")</f>
        <v>196101.74833333335</v>
      </c>
      <c r="I87" s="114">
        <f>IFERROR(DTE_demand_forecast!I87*Demand_Settings!$E$34,"-")</f>
        <v>196101.74833333335</v>
      </c>
      <c r="J87" s="114">
        <f>IFERROR(DTE_demand_forecast!J87*Demand_Settings!$E$34,"-")</f>
        <v>196101.74833333335</v>
      </c>
      <c r="K87" s="114">
        <f>IFERROR(DTE_demand_forecast!K87*Demand_Settings!$E$34,"-")</f>
        <v>196101.74833333335</v>
      </c>
      <c r="L87" s="114">
        <f>IFERROR(DTE_demand_forecast!L87*Demand_Settings!$E$34,"-")</f>
        <v>196101.74833333335</v>
      </c>
      <c r="M87" s="114">
        <f>IFERROR(DTE_demand_forecast!M87*Demand_Settings!$E$34,"-")</f>
        <v>196101.74833333335</v>
      </c>
      <c r="N87" s="114">
        <f>IFERROR(DTE_demand_forecast!N87*Demand_Settings!$E$34,"-")</f>
        <v>196101.74833333335</v>
      </c>
      <c r="O87" s="114">
        <f>IFERROR(DTE_demand_forecast!O87*Demand_Settings!$E$34,"-")</f>
        <v>196101.74833333335</v>
      </c>
      <c r="P87" s="114">
        <f>IFERROR(DTE_demand_forecast!P87*Demand_Settings!$E$34,"-")</f>
        <v>196101.74833333335</v>
      </c>
      <c r="Q87" s="114">
        <f>IFERROR(DTE_demand_forecast!Q87*Demand_Settings!$E$34,"-")</f>
        <v>196101.74833333335</v>
      </c>
      <c r="R87" s="114">
        <f>IFERROR(DTE_demand_forecast!R87*Demand_Settings!$E$34,"-")</f>
        <v>196101.74833333335</v>
      </c>
      <c r="S87" s="114">
        <f>IFERROR(DTE_demand_forecast!S87*Demand_Settings!$E$34,"-")</f>
        <v>196101.74833333335</v>
      </c>
      <c r="T87" s="114">
        <f>IFERROR(DTE_demand_forecast!T87*Demand_Settings!$E$34,"-")</f>
        <v>196101.74833333335</v>
      </c>
      <c r="U87" s="114">
        <f>IFERROR(DTE_demand_forecast!U87*Demand_Settings!$E$34,"-")</f>
        <v>196101.74833333335</v>
      </c>
      <c r="V87" s="114">
        <f>IFERROR(DTE_demand_forecast!V87*Demand_Settings!$E$34,"-")</f>
        <v>196101.74833333335</v>
      </c>
      <c r="W87" s="114">
        <f>IFERROR(DTE_demand_forecast!W87*Demand_Settings!$E$34,"-")</f>
        <v>196101.74833333335</v>
      </c>
    </row>
    <row r="88" spans="1:23" ht="12" x14ac:dyDescent="0.25">
      <c r="A88" s="85" t="s">
        <v>122</v>
      </c>
      <c r="B88" s="74" t="s">
        <v>110</v>
      </c>
      <c r="C88" s="86"/>
      <c r="D88" s="114">
        <f>IFERROR(DTE_demand_forecast!D88*Demand_Settings!$E$34,"-")</f>
        <v>0</v>
      </c>
      <c r="E88" s="114">
        <f>IFERROR(DTE_demand_forecast!E88*Demand_Settings!$E$34,"-")</f>
        <v>0</v>
      </c>
      <c r="F88" s="114">
        <f>IFERROR(DTE_demand_forecast!F88*Demand_Settings!$E$34,"-")</f>
        <v>0</v>
      </c>
      <c r="G88" s="114">
        <f>IFERROR(DTE_demand_forecast!G88*Demand_Settings!$E$34,"-")</f>
        <v>0</v>
      </c>
      <c r="H88" s="114">
        <f>IFERROR(DTE_demand_forecast!H88*Demand_Settings!$E$34,"-")</f>
        <v>0</v>
      </c>
      <c r="I88" s="114">
        <f>IFERROR(DTE_demand_forecast!I88*Demand_Settings!$E$34,"-")</f>
        <v>0</v>
      </c>
      <c r="J88" s="114">
        <f>IFERROR(DTE_demand_forecast!J88*Demand_Settings!$E$34,"-")</f>
        <v>0</v>
      </c>
      <c r="K88" s="114">
        <f>IFERROR(DTE_demand_forecast!K88*Demand_Settings!$E$34,"-")</f>
        <v>0</v>
      </c>
      <c r="L88" s="114">
        <f>IFERROR(DTE_demand_forecast!L88*Demand_Settings!$E$34,"-")</f>
        <v>0</v>
      </c>
      <c r="M88" s="114">
        <f>IFERROR(DTE_demand_forecast!M88*Demand_Settings!$E$34,"-")</f>
        <v>0</v>
      </c>
      <c r="N88" s="114">
        <f>IFERROR(DTE_demand_forecast!N88*Demand_Settings!$E$34,"-")</f>
        <v>0</v>
      </c>
      <c r="O88" s="114">
        <f>IFERROR(DTE_demand_forecast!O88*Demand_Settings!$E$34,"-")</f>
        <v>0</v>
      </c>
      <c r="P88" s="114">
        <f>IFERROR(DTE_demand_forecast!P88*Demand_Settings!$E$34,"-")</f>
        <v>0</v>
      </c>
      <c r="Q88" s="114">
        <f>IFERROR(DTE_demand_forecast!Q88*Demand_Settings!$E$34,"-")</f>
        <v>0</v>
      </c>
      <c r="R88" s="114">
        <f>IFERROR(DTE_demand_forecast!R88*Demand_Settings!$E$34,"-")</f>
        <v>0</v>
      </c>
      <c r="S88" s="114">
        <f>IFERROR(DTE_demand_forecast!S88*Demand_Settings!$E$34,"-")</f>
        <v>0</v>
      </c>
      <c r="T88" s="114">
        <f>IFERROR(DTE_demand_forecast!T88*Demand_Settings!$E$34,"-")</f>
        <v>0</v>
      </c>
      <c r="U88" s="114">
        <f>IFERROR(DTE_demand_forecast!U88*Demand_Settings!$E$34,"-")</f>
        <v>0</v>
      </c>
      <c r="V88" s="114">
        <f>IFERROR(DTE_demand_forecast!V88*Demand_Settings!$E$34,"-")</f>
        <v>0</v>
      </c>
      <c r="W88" s="114">
        <f>IFERROR(DTE_demand_forecast!W88*Demand_Settings!$E$34,"-")</f>
        <v>0</v>
      </c>
    </row>
    <row r="89" spans="1:23" ht="12" x14ac:dyDescent="0.25">
      <c r="A89" s="85" t="s">
        <v>123</v>
      </c>
      <c r="B89" s="77" t="s">
        <v>112</v>
      </c>
      <c r="C89" s="86" t="s">
        <v>144</v>
      </c>
      <c r="D89" s="114">
        <f>IFERROR(DTE_demand_forecast!D89*Demand_Settings!$E$34,"-")</f>
        <v>589282.91527777771</v>
      </c>
      <c r="E89" s="114">
        <f>IFERROR(DTE_demand_forecast!E89*Demand_Settings!$E$34,"-")</f>
        <v>389699.45694444445</v>
      </c>
      <c r="F89" s="114">
        <f>IFERROR(DTE_demand_forecast!F89*Demand_Settings!$E$34,"-")</f>
        <v>2119.3055555555557</v>
      </c>
      <c r="G89" s="114">
        <f>IFERROR(DTE_demand_forecast!G89*Demand_Settings!$E$34,"-")</f>
        <v>435770.68499999994</v>
      </c>
      <c r="H89" s="114">
        <f>IFERROR(DTE_demand_forecast!H89*Demand_Settings!$E$34,"-")</f>
        <v>435770.68499999994</v>
      </c>
      <c r="I89" s="114">
        <f>IFERROR(DTE_demand_forecast!I89*Demand_Settings!$E$34,"-")</f>
        <v>435770.68499999994</v>
      </c>
      <c r="J89" s="114">
        <f>IFERROR(DTE_demand_forecast!J89*Demand_Settings!$E$34,"-")</f>
        <v>435770.68499999994</v>
      </c>
      <c r="K89" s="114">
        <f>IFERROR(DTE_demand_forecast!K89*Demand_Settings!$E$34,"-")</f>
        <v>435770.68499999994</v>
      </c>
      <c r="L89" s="114">
        <f>IFERROR(DTE_demand_forecast!L89*Demand_Settings!$E$34,"-")</f>
        <v>435770.68499999994</v>
      </c>
      <c r="M89" s="114">
        <f>IFERROR(DTE_demand_forecast!M89*Demand_Settings!$E$34,"-")</f>
        <v>435770.68499999994</v>
      </c>
      <c r="N89" s="114">
        <f>IFERROR(DTE_demand_forecast!N89*Demand_Settings!$E$34,"-")</f>
        <v>0</v>
      </c>
      <c r="O89" s="114">
        <f>IFERROR(DTE_demand_forecast!O89*Demand_Settings!$E$34,"-")</f>
        <v>0</v>
      </c>
      <c r="P89" s="114">
        <f>IFERROR(DTE_demand_forecast!P89*Demand_Settings!$E$34,"-")</f>
        <v>0</v>
      </c>
      <c r="Q89" s="114">
        <f>IFERROR(DTE_demand_forecast!Q89*Demand_Settings!$E$34,"-")</f>
        <v>0</v>
      </c>
      <c r="R89" s="114">
        <f>IFERROR(DTE_demand_forecast!R89*Demand_Settings!$E$34,"-")</f>
        <v>0</v>
      </c>
      <c r="S89" s="114">
        <f>IFERROR(DTE_demand_forecast!S89*Demand_Settings!$E$34,"-")</f>
        <v>0</v>
      </c>
      <c r="T89" s="114">
        <f>IFERROR(DTE_demand_forecast!T89*Demand_Settings!$E$34,"-")</f>
        <v>0</v>
      </c>
      <c r="U89" s="114">
        <f>IFERROR(DTE_demand_forecast!U89*Demand_Settings!$E$34,"-")</f>
        <v>0</v>
      </c>
      <c r="V89" s="114">
        <f>IFERROR(DTE_demand_forecast!V89*Demand_Settings!$E$34,"-")</f>
        <v>0</v>
      </c>
      <c r="W89" s="114">
        <f>IFERROR(DTE_demand_forecast!W89*Demand_Settings!$E$34,"-")</f>
        <v>0</v>
      </c>
    </row>
    <row r="90" spans="1:23" ht="12" x14ac:dyDescent="0.25">
      <c r="A90" s="85" t="s">
        <v>124</v>
      </c>
      <c r="B90" s="77" t="s">
        <v>111</v>
      </c>
      <c r="C90" s="86"/>
      <c r="D90" s="114">
        <f>IFERROR(DTE_demand_forecast!D90*Demand_Settings!$E$34,"-")</f>
        <v>715456.56189351855</v>
      </c>
      <c r="E90" s="114">
        <f>IFERROR(DTE_demand_forecast!E90*Demand_Settings!$E$34,"-")</f>
        <v>715456.56189351855</v>
      </c>
      <c r="F90" s="114">
        <f>IFERROR(DTE_demand_forecast!F90*Demand_Settings!$E$34,"-")</f>
        <v>715456.56189351855</v>
      </c>
      <c r="G90" s="114">
        <f>IFERROR(DTE_demand_forecast!G90*Demand_Settings!$E$34,"-")</f>
        <v>715456.56189351855</v>
      </c>
      <c r="H90" s="114">
        <f>IFERROR(DTE_demand_forecast!H90*Demand_Settings!$E$34,"-")</f>
        <v>715456.56189351855</v>
      </c>
      <c r="I90" s="114">
        <f>IFERROR(DTE_demand_forecast!I90*Demand_Settings!$E$34,"-")</f>
        <v>715456.56189351855</v>
      </c>
      <c r="J90" s="114">
        <f>IFERROR(DTE_demand_forecast!J90*Demand_Settings!$E$34,"-")</f>
        <v>715456.56189351855</v>
      </c>
      <c r="K90" s="114">
        <f>IFERROR(DTE_demand_forecast!K90*Demand_Settings!$E$34,"-")</f>
        <v>715456.56189351855</v>
      </c>
      <c r="L90" s="114">
        <f>IFERROR(DTE_demand_forecast!L90*Demand_Settings!$E$34,"-")</f>
        <v>715456.56189351855</v>
      </c>
      <c r="M90" s="114">
        <f>IFERROR(DTE_demand_forecast!M90*Demand_Settings!$E$34,"-")</f>
        <v>715456.56189351855</v>
      </c>
      <c r="N90" s="114">
        <f>IFERROR(DTE_demand_forecast!N90*Demand_Settings!$E$34,"-")</f>
        <v>715456.56189351855</v>
      </c>
      <c r="O90" s="114">
        <f>IFERROR(DTE_demand_forecast!O90*Demand_Settings!$E$34,"-")</f>
        <v>715456.56189351855</v>
      </c>
      <c r="P90" s="114">
        <f>IFERROR(DTE_demand_forecast!P90*Demand_Settings!$E$34,"-")</f>
        <v>715456.56189351855</v>
      </c>
      <c r="Q90" s="114">
        <f>IFERROR(DTE_demand_forecast!Q90*Demand_Settings!$E$34,"-")</f>
        <v>715456.56189351855</v>
      </c>
      <c r="R90" s="114">
        <f>IFERROR(DTE_demand_forecast!R90*Demand_Settings!$E$34,"-")</f>
        <v>715456.56189351855</v>
      </c>
      <c r="S90" s="114">
        <f>IFERROR(DTE_demand_forecast!S90*Demand_Settings!$E$34,"-")</f>
        <v>715456.56189351855</v>
      </c>
      <c r="T90" s="114">
        <f>IFERROR(DTE_demand_forecast!T90*Demand_Settings!$E$34,"-")</f>
        <v>715456.56189351855</v>
      </c>
      <c r="U90" s="114">
        <f>IFERROR(DTE_demand_forecast!U90*Demand_Settings!$E$34,"-")</f>
        <v>715456.56189351855</v>
      </c>
      <c r="V90" s="114">
        <f>IFERROR(DTE_demand_forecast!V90*Demand_Settings!$E$34,"-")</f>
        <v>715456.56189351855</v>
      </c>
      <c r="W90" s="114">
        <f>IFERROR(DTE_demand_forecast!W90*Demand_Settings!$E$34,"-")</f>
        <v>715456.56189351855</v>
      </c>
    </row>
    <row r="91" spans="1:23" ht="12" x14ac:dyDescent="0.25">
      <c r="A91" s="85" t="s">
        <v>125</v>
      </c>
      <c r="B91" s="76" t="s">
        <v>112</v>
      </c>
      <c r="C91" s="86"/>
      <c r="D91" s="114">
        <f>IFERROR(DTE_demand_forecast!D91*Demand_Settings!$E$34,"-")</f>
        <v>235620.29369444452</v>
      </c>
      <c r="E91" s="114">
        <f>IFERROR(DTE_demand_forecast!E91*Demand_Settings!$E$34,"-")</f>
        <v>235620.29369444452</v>
      </c>
      <c r="F91" s="114">
        <f>IFERROR(DTE_demand_forecast!F91*Demand_Settings!$E$34,"-")</f>
        <v>235620.29369444452</v>
      </c>
      <c r="G91" s="114">
        <f>IFERROR(DTE_demand_forecast!G91*Demand_Settings!$E$34,"-")</f>
        <v>235620.29369444452</v>
      </c>
      <c r="H91" s="114">
        <f>IFERROR(DTE_demand_forecast!H91*Demand_Settings!$E$34,"-")</f>
        <v>235620.29369444452</v>
      </c>
      <c r="I91" s="114">
        <f>IFERROR(DTE_demand_forecast!I91*Demand_Settings!$E$34,"-")</f>
        <v>235620.29369444452</v>
      </c>
      <c r="J91" s="114">
        <f>IFERROR(DTE_demand_forecast!J91*Demand_Settings!$E$34,"-")</f>
        <v>235620.29369444452</v>
      </c>
      <c r="K91" s="114">
        <f>IFERROR(DTE_demand_forecast!K91*Demand_Settings!$E$34,"-")</f>
        <v>235620.29369444452</v>
      </c>
      <c r="L91" s="114">
        <f>IFERROR(DTE_demand_forecast!L91*Demand_Settings!$E$34,"-")</f>
        <v>235620.29369444452</v>
      </c>
      <c r="M91" s="114">
        <f>IFERROR(DTE_demand_forecast!M91*Demand_Settings!$E$34,"-")</f>
        <v>235620.29369444452</v>
      </c>
      <c r="N91" s="114">
        <f>IFERROR(DTE_demand_forecast!N91*Demand_Settings!$E$34,"-")</f>
        <v>235620.29369444452</v>
      </c>
      <c r="O91" s="114">
        <f>IFERROR(DTE_demand_forecast!O91*Demand_Settings!$E$34,"-")</f>
        <v>235620.29369444452</v>
      </c>
      <c r="P91" s="114">
        <f>IFERROR(DTE_demand_forecast!P91*Demand_Settings!$E$34,"-")</f>
        <v>235620.29369444452</v>
      </c>
      <c r="Q91" s="114">
        <f>IFERROR(DTE_demand_forecast!Q91*Demand_Settings!$E$34,"-")</f>
        <v>235620.29369444452</v>
      </c>
      <c r="R91" s="114">
        <f>IFERROR(DTE_demand_forecast!R91*Demand_Settings!$E$34,"-")</f>
        <v>235620.29369444452</v>
      </c>
      <c r="S91" s="114">
        <f>IFERROR(DTE_demand_forecast!S91*Demand_Settings!$E$34,"-")</f>
        <v>235620.29369444452</v>
      </c>
      <c r="T91" s="114">
        <f>IFERROR(DTE_demand_forecast!T91*Demand_Settings!$E$34,"-")</f>
        <v>235620.29369444452</v>
      </c>
      <c r="U91" s="114">
        <f>IFERROR(DTE_demand_forecast!U91*Demand_Settings!$E$34,"-")</f>
        <v>235620.29369444452</v>
      </c>
      <c r="V91" s="114">
        <f>IFERROR(DTE_demand_forecast!V91*Demand_Settings!$E$34,"-")</f>
        <v>235620.29369444452</v>
      </c>
      <c r="W91" s="114">
        <f>IFERROR(DTE_demand_forecast!W91*Demand_Settings!$E$34,"-")</f>
        <v>235620.29369444452</v>
      </c>
    </row>
    <row r="92" spans="1:23" ht="12" x14ac:dyDescent="0.25">
      <c r="A92" s="85" t="s">
        <v>135</v>
      </c>
      <c r="B92" s="87" t="s">
        <v>117</v>
      </c>
      <c r="C92" s="86"/>
      <c r="D92" s="114" t="str">
        <f>IFERROR(DTE_demand_forecast!D92*Demand_Settings!$E$34,"-")</f>
        <v>-</v>
      </c>
      <c r="E92" s="114" t="str">
        <f>IFERROR(DTE_demand_forecast!E92*Demand_Settings!$E$34,"-")</f>
        <v>-</v>
      </c>
      <c r="F92" s="114" t="str">
        <f>IFERROR(DTE_demand_forecast!F92*Demand_Settings!$E$34,"-")</f>
        <v>-</v>
      </c>
      <c r="G92" s="114" t="str">
        <f>IFERROR(DTE_demand_forecast!G92*Demand_Settings!$E$34,"-")</f>
        <v>-</v>
      </c>
      <c r="H92" s="114" t="str">
        <f>IFERROR(DTE_demand_forecast!H92*Demand_Settings!$E$34,"-")</f>
        <v>-</v>
      </c>
      <c r="I92" s="114" t="str">
        <f>IFERROR(DTE_demand_forecast!I92*Demand_Settings!$E$34,"-")</f>
        <v>-</v>
      </c>
      <c r="J92" s="114" t="str">
        <f>IFERROR(DTE_demand_forecast!J92*Demand_Settings!$E$34,"-")</f>
        <v>-</v>
      </c>
      <c r="K92" s="114" t="str">
        <f>IFERROR(DTE_demand_forecast!K92*Demand_Settings!$E$34,"-")</f>
        <v>-</v>
      </c>
      <c r="L92" s="114" t="str">
        <f>IFERROR(DTE_demand_forecast!L92*Demand_Settings!$E$34,"-")</f>
        <v>-</v>
      </c>
      <c r="M92" s="114" t="str">
        <f>IFERROR(DTE_demand_forecast!M92*Demand_Settings!$E$34,"-")</f>
        <v>-</v>
      </c>
      <c r="N92" s="114" t="str">
        <f>IFERROR(DTE_demand_forecast!N92*Demand_Settings!$E$34,"-")</f>
        <v>-</v>
      </c>
      <c r="O92" s="114" t="str">
        <f>IFERROR(DTE_demand_forecast!O92*Demand_Settings!$E$34,"-")</f>
        <v>-</v>
      </c>
      <c r="P92" s="114" t="str">
        <f>IFERROR(DTE_demand_forecast!P92*Demand_Settings!$E$34,"-")</f>
        <v>-</v>
      </c>
      <c r="Q92" s="114" t="str">
        <f>IFERROR(DTE_demand_forecast!Q92*Demand_Settings!$E$34,"-")</f>
        <v>-</v>
      </c>
      <c r="R92" s="114" t="str">
        <f>IFERROR(DTE_demand_forecast!R92*Demand_Settings!$E$34,"-")</f>
        <v>-</v>
      </c>
      <c r="S92" s="114" t="str">
        <f>IFERROR(DTE_demand_forecast!S92*Demand_Settings!$E$34,"-")</f>
        <v>-</v>
      </c>
      <c r="T92" s="114" t="str">
        <f>IFERROR(DTE_demand_forecast!T92*Demand_Settings!$E$34,"-")</f>
        <v>-</v>
      </c>
      <c r="U92" s="114" t="str">
        <f>IFERROR(DTE_demand_forecast!U92*Demand_Settings!$E$34,"-")</f>
        <v>-</v>
      </c>
      <c r="V92" s="114" t="str">
        <f>IFERROR(DTE_demand_forecast!V92*Demand_Settings!$E$34,"-")</f>
        <v>-</v>
      </c>
      <c r="W92" s="114" t="str">
        <f>IFERROR(DTE_demand_forecast!W92*Demand_Settings!$E$34,"-")</f>
        <v>-</v>
      </c>
    </row>
    <row r="93" spans="1:23" ht="12" x14ac:dyDescent="0.25">
      <c r="A93" s="85" t="s">
        <v>88</v>
      </c>
      <c r="B93" s="74" t="s">
        <v>110</v>
      </c>
      <c r="C93" s="86" t="s">
        <v>144</v>
      </c>
      <c r="D93" s="114">
        <f>IFERROR(DTE_demand_forecast!D93*Demand_Settings!$E$34,"-")</f>
        <v>425680.27777777775</v>
      </c>
      <c r="E93" s="114">
        <f>IFERROR(DTE_demand_forecast!E93*Demand_Settings!$E$34,"-")</f>
        <v>460707.80972222215</v>
      </c>
      <c r="F93" s="114">
        <f>IFERROR(DTE_demand_forecast!F93*Demand_Settings!$E$34,"-")</f>
        <v>396672.49999999994</v>
      </c>
      <c r="G93" s="114">
        <f>IFERROR(DTE_demand_forecast!G93*Demand_Settings!$E$34,"-")</f>
        <v>398302.67305555556</v>
      </c>
      <c r="H93" s="114">
        <f>IFERROR(DTE_demand_forecast!H93*Demand_Settings!$E$34,"-")</f>
        <v>398302.67305555556</v>
      </c>
      <c r="I93" s="114">
        <f>IFERROR(DTE_demand_forecast!I93*Demand_Settings!$E$34,"-")</f>
        <v>398302.67305555556</v>
      </c>
      <c r="J93" s="114">
        <f>IFERROR(DTE_demand_forecast!J93*Demand_Settings!$E$34,"-")</f>
        <v>398302.67305555556</v>
      </c>
      <c r="K93" s="114">
        <f>IFERROR(DTE_demand_forecast!K93*Demand_Settings!$E$34,"-")</f>
        <v>0</v>
      </c>
      <c r="L93" s="114">
        <f>IFERROR(DTE_demand_forecast!L93*Demand_Settings!$E$34,"-")</f>
        <v>0</v>
      </c>
      <c r="M93" s="114">
        <f>IFERROR(DTE_demand_forecast!M93*Demand_Settings!$E$34,"-")</f>
        <v>0</v>
      </c>
      <c r="N93" s="114">
        <f>IFERROR(DTE_demand_forecast!N93*Demand_Settings!$E$34,"-")</f>
        <v>0</v>
      </c>
      <c r="O93" s="114">
        <f>IFERROR(DTE_demand_forecast!O93*Demand_Settings!$E$34,"-")</f>
        <v>0</v>
      </c>
      <c r="P93" s="114">
        <f>IFERROR(DTE_demand_forecast!P93*Demand_Settings!$E$34,"-")</f>
        <v>0</v>
      </c>
      <c r="Q93" s="114">
        <f>IFERROR(DTE_demand_forecast!Q93*Demand_Settings!$E$34,"-")</f>
        <v>0</v>
      </c>
      <c r="R93" s="114">
        <f>IFERROR(DTE_demand_forecast!R93*Demand_Settings!$E$34,"-")</f>
        <v>0</v>
      </c>
      <c r="S93" s="114">
        <f>IFERROR(DTE_demand_forecast!S93*Demand_Settings!$E$34,"-")</f>
        <v>0</v>
      </c>
      <c r="T93" s="114">
        <f>IFERROR(DTE_demand_forecast!T93*Demand_Settings!$E$34,"-")</f>
        <v>0</v>
      </c>
      <c r="U93" s="114">
        <f>IFERROR(DTE_demand_forecast!U93*Demand_Settings!$E$34,"-")</f>
        <v>0</v>
      </c>
      <c r="V93" s="114">
        <f>IFERROR(DTE_demand_forecast!V93*Demand_Settings!$E$34,"-")</f>
        <v>0</v>
      </c>
      <c r="W93" s="114">
        <f>IFERROR(DTE_demand_forecast!W93*Demand_Settings!$E$34,"-")</f>
        <v>0</v>
      </c>
    </row>
    <row r="94" spans="1:23" ht="12" x14ac:dyDescent="0.25">
      <c r="A94" s="78" t="s">
        <v>136</v>
      </c>
      <c r="B94" s="74" t="s">
        <v>109</v>
      </c>
      <c r="C94" s="86"/>
      <c r="D94" s="114">
        <f>IFERROR(DTE_demand_forecast!D94*Demand_Settings!$E$34,"-")</f>
        <v>271338.25825992058</v>
      </c>
      <c r="E94" s="114">
        <f>IFERROR(DTE_demand_forecast!E94*Demand_Settings!$E$34,"-")</f>
        <v>271338.25825992058</v>
      </c>
      <c r="F94" s="114">
        <f>IFERROR(DTE_demand_forecast!F94*Demand_Settings!$E$34,"-")</f>
        <v>271338.25825992058</v>
      </c>
      <c r="G94" s="114">
        <f>IFERROR(DTE_demand_forecast!G94*Demand_Settings!$E$34,"-")</f>
        <v>271338.25825992058</v>
      </c>
      <c r="H94" s="114">
        <f>IFERROR(DTE_demand_forecast!H94*Demand_Settings!$E$34,"-")</f>
        <v>271338.25825992058</v>
      </c>
      <c r="I94" s="114">
        <f>IFERROR(DTE_demand_forecast!I94*Demand_Settings!$E$34,"-")</f>
        <v>271338.25825992058</v>
      </c>
      <c r="J94" s="114">
        <f>IFERROR(DTE_demand_forecast!J94*Demand_Settings!$E$34,"-")</f>
        <v>271338.25825992058</v>
      </c>
      <c r="K94" s="114">
        <f>IFERROR(DTE_demand_forecast!K94*Demand_Settings!$E$34,"-")</f>
        <v>271338.25825992058</v>
      </c>
      <c r="L94" s="114">
        <f>IFERROR(DTE_demand_forecast!L94*Demand_Settings!$E$34,"-")</f>
        <v>271338.25825992058</v>
      </c>
      <c r="M94" s="114">
        <f>IFERROR(DTE_demand_forecast!M94*Demand_Settings!$E$34,"-")</f>
        <v>271338.25825992058</v>
      </c>
      <c r="N94" s="114">
        <f>IFERROR(DTE_demand_forecast!N94*Demand_Settings!$E$34,"-")</f>
        <v>271338.25825992058</v>
      </c>
      <c r="O94" s="114">
        <f>IFERROR(DTE_demand_forecast!O94*Demand_Settings!$E$34,"-")</f>
        <v>271338.25825992058</v>
      </c>
      <c r="P94" s="114">
        <f>IFERROR(DTE_demand_forecast!P94*Demand_Settings!$E$34,"-")</f>
        <v>271338.25825992058</v>
      </c>
      <c r="Q94" s="114">
        <f>IFERROR(DTE_demand_forecast!Q94*Demand_Settings!$E$34,"-")</f>
        <v>271338.25825992058</v>
      </c>
      <c r="R94" s="114">
        <f>IFERROR(DTE_demand_forecast!R94*Demand_Settings!$E$34,"-")</f>
        <v>271338.25825992058</v>
      </c>
      <c r="S94" s="114">
        <f>IFERROR(DTE_demand_forecast!S94*Demand_Settings!$E$34,"-")</f>
        <v>271338.25825992058</v>
      </c>
      <c r="T94" s="114">
        <f>IFERROR(DTE_demand_forecast!T94*Demand_Settings!$E$34,"-")</f>
        <v>271338.25825992058</v>
      </c>
      <c r="U94" s="114">
        <f>IFERROR(DTE_demand_forecast!U94*Demand_Settings!$E$34,"-")</f>
        <v>271338.25825992058</v>
      </c>
      <c r="V94" s="114">
        <f>IFERROR(DTE_demand_forecast!V94*Demand_Settings!$E$34,"-")</f>
        <v>271338.25825992058</v>
      </c>
      <c r="W94" s="114">
        <f>IFERROR(DTE_demand_forecast!W94*Demand_Settings!$E$34,"-")</f>
        <v>271338.25825992058</v>
      </c>
    </row>
    <row r="95" spans="1:23" ht="12" x14ac:dyDescent="0.25">
      <c r="A95" s="78" t="s">
        <v>137</v>
      </c>
      <c r="B95" s="74" t="s">
        <v>109</v>
      </c>
      <c r="C95" s="86"/>
      <c r="D95" s="114">
        <f>IFERROR(DTE_demand_forecast!D95*Demand_Settings!$E$34,"-")</f>
        <v>271338.25825992058</v>
      </c>
      <c r="E95" s="114">
        <f>IFERROR(DTE_demand_forecast!E95*Demand_Settings!$E$34,"-")</f>
        <v>271338.25825992058</v>
      </c>
      <c r="F95" s="114">
        <f>IFERROR(DTE_demand_forecast!F95*Demand_Settings!$E$34,"-")</f>
        <v>271338.25825992058</v>
      </c>
      <c r="G95" s="114">
        <f>IFERROR(DTE_demand_forecast!G95*Demand_Settings!$E$34,"-")</f>
        <v>271338.25825992058</v>
      </c>
      <c r="H95" s="114">
        <f>IFERROR(DTE_demand_forecast!H95*Demand_Settings!$E$34,"-")</f>
        <v>271338.25825992058</v>
      </c>
      <c r="I95" s="114">
        <f>IFERROR(DTE_demand_forecast!I95*Demand_Settings!$E$34,"-")</f>
        <v>271338.25825992058</v>
      </c>
      <c r="J95" s="114">
        <f>IFERROR(DTE_demand_forecast!J95*Demand_Settings!$E$34,"-")</f>
        <v>271338.25825992058</v>
      </c>
      <c r="K95" s="114">
        <f>IFERROR(DTE_demand_forecast!K95*Demand_Settings!$E$34,"-")</f>
        <v>271338.25825992058</v>
      </c>
      <c r="L95" s="114">
        <f>IFERROR(DTE_demand_forecast!L95*Demand_Settings!$E$34,"-")</f>
        <v>271338.25825992058</v>
      </c>
      <c r="M95" s="114">
        <f>IFERROR(DTE_demand_forecast!M95*Demand_Settings!$E$34,"-")</f>
        <v>271338.25825992058</v>
      </c>
      <c r="N95" s="114">
        <f>IFERROR(DTE_demand_forecast!N95*Demand_Settings!$E$34,"-")</f>
        <v>271338.25825992058</v>
      </c>
      <c r="O95" s="114">
        <f>IFERROR(DTE_demand_forecast!O95*Demand_Settings!$E$34,"-")</f>
        <v>271338.25825992058</v>
      </c>
      <c r="P95" s="114">
        <f>IFERROR(DTE_demand_forecast!P95*Demand_Settings!$E$34,"-")</f>
        <v>271338.25825992058</v>
      </c>
      <c r="Q95" s="114">
        <f>IFERROR(DTE_demand_forecast!Q95*Demand_Settings!$E$34,"-")</f>
        <v>271338.25825992058</v>
      </c>
      <c r="R95" s="114">
        <f>IFERROR(DTE_demand_forecast!R95*Demand_Settings!$E$34,"-")</f>
        <v>271338.25825992058</v>
      </c>
      <c r="S95" s="114">
        <f>IFERROR(DTE_demand_forecast!S95*Demand_Settings!$E$34,"-")</f>
        <v>271338.25825992058</v>
      </c>
      <c r="T95" s="114">
        <f>IFERROR(DTE_demand_forecast!T95*Demand_Settings!$E$34,"-")</f>
        <v>271338.25825992058</v>
      </c>
      <c r="U95" s="114">
        <f>IFERROR(DTE_demand_forecast!U95*Demand_Settings!$E$34,"-")</f>
        <v>271338.25825992058</v>
      </c>
      <c r="V95" s="114">
        <f>IFERROR(DTE_demand_forecast!V95*Demand_Settings!$E$34,"-")</f>
        <v>271338.25825992058</v>
      </c>
      <c r="W95" s="114">
        <f>IFERROR(DTE_demand_forecast!W95*Demand_Settings!$E$34,"-")</f>
        <v>271338.25825992058</v>
      </c>
    </row>
    <row r="96" spans="1:23" ht="12" x14ac:dyDescent="0.25">
      <c r="A96" s="78" t="s">
        <v>138</v>
      </c>
      <c r="B96" s="74" t="s">
        <v>109</v>
      </c>
      <c r="C96" s="86"/>
      <c r="D96" s="114">
        <f>IFERROR(DTE_demand_forecast!D96*Demand_Settings!$E$34,"-")</f>
        <v>271338.25825992058</v>
      </c>
      <c r="E96" s="114">
        <f>IFERROR(DTE_demand_forecast!E96*Demand_Settings!$E$34,"-")</f>
        <v>271338.25825992058</v>
      </c>
      <c r="F96" s="114">
        <f>IFERROR(DTE_demand_forecast!F96*Demand_Settings!$E$34,"-")</f>
        <v>271338.25825992058</v>
      </c>
      <c r="G96" s="114">
        <f>IFERROR(DTE_demand_forecast!G96*Demand_Settings!$E$34,"-")</f>
        <v>271338.25825992058</v>
      </c>
      <c r="H96" s="114">
        <f>IFERROR(DTE_demand_forecast!H96*Demand_Settings!$E$34,"-")</f>
        <v>271338.25825992058</v>
      </c>
      <c r="I96" s="114">
        <f>IFERROR(DTE_demand_forecast!I96*Demand_Settings!$E$34,"-")</f>
        <v>271338.25825992058</v>
      </c>
      <c r="J96" s="114">
        <f>IFERROR(DTE_demand_forecast!J96*Demand_Settings!$E$34,"-")</f>
        <v>271338.25825992058</v>
      </c>
      <c r="K96" s="114">
        <f>IFERROR(DTE_demand_forecast!K96*Demand_Settings!$E$34,"-")</f>
        <v>271338.25825992058</v>
      </c>
      <c r="L96" s="114">
        <f>IFERROR(DTE_demand_forecast!L96*Demand_Settings!$E$34,"-")</f>
        <v>271338.25825992058</v>
      </c>
      <c r="M96" s="114">
        <f>IFERROR(DTE_demand_forecast!M96*Demand_Settings!$E$34,"-")</f>
        <v>271338.25825992058</v>
      </c>
      <c r="N96" s="114">
        <f>IFERROR(DTE_demand_forecast!N96*Demand_Settings!$E$34,"-")</f>
        <v>271338.25825992058</v>
      </c>
      <c r="O96" s="114">
        <f>IFERROR(DTE_demand_forecast!O96*Demand_Settings!$E$34,"-")</f>
        <v>271338.25825992058</v>
      </c>
      <c r="P96" s="114">
        <f>IFERROR(DTE_demand_forecast!P96*Demand_Settings!$E$34,"-")</f>
        <v>271338.25825992058</v>
      </c>
      <c r="Q96" s="114">
        <f>IFERROR(DTE_demand_forecast!Q96*Demand_Settings!$E$34,"-")</f>
        <v>271338.25825992058</v>
      </c>
      <c r="R96" s="114">
        <f>IFERROR(DTE_demand_forecast!R96*Demand_Settings!$E$34,"-")</f>
        <v>271338.25825992058</v>
      </c>
      <c r="S96" s="114">
        <f>IFERROR(DTE_demand_forecast!S96*Demand_Settings!$E$34,"-")</f>
        <v>271338.25825992058</v>
      </c>
      <c r="T96" s="114">
        <f>IFERROR(DTE_demand_forecast!T96*Demand_Settings!$E$34,"-")</f>
        <v>271338.25825992058</v>
      </c>
      <c r="U96" s="114">
        <f>IFERROR(DTE_demand_forecast!U96*Demand_Settings!$E$34,"-")</f>
        <v>271338.25825992058</v>
      </c>
      <c r="V96" s="114">
        <f>IFERROR(DTE_demand_forecast!V96*Demand_Settings!$E$34,"-")</f>
        <v>271338.25825992058</v>
      </c>
      <c r="W96" s="114">
        <f>IFERROR(DTE_demand_forecast!W96*Demand_Settings!$E$34,"-")</f>
        <v>271338.25825992058</v>
      </c>
    </row>
    <row r="97" spans="1:23" ht="12" x14ac:dyDescent="0.25">
      <c r="A97" s="78" t="s">
        <v>139</v>
      </c>
      <c r="B97" s="74" t="s">
        <v>109</v>
      </c>
      <c r="C97" s="86"/>
      <c r="D97" s="114">
        <f>IFERROR(DTE_demand_forecast!D97*Demand_Settings!$E$34,"-")</f>
        <v>271338.25825992058</v>
      </c>
      <c r="E97" s="114">
        <f>IFERROR(DTE_demand_forecast!E97*Demand_Settings!$E$34,"-")</f>
        <v>271338.25825992058</v>
      </c>
      <c r="F97" s="114">
        <f>IFERROR(DTE_demand_forecast!F97*Demand_Settings!$E$34,"-")</f>
        <v>271338.25825992058</v>
      </c>
      <c r="G97" s="114">
        <f>IFERROR(DTE_demand_forecast!G97*Demand_Settings!$E$34,"-")</f>
        <v>271338.25825992058</v>
      </c>
      <c r="H97" s="114">
        <f>IFERROR(DTE_demand_forecast!H97*Demand_Settings!$E$34,"-")</f>
        <v>271338.25825992058</v>
      </c>
      <c r="I97" s="114">
        <f>IFERROR(DTE_demand_forecast!I97*Demand_Settings!$E$34,"-")</f>
        <v>271338.25825992058</v>
      </c>
      <c r="J97" s="114">
        <f>IFERROR(DTE_demand_forecast!J97*Demand_Settings!$E$34,"-")</f>
        <v>271338.25825992058</v>
      </c>
      <c r="K97" s="114">
        <f>IFERROR(DTE_demand_forecast!K97*Demand_Settings!$E$34,"-")</f>
        <v>271338.25825992058</v>
      </c>
      <c r="L97" s="114">
        <f>IFERROR(DTE_demand_forecast!L97*Demand_Settings!$E$34,"-")</f>
        <v>271338.25825992058</v>
      </c>
      <c r="M97" s="114">
        <f>IFERROR(DTE_demand_forecast!M97*Demand_Settings!$E$34,"-")</f>
        <v>271338.25825992058</v>
      </c>
      <c r="N97" s="114">
        <f>IFERROR(DTE_demand_forecast!N97*Demand_Settings!$E$34,"-")</f>
        <v>271338.25825992058</v>
      </c>
      <c r="O97" s="114">
        <f>IFERROR(DTE_demand_forecast!O97*Demand_Settings!$E$34,"-")</f>
        <v>271338.25825992058</v>
      </c>
      <c r="P97" s="114">
        <f>IFERROR(DTE_demand_forecast!P97*Demand_Settings!$E$34,"-")</f>
        <v>271338.25825992058</v>
      </c>
      <c r="Q97" s="114">
        <f>IFERROR(DTE_demand_forecast!Q97*Demand_Settings!$E$34,"-")</f>
        <v>271338.25825992058</v>
      </c>
      <c r="R97" s="114">
        <f>IFERROR(DTE_demand_forecast!R97*Demand_Settings!$E$34,"-")</f>
        <v>271338.25825992058</v>
      </c>
      <c r="S97" s="114">
        <f>IFERROR(DTE_demand_forecast!S97*Demand_Settings!$E$34,"-")</f>
        <v>271338.25825992058</v>
      </c>
      <c r="T97" s="114">
        <f>IFERROR(DTE_demand_forecast!T97*Demand_Settings!$E$34,"-")</f>
        <v>271338.25825992058</v>
      </c>
      <c r="U97" s="114">
        <f>IFERROR(DTE_demand_forecast!U97*Demand_Settings!$E$34,"-")</f>
        <v>271338.25825992058</v>
      </c>
      <c r="V97" s="114">
        <f>IFERROR(DTE_demand_forecast!V97*Demand_Settings!$E$34,"-")</f>
        <v>271338.25825992058</v>
      </c>
      <c r="W97" s="114">
        <f>IFERROR(DTE_demand_forecast!W97*Demand_Settings!$E$34,"-")</f>
        <v>271338.25825992058</v>
      </c>
    </row>
    <row r="98" spans="1:23" ht="12" x14ac:dyDescent="0.25">
      <c r="A98" s="85" t="s">
        <v>89</v>
      </c>
      <c r="B98" s="74" t="s">
        <v>110</v>
      </c>
      <c r="C98" s="86" t="s">
        <v>144</v>
      </c>
      <c r="D98" s="114">
        <f>IFERROR(DTE_demand_forecast!D98*Demand_Settings!$E$34,"-")</f>
        <v>1560573.2458333331</v>
      </c>
      <c r="E98" s="114">
        <f>IFERROR(DTE_demand_forecast!E98*Demand_Settings!$E$34,"-")</f>
        <v>1578947.1763888889</v>
      </c>
      <c r="F98" s="114">
        <f>IFERROR(DTE_demand_forecast!F98*Demand_Settings!$E$34,"-")</f>
        <v>1468751.5277777778</v>
      </c>
      <c r="G98" s="114">
        <f>IFERROR(DTE_demand_forecast!G98*Demand_Settings!$E$34,"-")</f>
        <v>1568986.4438888887</v>
      </c>
      <c r="H98" s="114">
        <f>IFERROR(DTE_demand_forecast!H98*Demand_Settings!$E$34,"-")</f>
        <v>1568986.4438888887</v>
      </c>
      <c r="I98" s="114">
        <f>IFERROR(DTE_demand_forecast!I98*Demand_Settings!$E$34,"-")</f>
        <v>1568986.4438888887</v>
      </c>
      <c r="J98" s="114">
        <f>IFERROR(DTE_demand_forecast!J98*Demand_Settings!$E$34,"-")</f>
        <v>1568986.4438888887</v>
      </c>
      <c r="K98" s="114">
        <f>IFERROR(DTE_demand_forecast!K98*Demand_Settings!$E$34,"-")</f>
        <v>1568986.4438888887</v>
      </c>
      <c r="L98" s="114">
        <f>IFERROR(DTE_demand_forecast!L98*Demand_Settings!$E$34,"-")</f>
        <v>1568986.4438888887</v>
      </c>
      <c r="M98" s="114">
        <f>IFERROR(DTE_demand_forecast!M98*Demand_Settings!$E$34,"-")</f>
        <v>1568986.4438888887</v>
      </c>
      <c r="N98" s="114">
        <f>IFERROR(DTE_demand_forecast!N98*Demand_Settings!$E$34,"-")</f>
        <v>1568986.4438888887</v>
      </c>
      <c r="O98" s="114">
        <f>IFERROR(DTE_demand_forecast!O98*Demand_Settings!$E$34,"-")</f>
        <v>1568986.4438888887</v>
      </c>
      <c r="P98" s="114">
        <f>IFERROR(DTE_demand_forecast!P98*Demand_Settings!$E$34,"-")</f>
        <v>1568986.4438888887</v>
      </c>
      <c r="Q98" s="114">
        <f>IFERROR(DTE_demand_forecast!Q98*Demand_Settings!$E$34,"-")</f>
        <v>1568986.4438888887</v>
      </c>
      <c r="R98" s="114">
        <f>IFERROR(DTE_demand_forecast!R98*Demand_Settings!$E$34,"-")</f>
        <v>1568986.4438888887</v>
      </c>
      <c r="S98" s="114">
        <f>IFERROR(DTE_demand_forecast!S98*Demand_Settings!$E$34,"-")</f>
        <v>1568986.4438888887</v>
      </c>
      <c r="T98" s="114">
        <f>IFERROR(DTE_demand_forecast!T98*Demand_Settings!$E$34,"-")</f>
        <v>1568986.4438888887</v>
      </c>
      <c r="U98" s="114">
        <f>IFERROR(DTE_demand_forecast!U98*Demand_Settings!$E$34,"-")</f>
        <v>1568986.4438888887</v>
      </c>
      <c r="V98" s="114">
        <f>IFERROR(DTE_demand_forecast!V98*Demand_Settings!$E$34,"-")</f>
        <v>1568986.4438888887</v>
      </c>
      <c r="W98" s="114">
        <f>IFERROR(DTE_demand_forecast!W98*Demand_Settings!$E$34,"-")</f>
        <v>1568986.4438888887</v>
      </c>
    </row>
    <row r="99" spans="1:23" ht="12" x14ac:dyDescent="0.25">
      <c r="A99" s="85" t="s">
        <v>90</v>
      </c>
      <c r="B99" s="74" t="s">
        <v>110</v>
      </c>
      <c r="C99" s="86" t="s">
        <v>144</v>
      </c>
      <c r="D99" s="114">
        <f>IFERROR(DTE_demand_forecast!D99*Demand_Settings!$E$34,"-")</f>
        <v>1826546.2499999998</v>
      </c>
      <c r="E99" s="114">
        <f>IFERROR(DTE_demand_forecast!E99*Demand_Settings!$E$34,"-")</f>
        <v>1734026.666666667</v>
      </c>
      <c r="F99" s="114">
        <f>IFERROR(DTE_demand_forecast!F99*Demand_Settings!$E$34,"-")</f>
        <v>1612000.7388888889</v>
      </c>
      <c r="G99" s="114">
        <f>IFERROR(DTE_demand_forecast!G99*Demand_Settings!$E$34,"-")</f>
        <v>1727389.2197222223</v>
      </c>
      <c r="H99" s="114">
        <f>IFERROR(DTE_demand_forecast!H99*Demand_Settings!$E$34,"-")</f>
        <v>1727389.2197222223</v>
      </c>
      <c r="I99" s="114">
        <f>IFERROR(DTE_demand_forecast!I99*Demand_Settings!$E$34,"-")</f>
        <v>0</v>
      </c>
      <c r="J99" s="114">
        <f>IFERROR(DTE_demand_forecast!J99*Demand_Settings!$E$34,"-")</f>
        <v>0</v>
      </c>
      <c r="K99" s="114">
        <f>IFERROR(DTE_demand_forecast!K99*Demand_Settings!$E$34,"-")</f>
        <v>0</v>
      </c>
      <c r="L99" s="114">
        <f>IFERROR(DTE_demand_forecast!L99*Demand_Settings!$E$34,"-")</f>
        <v>0</v>
      </c>
      <c r="M99" s="114">
        <f>IFERROR(DTE_demand_forecast!M99*Demand_Settings!$E$34,"-")</f>
        <v>0</v>
      </c>
      <c r="N99" s="114">
        <f>IFERROR(DTE_demand_forecast!N99*Demand_Settings!$E$34,"-")</f>
        <v>0</v>
      </c>
      <c r="O99" s="114">
        <f>IFERROR(DTE_demand_forecast!O99*Demand_Settings!$E$34,"-")</f>
        <v>0</v>
      </c>
      <c r="P99" s="114">
        <f>IFERROR(DTE_demand_forecast!P99*Demand_Settings!$E$34,"-")</f>
        <v>0</v>
      </c>
      <c r="Q99" s="114">
        <f>IFERROR(DTE_demand_forecast!Q99*Demand_Settings!$E$34,"-")</f>
        <v>0</v>
      </c>
      <c r="R99" s="114">
        <f>IFERROR(DTE_demand_forecast!R99*Demand_Settings!$E$34,"-")</f>
        <v>0</v>
      </c>
      <c r="S99" s="114">
        <f>IFERROR(DTE_demand_forecast!S99*Demand_Settings!$E$34,"-")</f>
        <v>0</v>
      </c>
      <c r="T99" s="114">
        <f>IFERROR(DTE_demand_forecast!T99*Demand_Settings!$E$34,"-")</f>
        <v>0</v>
      </c>
      <c r="U99" s="114">
        <f>IFERROR(DTE_demand_forecast!U99*Demand_Settings!$E$34,"-")</f>
        <v>0</v>
      </c>
      <c r="V99" s="114">
        <f>IFERROR(DTE_demand_forecast!V99*Demand_Settings!$E$34,"-")</f>
        <v>0</v>
      </c>
      <c r="W99" s="114">
        <f>IFERROR(DTE_demand_forecast!W99*Demand_Settings!$E$34,"-")</f>
        <v>0</v>
      </c>
    </row>
    <row r="100" spans="1:23" ht="12" x14ac:dyDescent="0.25">
      <c r="A100" s="85" t="s">
        <v>93</v>
      </c>
      <c r="B100" s="79" t="s">
        <v>111</v>
      </c>
      <c r="C100" s="86"/>
      <c r="D100" s="114">
        <f>IFERROR(DTE_demand_forecast!D100*Demand_Settings!$E$34,"-")</f>
        <v>0</v>
      </c>
      <c r="E100" s="114">
        <f>IFERROR(DTE_demand_forecast!E100*Demand_Settings!$E$34,"-")</f>
        <v>0</v>
      </c>
      <c r="F100" s="114">
        <f>IFERROR(DTE_demand_forecast!F100*Demand_Settings!$E$34,"-")</f>
        <v>0</v>
      </c>
      <c r="G100" s="114">
        <f>IFERROR(DTE_demand_forecast!G100*Demand_Settings!$E$34,"-")</f>
        <v>0</v>
      </c>
      <c r="H100" s="114">
        <f>IFERROR(DTE_demand_forecast!H100*Demand_Settings!$E$34,"-")</f>
        <v>0</v>
      </c>
      <c r="I100" s="114">
        <f>IFERROR(DTE_demand_forecast!I100*Demand_Settings!$E$34,"-")</f>
        <v>0</v>
      </c>
      <c r="J100" s="114">
        <f>IFERROR(DTE_demand_forecast!J100*Demand_Settings!$E$34,"-")</f>
        <v>0</v>
      </c>
      <c r="K100" s="114">
        <f>IFERROR(DTE_demand_forecast!K100*Demand_Settings!$E$34,"-")</f>
        <v>0</v>
      </c>
      <c r="L100" s="114">
        <f>IFERROR(DTE_demand_forecast!L100*Demand_Settings!$E$34,"-")</f>
        <v>0</v>
      </c>
      <c r="M100" s="114">
        <f>IFERROR(DTE_demand_forecast!M100*Demand_Settings!$E$34,"-")</f>
        <v>0</v>
      </c>
      <c r="N100" s="114">
        <f>IFERROR(DTE_demand_forecast!N100*Demand_Settings!$E$34,"-")</f>
        <v>0</v>
      </c>
      <c r="O100" s="114">
        <f>IFERROR(DTE_demand_forecast!O100*Demand_Settings!$E$34,"-")</f>
        <v>0</v>
      </c>
      <c r="P100" s="114">
        <f>IFERROR(DTE_demand_forecast!P100*Demand_Settings!$E$34,"-")</f>
        <v>0</v>
      </c>
      <c r="Q100" s="114">
        <f>IFERROR(DTE_demand_forecast!Q100*Demand_Settings!$E$34,"-")</f>
        <v>0</v>
      </c>
      <c r="R100" s="114">
        <f>IFERROR(DTE_demand_forecast!R100*Demand_Settings!$E$34,"-")</f>
        <v>0</v>
      </c>
      <c r="S100" s="114">
        <f>IFERROR(DTE_demand_forecast!S100*Demand_Settings!$E$34,"-")</f>
        <v>0</v>
      </c>
      <c r="T100" s="114">
        <f>IFERROR(DTE_demand_forecast!T100*Demand_Settings!$E$34,"-")</f>
        <v>0</v>
      </c>
      <c r="U100" s="114">
        <f>IFERROR(DTE_demand_forecast!U100*Demand_Settings!$E$34,"-")</f>
        <v>0</v>
      </c>
      <c r="V100" s="114">
        <f>IFERROR(DTE_demand_forecast!V100*Demand_Settings!$E$34,"-")</f>
        <v>0</v>
      </c>
      <c r="W100" s="114">
        <f>IFERROR(DTE_demand_forecast!W100*Demand_Settings!$E$34,"-")</f>
        <v>0</v>
      </c>
    </row>
    <row r="101" spans="1:23" ht="12" x14ac:dyDescent="0.25">
      <c r="A101" s="85" t="s">
        <v>126</v>
      </c>
      <c r="B101" s="74" t="s">
        <v>110</v>
      </c>
      <c r="C101" s="86"/>
      <c r="D101" s="114">
        <f>IFERROR(DTE_demand_forecast!D101*Demand_Settings!$E$34,"-")</f>
        <v>380941.83242857124</v>
      </c>
      <c r="E101" s="114">
        <f>IFERROR(DTE_demand_forecast!E101*Demand_Settings!$E$34,"-")</f>
        <v>380941.83242857124</v>
      </c>
      <c r="F101" s="114">
        <f>IFERROR(DTE_demand_forecast!F101*Demand_Settings!$E$34,"-")</f>
        <v>380941.83242857124</v>
      </c>
      <c r="G101" s="114">
        <f>IFERROR(DTE_demand_forecast!G101*Demand_Settings!$E$34,"-")</f>
        <v>380941.83242857124</v>
      </c>
      <c r="H101" s="114">
        <f>IFERROR(DTE_demand_forecast!H101*Demand_Settings!$E$34,"-")</f>
        <v>380941.83242857124</v>
      </c>
      <c r="I101" s="114">
        <f>IFERROR(DTE_demand_forecast!I101*Demand_Settings!$E$34,"-")</f>
        <v>0</v>
      </c>
      <c r="J101" s="114">
        <f>IFERROR(DTE_demand_forecast!J101*Demand_Settings!$E$34,"-")</f>
        <v>0</v>
      </c>
      <c r="K101" s="114">
        <f>IFERROR(DTE_demand_forecast!K101*Demand_Settings!$E$34,"-")</f>
        <v>0</v>
      </c>
      <c r="L101" s="114">
        <f>IFERROR(DTE_demand_forecast!L101*Demand_Settings!$E$34,"-")</f>
        <v>0</v>
      </c>
      <c r="M101" s="114">
        <f>IFERROR(DTE_demand_forecast!M101*Demand_Settings!$E$34,"-")</f>
        <v>0</v>
      </c>
      <c r="N101" s="114">
        <f>IFERROR(DTE_demand_forecast!N101*Demand_Settings!$E$34,"-")</f>
        <v>0</v>
      </c>
      <c r="O101" s="114">
        <f>IFERROR(DTE_demand_forecast!O101*Demand_Settings!$E$34,"-")</f>
        <v>0</v>
      </c>
      <c r="P101" s="114">
        <f>IFERROR(DTE_demand_forecast!P101*Demand_Settings!$E$34,"-")</f>
        <v>0</v>
      </c>
      <c r="Q101" s="114">
        <f>IFERROR(DTE_demand_forecast!Q101*Demand_Settings!$E$34,"-")</f>
        <v>0</v>
      </c>
      <c r="R101" s="114">
        <f>IFERROR(DTE_demand_forecast!R101*Demand_Settings!$E$34,"-")</f>
        <v>0</v>
      </c>
      <c r="S101" s="114">
        <f>IFERROR(DTE_demand_forecast!S101*Demand_Settings!$E$34,"-")</f>
        <v>0</v>
      </c>
      <c r="T101" s="114">
        <f>IFERROR(DTE_demand_forecast!T101*Demand_Settings!$E$34,"-")</f>
        <v>0</v>
      </c>
      <c r="U101" s="114">
        <f>IFERROR(DTE_demand_forecast!U101*Demand_Settings!$E$34,"-")</f>
        <v>0</v>
      </c>
      <c r="V101" s="114">
        <f>IFERROR(DTE_demand_forecast!V101*Demand_Settings!$E$34,"-")</f>
        <v>0</v>
      </c>
      <c r="W101" s="114">
        <f>IFERROR(DTE_demand_forecast!W101*Demand_Settings!$E$34,"-")</f>
        <v>0</v>
      </c>
    </row>
    <row r="102" spans="1:23" ht="12" x14ac:dyDescent="0.25">
      <c r="A102" s="85" t="s">
        <v>91</v>
      </c>
      <c r="B102" s="74" t="s">
        <v>110</v>
      </c>
      <c r="C102" s="86" t="s">
        <v>144</v>
      </c>
      <c r="D102" s="114">
        <f>IFERROR(DTE_demand_forecast!D102*Demand_Settings!$E$34,"-")</f>
        <v>10993.305555555557</v>
      </c>
      <c r="E102" s="114">
        <f>IFERROR(DTE_demand_forecast!E102*Demand_Settings!$E$34,"-")</f>
        <v>566.66666666666663</v>
      </c>
      <c r="F102" s="114">
        <f>IFERROR(DTE_demand_forecast!F102*Demand_Settings!$E$34,"-")</f>
        <v>1866.6666666666667</v>
      </c>
      <c r="G102" s="114">
        <f>IFERROR(DTE_demand_forecast!G102*Demand_Settings!$E$34,"-")</f>
        <v>11651.920555555558</v>
      </c>
      <c r="H102" s="114">
        <f>IFERROR(DTE_demand_forecast!H102*Demand_Settings!$E$34,"-")</f>
        <v>0</v>
      </c>
      <c r="I102" s="114">
        <f>IFERROR(DTE_demand_forecast!I102*Demand_Settings!$E$34,"-")</f>
        <v>0</v>
      </c>
      <c r="J102" s="114">
        <f>IFERROR(DTE_demand_forecast!J102*Demand_Settings!$E$34,"-")</f>
        <v>0</v>
      </c>
      <c r="K102" s="114">
        <f>IFERROR(DTE_demand_forecast!K102*Demand_Settings!$E$34,"-")</f>
        <v>0</v>
      </c>
      <c r="L102" s="114">
        <f>IFERROR(DTE_demand_forecast!L102*Demand_Settings!$E$34,"-")</f>
        <v>0</v>
      </c>
      <c r="M102" s="114">
        <f>IFERROR(DTE_demand_forecast!M102*Demand_Settings!$E$34,"-")</f>
        <v>0</v>
      </c>
      <c r="N102" s="114">
        <f>IFERROR(DTE_demand_forecast!N102*Demand_Settings!$E$34,"-")</f>
        <v>0</v>
      </c>
      <c r="O102" s="114">
        <f>IFERROR(DTE_demand_forecast!O102*Demand_Settings!$E$34,"-")</f>
        <v>0</v>
      </c>
      <c r="P102" s="114">
        <f>IFERROR(DTE_demand_forecast!P102*Demand_Settings!$E$34,"-")</f>
        <v>0</v>
      </c>
      <c r="Q102" s="114">
        <f>IFERROR(DTE_demand_forecast!Q102*Demand_Settings!$E$34,"-")</f>
        <v>0</v>
      </c>
      <c r="R102" s="114">
        <f>IFERROR(DTE_demand_forecast!R102*Demand_Settings!$E$34,"-")</f>
        <v>0</v>
      </c>
      <c r="S102" s="114">
        <f>IFERROR(DTE_demand_forecast!S102*Demand_Settings!$E$34,"-")</f>
        <v>0</v>
      </c>
      <c r="T102" s="114">
        <f>IFERROR(DTE_demand_forecast!T102*Demand_Settings!$E$34,"-")</f>
        <v>0</v>
      </c>
      <c r="U102" s="114">
        <f>IFERROR(DTE_demand_forecast!U102*Demand_Settings!$E$34,"-")</f>
        <v>0</v>
      </c>
      <c r="V102" s="114">
        <f>IFERROR(DTE_demand_forecast!V102*Demand_Settings!$E$34,"-")</f>
        <v>0</v>
      </c>
      <c r="W102" s="114">
        <f>IFERROR(DTE_demand_forecast!W102*Demand_Settings!$E$34,"-")</f>
        <v>0</v>
      </c>
    </row>
    <row r="103" spans="1:23" ht="12" x14ac:dyDescent="0.25">
      <c r="A103" s="89" t="s">
        <v>92</v>
      </c>
      <c r="B103" s="80" t="s">
        <v>112</v>
      </c>
      <c r="C103" s="86" t="s">
        <v>144</v>
      </c>
      <c r="D103" s="114">
        <f>IFERROR(DTE_demand_forecast!D103*Demand_Settings!$E$34,"-")</f>
        <v>3878760</v>
      </c>
      <c r="E103" s="114">
        <f>IFERROR(DTE_demand_forecast!E103*Demand_Settings!$E$34,"-")</f>
        <v>3942036.2499999995</v>
      </c>
      <c r="F103" s="114">
        <f>IFERROR(DTE_demand_forecast!F103*Demand_Settings!$E$34,"-")</f>
        <v>3705522.7777777775</v>
      </c>
      <c r="G103" s="114">
        <f>IFERROR(DTE_demand_forecast!G103*Demand_Settings!$E$34,"-")</f>
        <v>3874742.6791666667</v>
      </c>
      <c r="H103" s="114">
        <f>IFERROR(DTE_demand_forecast!H103*Demand_Settings!$E$34,"-")</f>
        <v>3874742.6791666667</v>
      </c>
      <c r="I103" s="114">
        <f>IFERROR(DTE_demand_forecast!I103*Demand_Settings!$E$34,"-")</f>
        <v>3874742.6791666667</v>
      </c>
      <c r="J103" s="114">
        <f>IFERROR(DTE_demand_forecast!J103*Demand_Settings!$E$34,"-")</f>
        <v>3874742.6791666667</v>
      </c>
      <c r="K103" s="114">
        <f>IFERROR(DTE_demand_forecast!K103*Demand_Settings!$E$34,"-")</f>
        <v>3874742.6791666667</v>
      </c>
      <c r="L103" s="114">
        <f>IFERROR(DTE_demand_forecast!L103*Demand_Settings!$E$34,"-")</f>
        <v>3874742.6791666667</v>
      </c>
      <c r="M103" s="114">
        <f>IFERROR(DTE_demand_forecast!M103*Demand_Settings!$E$34,"-")</f>
        <v>3874742.6791666667</v>
      </c>
      <c r="N103" s="114">
        <f>IFERROR(DTE_demand_forecast!N103*Demand_Settings!$E$34,"-")</f>
        <v>0</v>
      </c>
      <c r="O103" s="114">
        <f>IFERROR(DTE_demand_forecast!O103*Demand_Settings!$E$34,"-")</f>
        <v>0</v>
      </c>
      <c r="P103" s="114">
        <f>IFERROR(DTE_demand_forecast!P103*Demand_Settings!$E$34,"-")</f>
        <v>0</v>
      </c>
      <c r="Q103" s="114">
        <f>IFERROR(DTE_demand_forecast!Q103*Demand_Settings!$E$34,"-")</f>
        <v>0</v>
      </c>
      <c r="R103" s="114">
        <f>IFERROR(DTE_demand_forecast!R103*Demand_Settings!$E$34,"-")</f>
        <v>0</v>
      </c>
      <c r="S103" s="114">
        <f>IFERROR(DTE_demand_forecast!S103*Demand_Settings!$E$34,"-")</f>
        <v>0</v>
      </c>
      <c r="T103" s="114">
        <f>IFERROR(DTE_demand_forecast!T103*Demand_Settings!$E$34,"-")</f>
        <v>0</v>
      </c>
      <c r="U103" s="114">
        <f>IFERROR(DTE_demand_forecast!U103*Demand_Settings!$E$34,"-")</f>
        <v>0</v>
      </c>
      <c r="V103" s="114">
        <f>IFERROR(DTE_demand_forecast!V103*Demand_Settings!$E$34,"-")</f>
        <v>0</v>
      </c>
      <c r="W103" s="114">
        <f>IFERROR(DTE_demand_forecast!W103*Demand_Settings!$E$34,"-")</f>
        <v>0</v>
      </c>
    </row>
    <row r="104" spans="1:23" ht="12" x14ac:dyDescent="0.25">
      <c r="A104" s="85" t="s">
        <v>94</v>
      </c>
      <c r="B104" s="74" t="s">
        <v>113</v>
      </c>
      <c r="C104" s="86"/>
      <c r="D104" s="114">
        <f>IFERROR(DTE_demand_forecast!D104*Demand_Settings!$E$34,"-")</f>
        <v>3869847.2286805552</v>
      </c>
      <c r="E104" s="114">
        <f>IFERROR(DTE_demand_forecast!E104*Demand_Settings!$E$34,"-")</f>
        <v>3869847.2286805552</v>
      </c>
      <c r="F104" s="114">
        <f>IFERROR(DTE_demand_forecast!F104*Demand_Settings!$E$34,"-")</f>
        <v>3869847.2286805552</v>
      </c>
      <c r="G104" s="114">
        <f>IFERROR(DTE_demand_forecast!G104*Demand_Settings!$E$34,"-")</f>
        <v>3869847.2286805552</v>
      </c>
      <c r="H104" s="114">
        <f>IFERROR(DTE_demand_forecast!H104*Demand_Settings!$E$34,"-")</f>
        <v>0</v>
      </c>
      <c r="I104" s="114">
        <f>IFERROR(DTE_demand_forecast!I104*Demand_Settings!$E$34,"-")</f>
        <v>0</v>
      </c>
      <c r="J104" s="114">
        <f>IFERROR(DTE_demand_forecast!J104*Demand_Settings!$E$34,"-")</f>
        <v>0</v>
      </c>
      <c r="K104" s="114">
        <f>IFERROR(DTE_demand_forecast!K104*Demand_Settings!$E$34,"-")</f>
        <v>0</v>
      </c>
      <c r="L104" s="114">
        <f>IFERROR(DTE_demand_forecast!L104*Demand_Settings!$E$34,"-")</f>
        <v>0</v>
      </c>
      <c r="M104" s="114">
        <f>IFERROR(DTE_demand_forecast!M104*Demand_Settings!$E$34,"-")</f>
        <v>0</v>
      </c>
      <c r="N104" s="114">
        <f>IFERROR(DTE_demand_forecast!N104*Demand_Settings!$E$34,"-")</f>
        <v>0</v>
      </c>
      <c r="O104" s="114">
        <f>IFERROR(DTE_demand_forecast!O104*Demand_Settings!$E$34,"-")</f>
        <v>0</v>
      </c>
      <c r="P104" s="114">
        <f>IFERROR(DTE_demand_forecast!P104*Demand_Settings!$E$34,"-")</f>
        <v>0</v>
      </c>
      <c r="Q104" s="114">
        <f>IFERROR(DTE_demand_forecast!Q104*Demand_Settings!$E$34,"-")</f>
        <v>0</v>
      </c>
      <c r="R104" s="114">
        <f>IFERROR(DTE_demand_forecast!R104*Demand_Settings!$E$34,"-")</f>
        <v>0</v>
      </c>
      <c r="S104" s="114">
        <f>IFERROR(DTE_demand_forecast!S104*Demand_Settings!$E$34,"-")</f>
        <v>0</v>
      </c>
      <c r="T104" s="114">
        <f>IFERROR(DTE_demand_forecast!T104*Demand_Settings!$E$34,"-")</f>
        <v>0</v>
      </c>
      <c r="U104" s="114">
        <f>IFERROR(DTE_demand_forecast!U104*Demand_Settings!$E$34,"-")</f>
        <v>0</v>
      </c>
      <c r="V104" s="114">
        <f>IFERROR(DTE_demand_forecast!V104*Demand_Settings!$E$34,"-")</f>
        <v>0</v>
      </c>
      <c r="W104" s="114">
        <f>IFERROR(DTE_demand_forecast!W104*Demand_Settings!$E$34,"-")</f>
        <v>0</v>
      </c>
    </row>
    <row r="105" spans="1:23" ht="12" x14ac:dyDescent="0.25">
      <c r="A105" s="85" t="s">
        <v>127</v>
      </c>
      <c r="B105" s="74" t="s">
        <v>110</v>
      </c>
      <c r="C105" s="86"/>
      <c r="D105" s="114">
        <f>IFERROR(DTE_demand_forecast!D105*Demand_Settings!$E$34,"-")</f>
        <v>380941.83242857124</v>
      </c>
      <c r="E105" s="114">
        <f>IFERROR(DTE_demand_forecast!E105*Demand_Settings!$E$34,"-")</f>
        <v>0</v>
      </c>
      <c r="F105" s="114">
        <f>IFERROR(DTE_demand_forecast!F105*Demand_Settings!$E$34,"-")</f>
        <v>0</v>
      </c>
      <c r="G105" s="114">
        <f>IFERROR(DTE_demand_forecast!G105*Demand_Settings!$E$34,"-")</f>
        <v>0</v>
      </c>
      <c r="H105" s="114">
        <f>IFERROR(DTE_demand_forecast!H105*Demand_Settings!$E$34,"-")</f>
        <v>0</v>
      </c>
      <c r="I105" s="114">
        <f>IFERROR(DTE_demand_forecast!I105*Demand_Settings!$E$34,"-")</f>
        <v>0</v>
      </c>
      <c r="J105" s="114">
        <f>IFERROR(DTE_demand_forecast!J105*Demand_Settings!$E$34,"-")</f>
        <v>0</v>
      </c>
      <c r="K105" s="114">
        <f>IFERROR(DTE_demand_forecast!K105*Demand_Settings!$E$34,"-")</f>
        <v>0</v>
      </c>
      <c r="L105" s="114">
        <f>IFERROR(DTE_demand_forecast!L105*Demand_Settings!$E$34,"-")</f>
        <v>0</v>
      </c>
      <c r="M105" s="114">
        <f>IFERROR(DTE_demand_forecast!M105*Demand_Settings!$E$34,"-")</f>
        <v>0</v>
      </c>
      <c r="N105" s="114">
        <f>IFERROR(DTE_demand_forecast!N105*Demand_Settings!$E$34,"-")</f>
        <v>0</v>
      </c>
      <c r="O105" s="114">
        <f>IFERROR(DTE_demand_forecast!O105*Demand_Settings!$E$34,"-")</f>
        <v>0</v>
      </c>
      <c r="P105" s="114">
        <f>IFERROR(DTE_demand_forecast!P105*Demand_Settings!$E$34,"-")</f>
        <v>0</v>
      </c>
      <c r="Q105" s="114">
        <f>IFERROR(DTE_demand_forecast!Q105*Demand_Settings!$E$34,"-")</f>
        <v>0</v>
      </c>
      <c r="R105" s="114">
        <f>IFERROR(DTE_demand_forecast!R105*Demand_Settings!$E$34,"-")</f>
        <v>0</v>
      </c>
      <c r="S105" s="114">
        <f>IFERROR(DTE_demand_forecast!S105*Demand_Settings!$E$34,"-")</f>
        <v>0</v>
      </c>
      <c r="T105" s="114">
        <f>IFERROR(DTE_demand_forecast!T105*Demand_Settings!$E$34,"-")</f>
        <v>0</v>
      </c>
      <c r="U105" s="114">
        <f>IFERROR(DTE_demand_forecast!U105*Demand_Settings!$E$34,"-")</f>
        <v>0</v>
      </c>
      <c r="V105" s="114">
        <f>IFERROR(DTE_demand_forecast!V105*Demand_Settings!$E$34,"-")</f>
        <v>0</v>
      </c>
      <c r="W105" s="114">
        <f>IFERROR(DTE_demand_forecast!W105*Demand_Settings!$E$34,"-")</f>
        <v>0</v>
      </c>
    </row>
    <row r="106" spans="1:23" ht="12" x14ac:dyDescent="0.25">
      <c r="A106" s="85" t="s">
        <v>128</v>
      </c>
      <c r="B106" s="74" t="s">
        <v>110</v>
      </c>
      <c r="C106" s="86"/>
      <c r="D106" s="114">
        <f>IFERROR(DTE_demand_forecast!D106*Demand_Settings!$E$34,"-")</f>
        <v>380941.83242857124</v>
      </c>
      <c r="E106" s="114">
        <f>IFERROR(DTE_demand_forecast!E106*Demand_Settings!$E$34,"-")</f>
        <v>380941.83242857124</v>
      </c>
      <c r="F106" s="114">
        <f>IFERROR(DTE_demand_forecast!F106*Demand_Settings!$E$34,"-")</f>
        <v>380941.83242857124</v>
      </c>
      <c r="G106" s="114">
        <f>IFERROR(DTE_demand_forecast!G106*Demand_Settings!$E$34,"-")</f>
        <v>0</v>
      </c>
      <c r="H106" s="114">
        <f>IFERROR(DTE_demand_forecast!H106*Demand_Settings!$E$34,"-")</f>
        <v>0</v>
      </c>
      <c r="I106" s="114">
        <f>IFERROR(DTE_demand_forecast!I106*Demand_Settings!$E$34,"-")</f>
        <v>0</v>
      </c>
      <c r="J106" s="114">
        <f>IFERROR(DTE_demand_forecast!J106*Demand_Settings!$E$34,"-")</f>
        <v>0</v>
      </c>
      <c r="K106" s="114">
        <f>IFERROR(DTE_demand_forecast!K106*Demand_Settings!$E$34,"-")</f>
        <v>0</v>
      </c>
      <c r="L106" s="114">
        <f>IFERROR(DTE_demand_forecast!L106*Demand_Settings!$E$34,"-")</f>
        <v>0</v>
      </c>
      <c r="M106" s="114">
        <f>IFERROR(DTE_demand_forecast!M106*Demand_Settings!$E$34,"-")</f>
        <v>0</v>
      </c>
      <c r="N106" s="114">
        <f>IFERROR(DTE_demand_forecast!N106*Demand_Settings!$E$34,"-")</f>
        <v>0</v>
      </c>
      <c r="O106" s="114">
        <f>IFERROR(DTE_demand_forecast!O106*Demand_Settings!$E$34,"-")</f>
        <v>0</v>
      </c>
      <c r="P106" s="114">
        <f>IFERROR(DTE_demand_forecast!P106*Demand_Settings!$E$34,"-")</f>
        <v>0</v>
      </c>
      <c r="Q106" s="114">
        <f>IFERROR(DTE_demand_forecast!Q106*Demand_Settings!$E$34,"-")</f>
        <v>0</v>
      </c>
      <c r="R106" s="114">
        <f>IFERROR(DTE_demand_forecast!R106*Demand_Settings!$E$34,"-")</f>
        <v>0</v>
      </c>
      <c r="S106" s="114">
        <f>IFERROR(DTE_demand_forecast!S106*Demand_Settings!$E$34,"-")</f>
        <v>0</v>
      </c>
      <c r="T106" s="114">
        <f>IFERROR(DTE_demand_forecast!T106*Demand_Settings!$E$34,"-")</f>
        <v>0</v>
      </c>
      <c r="U106" s="114">
        <f>IFERROR(DTE_demand_forecast!U106*Demand_Settings!$E$34,"-")</f>
        <v>0</v>
      </c>
      <c r="V106" s="114">
        <f>IFERROR(DTE_demand_forecast!V106*Demand_Settings!$E$34,"-")</f>
        <v>0</v>
      </c>
      <c r="W106" s="114">
        <f>IFERROR(DTE_demand_forecast!W106*Demand_Settings!$E$34,"-")</f>
        <v>0</v>
      </c>
    </row>
    <row r="107" spans="1:23" ht="12" x14ac:dyDescent="0.25">
      <c r="A107" s="85" t="s">
        <v>129</v>
      </c>
      <c r="B107" s="74" t="s">
        <v>110</v>
      </c>
      <c r="C107" s="86"/>
      <c r="D107" s="114">
        <f>IFERROR(DTE_demand_forecast!D107*Demand_Settings!$E$34,"-")</f>
        <v>380941.83242857124</v>
      </c>
      <c r="E107" s="114">
        <f>IFERROR(DTE_demand_forecast!E107*Demand_Settings!$E$34,"-")</f>
        <v>380941.83242857124</v>
      </c>
      <c r="F107" s="114">
        <f>IFERROR(DTE_demand_forecast!F107*Demand_Settings!$E$34,"-")</f>
        <v>380941.83242857124</v>
      </c>
      <c r="G107" s="114">
        <f>IFERROR(DTE_demand_forecast!G107*Demand_Settings!$E$34,"-")</f>
        <v>380941.83242857124</v>
      </c>
      <c r="H107" s="114">
        <f>IFERROR(DTE_demand_forecast!H107*Demand_Settings!$E$34,"-")</f>
        <v>380941.83242857124</v>
      </c>
      <c r="I107" s="114">
        <f>IFERROR(DTE_demand_forecast!I107*Demand_Settings!$E$34,"-")</f>
        <v>380941.83242857124</v>
      </c>
      <c r="J107" s="114">
        <f>IFERROR(DTE_demand_forecast!J107*Demand_Settings!$E$34,"-")</f>
        <v>0</v>
      </c>
      <c r="K107" s="114">
        <f>IFERROR(DTE_demand_forecast!K107*Demand_Settings!$E$34,"-")</f>
        <v>0</v>
      </c>
      <c r="L107" s="114">
        <f>IFERROR(DTE_demand_forecast!L107*Demand_Settings!$E$34,"-")</f>
        <v>0</v>
      </c>
      <c r="M107" s="114">
        <f>IFERROR(DTE_demand_forecast!M107*Demand_Settings!$E$34,"-")</f>
        <v>0</v>
      </c>
      <c r="N107" s="114">
        <f>IFERROR(DTE_demand_forecast!N107*Demand_Settings!$E$34,"-")</f>
        <v>0</v>
      </c>
      <c r="O107" s="114">
        <f>IFERROR(DTE_demand_forecast!O107*Demand_Settings!$E$34,"-")</f>
        <v>0</v>
      </c>
      <c r="P107" s="114">
        <f>IFERROR(DTE_demand_forecast!P107*Demand_Settings!$E$34,"-")</f>
        <v>0</v>
      </c>
      <c r="Q107" s="114">
        <f>IFERROR(DTE_demand_forecast!Q107*Demand_Settings!$E$34,"-")</f>
        <v>0</v>
      </c>
      <c r="R107" s="114">
        <f>IFERROR(DTE_demand_forecast!R107*Demand_Settings!$E$34,"-")</f>
        <v>0</v>
      </c>
      <c r="S107" s="114">
        <f>IFERROR(DTE_demand_forecast!S107*Demand_Settings!$E$34,"-")</f>
        <v>0</v>
      </c>
      <c r="T107" s="114">
        <f>IFERROR(DTE_demand_forecast!T107*Demand_Settings!$E$34,"-")</f>
        <v>0</v>
      </c>
      <c r="U107" s="114">
        <f>IFERROR(DTE_demand_forecast!U107*Demand_Settings!$E$34,"-")</f>
        <v>0</v>
      </c>
      <c r="V107" s="114">
        <f>IFERROR(DTE_demand_forecast!V107*Demand_Settings!$E$34,"-")</f>
        <v>0</v>
      </c>
      <c r="W107" s="114">
        <f>IFERROR(DTE_demand_forecast!W107*Demand_Settings!$E$34,"-")</f>
        <v>0</v>
      </c>
    </row>
    <row r="108" spans="1:23" ht="12" x14ac:dyDescent="0.25">
      <c r="A108" s="85" t="s">
        <v>95</v>
      </c>
      <c r="B108" s="77" t="s">
        <v>114</v>
      </c>
      <c r="C108" s="86"/>
      <c r="D108" s="114">
        <f>IFERROR(DTE_demand_forecast!D108*Demand_Settings!$E$34,"-")</f>
        <v>706669.99750000017</v>
      </c>
      <c r="E108" s="114">
        <f>IFERROR(DTE_demand_forecast!E108*Demand_Settings!$E$34,"-")</f>
        <v>706669.99750000017</v>
      </c>
      <c r="F108" s="114">
        <f>IFERROR(DTE_demand_forecast!F108*Demand_Settings!$E$34,"-")</f>
        <v>706669.99750000017</v>
      </c>
      <c r="G108" s="114">
        <f>IFERROR(DTE_demand_forecast!G108*Demand_Settings!$E$34,"-")</f>
        <v>706669.99750000017</v>
      </c>
      <c r="H108" s="114">
        <f>IFERROR(DTE_demand_forecast!H108*Demand_Settings!$E$34,"-")</f>
        <v>706669.99750000017</v>
      </c>
      <c r="I108" s="114">
        <f>IFERROR(DTE_demand_forecast!I108*Demand_Settings!$E$34,"-")</f>
        <v>706669.99750000017</v>
      </c>
      <c r="J108" s="114">
        <f>IFERROR(DTE_demand_forecast!J108*Demand_Settings!$E$34,"-")</f>
        <v>706669.99750000017</v>
      </c>
      <c r="K108" s="114">
        <f>IFERROR(DTE_demand_forecast!K108*Demand_Settings!$E$34,"-")</f>
        <v>706669.99750000017</v>
      </c>
      <c r="L108" s="114">
        <f>IFERROR(DTE_demand_forecast!L108*Demand_Settings!$E$34,"-")</f>
        <v>706669.99750000017</v>
      </c>
      <c r="M108" s="114">
        <f>IFERROR(DTE_demand_forecast!M108*Demand_Settings!$E$34,"-")</f>
        <v>706669.99750000017</v>
      </c>
      <c r="N108" s="114">
        <f>IFERROR(DTE_demand_forecast!N108*Demand_Settings!$E$34,"-")</f>
        <v>706669.99750000017</v>
      </c>
      <c r="O108" s="114">
        <f>IFERROR(DTE_demand_forecast!O108*Demand_Settings!$E$34,"-")</f>
        <v>706669.99750000017</v>
      </c>
      <c r="P108" s="114">
        <f>IFERROR(DTE_demand_forecast!P108*Demand_Settings!$E$34,"-")</f>
        <v>706669.99750000017</v>
      </c>
      <c r="Q108" s="114">
        <f>IFERROR(DTE_demand_forecast!Q108*Demand_Settings!$E$34,"-")</f>
        <v>706669.99750000017</v>
      </c>
      <c r="R108" s="114">
        <f>IFERROR(DTE_demand_forecast!R108*Demand_Settings!$E$34,"-")</f>
        <v>706669.99750000017</v>
      </c>
      <c r="S108" s="114">
        <f>IFERROR(DTE_demand_forecast!S108*Demand_Settings!$E$34,"-")</f>
        <v>706669.99750000017</v>
      </c>
      <c r="T108" s="114">
        <f>IFERROR(DTE_demand_forecast!T108*Demand_Settings!$E$34,"-")</f>
        <v>706669.99750000017</v>
      </c>
      <c r="U108" s="114">
        <f>IFERROR(DTE_demand_forecast!U108*Demand_Settings!$E$34,"-")</f>
        <v>706669.99750000017</v>
      </c>
      <c r="V108" s="114">
        <f>IFERROR(DTE_demand_forecast!V108*Demand_Settings!$E$34,"-")</f>
        <v>706669.99750000017</v>
      </c>
      <c r="W108" s="114">
        <f>IFERROR(DTE_demand_forecast!W108*Demand_Settings!$E$34,"-")</f>
        <v>706669.99750000017</v>
      </c>
    </row>
    <row r="109" spans="1:23" ht="12" x14ac:dyDescent="0.25">
      <c r="A109" s="85" t="s">
        <v>130</v>
      </c>
      <c r="B109" s="77" t="s">
        <v>111</v>
      </c>
      <c r="C109" s="86"/>
      <c r="D109" s="114">
        <f>IFERROR(DTE_demand_forecast!D109*Demand_Settings!$E$34,"-")</f>
        <v>715456.56189351855</v>
      </c>
      <c r="E109" s="114">
        <f>IFERROR(DTE_demand_forecast!E109*Demand_Settings!$E$34,"-")</f>
        <v>715456.56189351855</v>
      </c>
      <c r="F109" s="114">
        <f>IFERROR(DTE_demand_forecast!F109*Demand_Settings!$E$34,"-")</f>
        <v>715456.56189351855</v>
      </c>
      <c r="G109" s="114">
        <f>IFERROR(DTE_demand_forecast!G109*Demand_Settings!$E$34,"-")</f>
        <v>715456.56189351855</v>
      </c>
      <c r="H109" s="114">
        <f>IFERROR(DTE_demand_forecast!H109*Demand_Settings!$E$34,"-")</f>
        <v>715456.56189351855</v>
      </c>
      <c r="I109" s="114">
        <f>IFERROR(DTE_demand_forecast!I109*Demand_Settings!$E$34,"-")</f>
        <v>715456.56189351855</v>
      </c>
      <c r="J109" s="114">
        <f>IFERROR(DTE_demand_forecast!J109*Demand_Settings!$E$34,"-")</f>
        <v>715456.56189351855</v>
      </c>
      <c r="K109" s="114">
        <f>IFERROR(DTE_demand_forecast!K109*Demand_Settings!$E$34,"-")</f>
        <v>715456.56189351855</v>
      </c>
      <c r="L109" s="114">
        <f>IFERROR(DTE_demand_forecast!L109*Demand_Settings!$E$34,"-")</f>
        <v>715456.56189351855</v>
      </c>
      <c r="M109" s="114">
        <f>IFERROR(DTE_demand_forecast!M109*Demand_Settings!$E$34,"-")</f>
        <v>715456.56189351855</v>
      </c>
      <c r="N109" s="114">
        <f>IFERROR(DTE_demand_forecast!N109*Demand_Settings!$E$34,"-")</f>
        <v>715456.56189351855</v>
      </c>
      <c r="O109" s="114">
        <f>IFERROR(DTE_demand_forecast!O109*Demand_Settings!$E$34,"-")</f>
        <v>715456.56189351855</v>
      </c>
      <c r="P109" s="114">
        <f>IFERROR(DTE_demand_forecast!P109*Demand_Settings!$E$34,"-")</f>
        <v>715456.56189351855</v>
      </c>
      <c r="Q109" s="114">
        <f>IFERROR(DTE_demand_forecast!Q109*Demand_Settings!$E$34,"-")</f>
        <v>715456.56189351855</v>
      </c>
      <c r="R109" s="114">
        <f>IFERROR(DTE_demand_forecast!R109*Demand_Settings!$E$34,"-")</f>
        <v>715456.56189351855</v>
      </c>
      <c r="S109" s="114">
        <f>IFERROR(DTE_demand_forecast!S109*Demand_Settings!$E$34,"-")</f>
        <v>715456.56189351855</v>
      </c>
      <c r="T109" s="114">
        <f>IFERROR(DTE_demand_forecast!T109*Demand_Settings!$E$34,"-")</f>
        <v>715456.56189351855</v>
      </c>
      <c r="U109" s="114">
        <f>IFERROR(DTE_demand_forecast!U109*Demand_Settings!$E$34,"-")</f>
        <v>715456.56189351855</v>
      </c>
      <c r="V109" s="114">
        <f>IFERROR(DTE_demand_forecast!V109*Demand_Settings!$E$34,"-")</f>
        <v>715456.56189351855</v>
      </c>
      <c r="W109" s="114">
        <f>IFERROR(DTE_demand_forecast!W109*Demand_Settings!$E$34,"-")</f>
        <v>715456.56189351855</v>
      </c>
    </row>
    <row r="110" spans="1:23" ht="12" x14ac:dyDescent="0.25">
      <c r="A110" s="85" t="s">
        <v>140</v>
      </c>
      <c r="B110" s="74" t="s">
        <v>109</v>
      </c>
      <c r="C110" s="86" t="s">
        <v>144</v>
      </c>
      <c r="D110" s="114">
        <f>IFERROR(DTE_demand_forecast!D110*Demand_Settings!$E$34,"-")</f>
        <v>110645.8861111111</v>
      </c>
      <c r="E110" s="114">
        <f>IFERROR(DTE_demand_forecast!E110*Demand_Settings!$E$34,"-")</f>
        <v>122015.97222222223</v>
      </c>
      <c r="F110" s="114">
        <f>IFERROR(DTE_demand_forecast!F110*Demand_Settings!$E$34,"-")</f>
        <v>0</v>
      </c>
      <c r="G110" s="114">
        <f>IFERROR(DTE_demand_forecast!G110*Demand_Settings!$E$34,"-")</f>
        <v>0</v>
      </c>
      <c r="H110" s="114">
        <f>IFERROR(DTE_demand_forecast!H110*Demand_Settings!$E$34,"-")</f>
        <v>0</v>
      </c>
      <c r="I110" s="114">
        <f>IFERROR(DTE_demand_forecast!I110*Demand_Settings!$E$34,"-")</f>
        <v>0</v>
      </c>
      <c r="J110" s="114">
        <f>IFERROR(DTE_demand_forecast!J110*Demand_Settings!$E$34,"-")</f>
        <v>0</v>
      </c>
      <c r="K110" s="114">
        <f>IFERROR(DTE_demand_forecast!K110*Demand_Settings!$E$34,"-")</f>
        <v>0</v>
      </c>
      <c r="L110" s="114">
        <f>IFERROR(DTE_demand_forecast!L110*Demand_Settings!$E$34,"-")</f>
        <v>0</v>
      </c>
      <c r="M110" s="114">
        <f>IFERROR(DTE_demand_forecast!M110*Demand_Settings!$E$34,"-")</f>
        <v>0</v>
      </c>
      <c r="N110" s="114">
        <f>IFERROR(DTE_demand_forecast!N110*Demand_Settings!$E$34,"-")</f>
        <v>0</v>
      </c>
      <c r="O110" s="114">
        <f>IFERROR(DTE_demand_forecast!O110*Demand_Settings!$E$34,"-")</f>
        <v>0</v>
      </c>
      <c r="P110" s="114">
        <f>IFERROR(DTE_demand_forecast!P110*Demand_Settings!$E$34,"-")</f>
        <v>0</v>
      </c>
      <c r="Q110" s="114">
        <f>IFERROR(DTE_demand_forecast!Q110*Demand_Settings!$E$34,"-")</f>
        <v>0</v>
      </c>
      <c r="R110" s="114">
        <f>IFERROR(DTE_demand_forecast!R110*Demand_Settings!$E$34,"-")</f>
        <v>0</v>
      </c>
      <c r="S110" s="114">
        <f>IFERROR(DTE_demand_forecast!S110*Demand_Settings!$E$34,"-")</f>
        <v>0</v>
      </c>
      <c r="T110" s="114">
        <f>IFERROR(DTE_demand_forecast!T110*Demand_Settings!$E$34,"-")</f>
        <v>0</v>
      </c>
      <c r="U110" s="114">
        <f>IFERROR(DTE_demand_forecast!U110*Demand_Settings!$E$34,"-")</f>
        <v>0</v>
      </c>
      <c r="V110" s="114">
        <f>IFERROR(DTE_demand_forecast!V110*Demand_Settings!$E$34,"-")</f>
        <v>0</v>
      </c>
      <c r="W110" s="114">
        <f>IFERROR(DTE_demand_forecast!W110*Demand_Settings!$E$34,"-")</f>
        <v>0</v>
      </c>
    </row>
    <row r="111" spans="1:23" ht="12" x14ac:dyDescent="0.25">
      <c r="A111" s="85" t="s">
        <v>96</v>
      </c>
      <c r="B111" s="77" t="s">
        <v>114</v>
      </c>
      <c r="C111" s="86" t="s">
        <v>144</v>
      </c>
      <c r="D111" s="114">
        <f>IFERROR(DTE_demand_forecast!D111*Demand_Settings!$E$34,"-")</f>
        <v>32498.055555555558</v>
      </c>
      <c r="E111" s="114">
        <f>IFERROR(DTE_demand_forecast!E111*Demand_Settings!$E$34,"-")</f>
        <v>0</v>
      </c>
      <c r="F111" s="114">
        <f>IFERROR(DTE_demand_forecast!F111*Demand_Settings!$E$34,"-")</f>
        <v>0</v>
      </c>
      <c r="G111" s="114">
        <f>IFERROR(DTE_demand_forecast!G111*Demand_Settings!$E$34,"-")</f>
        <v>0</v>
      </c>
      <c r="H111" s="114">
        <f>IFERROR(DTE_demand_forecast!H111*Demand_Settings!$E$34,"-")</f>
        <v>0</v>
      </c>
      <c r="I111" s="114">
        <f>IFERROR(DTE_demand_forecast!I111*Demand_Settings!$E$34,"-")</f>
        <v>0</v>
      </c>
      <c r="J111" s="114">
        <f>IFERROR(DTE_demand_forecast!J111*Demand_Settings!$E$34,"-")</f>
        <v>0</v>
      </c>
      <c r="K111" s="114">
        <f>IFERROR(DTE_demand_forecast!K111*Demand_Settings!$E$34,"-")</f>
        <v>0</v>
      </c>
      <c r="L111" s="114">
        <f>IFERROR(DTE_demand_forecast!L111*Demand_Settings!$E$34,"-")</f>
        <v>0</v>
      </c>
      <c r="M111" s="114">
        <f>IFERROR(DTE_demand_forecast!M111*Demand_Settings!$E$34,"-")</f>
        <v>0</v>
      </c>
      <c r="N111" s="114">
        <f>IFERROR(DTE_demand_forecast!N111*Demand_Settings!$E$34,"-")</f>
        <v>0</v>
      </c>
      <c r="O111" s="114">
        <f>IFERROR(DTE_demand_forecast!O111*Demand_Settings!$E$34,"-")</f>
        <v>0</v>
      </c>
      <c r="P111" s="114">
        <f>IFERROR(DTE_demand_forecast!P111*Demand_Settings!$E$34,"-")</f>
        <v>0</v>
      </c>
      <c r="Q111" s="114">
        <f>IFERROR(DTE_demand_forecast!Q111*Demand_Settings!$E$34,"-")</f>
        <v>0</v>
      </c>
      <c r="R111" s="114">
        <f>IFERROR(DTE_demand_forecast!R111*Demand_Settings!$E$34,"-")</f>
        <v>0</v>
      </c>
      <c r="S111" s="114">
        <f>IFERROR(DTE_demand_forecast!S111*Demand_Settings!$E$34,"-")</f>
        <v>0</v>
      </c>
      <c r="T111" s="114">
        <f>IFERROR(DTE_demand_forecast!T111*Demand_Settings!$E$34,"-")</f>
        <v>0</v>
      </c>
      <c r="U111" s="114">
        <f>IFERROR(DTE_demand_forecast!U111*Demand_Settings!$E$34,"-")</f>
        <v>0</v>
      </c>
      <c r="V111" s="114">
        <f>IFERROR(DTE_demand_forecast!V111*Demand_Settings!$E$34,"-")</f>
        <v>0</v>
      </c>
      <c r="W111" s="114">
        <f>IFERROR(DTE_demand_forecast!W111*Demand_Settings!$E$34,"-")</f>
        <v>0</v>
      </c>
    </row>
    <row r="112" spans="1:23" ht="12" x14ac:dyDescent="0.25">
      <c r="A112" s="85" t="s">
        <v>108</v>
      </c>
      <c r="B112" s="74" t="s">
        <v>110</v>
      </c>
      <c r="C112" s="86" t="s">
        <v>144</v>
      </c>
      <c r="D112" s="114">
        <f>IFERROR(DTE_demand_forecast!D112*Demand_Settings!$E$34,"-")</f>
        <v>287905.97222222219</v>
      </c>
      <c r="E112" s="114">
        <f>IFERROR(DTE_demand_forecast!E112*Demand_Settings!$E$34,"-")</f>
        <v>290299.3055555555</v>
      </c>
      <c r="F112" s="114">
        <f>IFERROR(DTE_demand_forecast!F112*Demand_Settings!$E$34,"-")</f>
        <v>249624.44444444447</v>
      </c>
      <c r="G112" s="114">
        <f>IFERROR(DTE_demand_forecast!G112*Demand_Settings!$E$34,"-")</f>
        <v>282913.63888888882</v>
      </c>
      <c r="H112" s="114">
        <f>IFERROR(DTE_demand_forecast!H112*Demand_Settings!$E$34,"-")</f>
        <v>0</v>
      </c>
      <c r="I112" s="114">
        <f>IFERROR(DTE_demand_forecast!I112*Demand_Settings!$E$34,"-")</f>
        <v>0</v>
      </c>
      <c r="J112" s="114">
        <f>IFERROR(DTE_demand_forecast!J112*Demand_Settings!$E$34,"-")</f>
        <v>0</v>
      </c>
      <c r="K112" s="114">
        <f>IFERROR(DTE_demand_forecast!K112*Demand_Settings!$E$34,"-")</f>
        <v>0</v>
      </c>
      <c r="L112" s="114">
        <f>IFERROR(DTE_demand_forecast!L112*Demand_Settings!$E$34,"-")</f>
        <v>0</v>
      </c>
      <c r="M112" s="114">
        <f>IFERROR(DTE_demand_forecast!M112*Demand_Settings!$E$34,"-")</f>
        <v>0</v>
      </c>
      <c r="N112" s="114">
        <f>IFERROR(DTE_demand_forecast!N112*Demand_Settings!$E$34,"-")</f>
        <v>0</v>
      </c>
      <c r="O112" s="114">
        <f>IFERROR(DTE_demand_forecast!O112*Demand_Settings!$E$34,"-")</f>
        <v>0</v>
      </c>
      <c r="P112" s="114">
        <f>IFERROR(DTE_demand_forecast!P112*Demand_Settings!$E$34,"-")</f>
        <v>0</v>
      </c>
      <c r="Q112" s="114">
        <f>IFERROR(DTE_demand_forecast!Q112*Demand_Settings!$E$34,"-")</f>
        <v>0</v>
      </c>
      <c r="R112" s="114">
        <f>IFERROR(DTE_demand_forecast!R112*Demand_Settings!$E$34,"-")</f>
        <v>0</v>
      </c>
      <c r="S112" s="114">
        <f>IFERROR(DTE_demand_forecast!S112*Demand_Settings!$E$34,"-")</f>
        <v>0</v>
      </c>
      <c r="T112" s="114">
        <f>IFERROR(DTE_demand_forecast!T112*Demand_Settings!$E$34,"-")</f>
        <v>0</v>
      </c>
      <c r="U112" s="114">
        <f>IFERROR(DTE_demand_forecast!U112*Demand_Settings!$E$34,"-")</f>
        <v>0</v>
      </c>
      <c r="V112" s="114">
        <f>IFERROR(DTE_demand_forecast!V112*Demand_Settings!$E$34,"-")</f>
        <v>0</v>
      </c>
      <c r="W112" s="114">
        <f>IFERROR(DTE_demand_forecast!W112*Demand_Settings!$E$34,"-")</f>
        <v>0</v>
      </c>
    </row>
    <row r="113" spans="1:23" ht="12" x14ac:dyDescent="0.25">
      <c r="A113" s="85" t="s">
        <v>97</v>
      </c>
      <c r="B113" s="85"/>
      <c r="C113" s="86"/>
      <c r="D113" s="114" t="str">
        <f>IFERROR(DTE_demand_forecast!D113*Demand_Settings!$E$34,"-")</f>
        <v>-</v>
      </c>
      <c r="E113" s="114" t="str">
        <f>IFERROR(DTE_demand_forecast!E113*Demand_Settings!$E$34,"-")</f>
        <v>-</v>
      </c>
      <c r="F113" s="114" t="str">
        <f>IFERROR(DTE_demand_forecast!F113*Demand_Settings!$E$34,"-")</f>
        <v>-</v>
      </c>
      <c r="G113" s="114" t="str">
        <f>IFERROR(DTE_demand_forecast!G113*Demand_Settings!$E$34,"-")</f>
        <v>-</v>
      </c>
      <c r="H113" s="114" t="str">
        <f>IFERROR(DTE_demand_forecast!H113*Demand_Settings!$E$34,"-")</f>
        <v>-</v>
      </c>
      <c r="I113" s="114" t="str">
        <f>IFERROR(DTE_demand_forecast!I113*Demand_Settings!$E$34,"-")</f>
        <v>-</v>
      </c>
      <c r="J113" s="114" t="str">
        <f>IFERROR(DTE_demand_forecast!J113*Demand_Settings!$E$34,"-")</f>
        <v>-</v>
      </c>
      <c r="K113" s="114" t="str">
        <f>IFERROR(DTE_demand_forecast!K113*Demand_Settings!$E$34,"-")</f>
        <v>-</v>
      </c>
      <c r="L113" s="114" t="str">
        <f>IFERROR(DTE_demand_forecast!L113*Demand_Settings!$E$34,"-")</f>
        <v>-</v>
      </c>
      <c r="M113" s="114" t="str">
        <f>IFERROR(DTE_demand_forecast!M113*Demand_Settings!$E$34,"-")</f>
        <v>-</v>
      </c>
      <c r="N113" s="114" t="str">
        <f>IFERROR(DTE_demand_forecast!N113*Demand_Settings!$E$34,"-")</f>
        <v>-</v>
      </c>
      <c r="O113" s="114" t="str">
        <f>IFERROR(DTE_demand_forecast!O113*Demand_Settings!$E$34,"-")</f>
        <v>-</v>
      </c>
      <c r="P113" s="114" t="str">
        <f>IFERROR(DTE_demand_forecast!P113*Demand_Settings!$E$34,"-")</f>
        <v>-</v>
      </c>
      <c r="Q113" s="114" t="str">
        <f>IFERROR(DTE_demand_forecast!Q113*Demand_Settings!$E$34,"-")</f>
        <v>-</v>
      </c>
      <c r="R113" s="114" t="str">
        <f>IFERROR(DTE_demand_forecast!R113*Demand_Settings!$E$34,"-")</f>
        <v>-</v>
      </c>
      <c r="S113" s="114" t="str">
        <f>IFERROR(DTE_demand_forecast!S113*Demand_Settings!$E$34,"-")</f>
        <v>-</v>
      </c>
      <c r="T113" s="114" t="str">
        <f>IFERROR(DTE_demand_forecast!T113*Demand_Settings!$E$34,"-")</f>
        <v>-</v>
      </c>
      <c r="U113" s="114" t="str">
        <f>IFERROR(DTE_demand_forecast!U113*Demand_Settings!$E$34,"-")</f>
        <v>-</v>
      </c>
      <c r="V113" s="114" t="str">
        <f>IFERROR(DTE_demand_forecast!V113*Demand_Settings!$E$34,"-")</f>
        <v>-</v>
      </c>
      <c r="W113" s="114" t="str">
        <f>IFERROR(DTE_demand_forecast!W113*Demand_Settings!$E$34,"-")</f>
        <v>-</v>
      </c>
    </row>
    <row r="114" spans="1:23" ht="12" x14ac:dyDescent="0.25">
      <c r="A114" s="85" t="s">
        <v>131</v>
      </c>
      <c r="B114" s="74" t="s">
        <v>110</v>
      </c>
      <c r="C114" s="86" t="s">
        <v>144</v>
      </c>
      <c r="D114" s="114">
        <f>IFERROR(DTE_demand_forecast!D114*Demand_Settings!$E$34,"-")</f>
        <v>32289.861111111109</v>
      </c>
      <c r="E114" s="114">
        <f>IFERROR(DTE_demand_forecast!E114*Demand_Settings!$E$34,"-")</f>
        <v>28243.970833333333</v>
      </c>
      <c r="F114" s="114">
        <f>IFERROR(DTE_demand_forecast!F114*Demand_Settings!$E$34,"-")</f>
        <v>24629.722222222219</v>
      </c>
      <c r="G114" s="114">
        <f>IFERROR(DTE_demand_forecast!G114*Demand_Settings!$E$34,"-")</f>
        <v>30017.888888888887</v>
      </c>
      <c r="H114" s="114">
        <f>IFERROR(DTE_demand_forecast!H114*Demand_Settings!$E$34,"-")</f>
        <v>30017.888888888887</v>
      </c>
      <c r="I114" s="114">
        <f>IFERROR(DTE_demand_forecast!I114*Demand_Settings!$E$34,"-")</f>
        <v>0</v>
      </c>
      <c r="J114" s="114">
        <f>IFERROR(DTE_demand_forecast!J114*Demand_Settings!$E$34,"-")</f>
        <v>0</v>
      </c>
      <c r="K114" s="114">
        <f>IFERROR(DTE_demand_forecast!K114*Demand_Settings!$E$34,"-")</f>
        <v>0</v>
      </c>
      <c r="L114" s="114">
        <f>IFERROR(DTE_demand_forecast!L114*Demand_Settings!$E$34,"-")</f>
        <v>0</v>
      </c>
      <c r="M114" s="114">
        <f>IFERROR(DTE_demand_forecast!M114*Demand_Settings!$E$34,"-")</f>
        <v>0</v>
      </c>
      <c r="N114" s="114">
        <f>IFERROR(DTE_demand_forecast!N114*Demand_Settings!$E$34,"-")</f>
        <v>0</v>
      </c>
      <c r="O114" s="114">
        <f>IFERROR(DTE_demand_forecast!O114*Demand_Settings!$E$34,"-")</f>
        <v>0</v>
      </c>
      <c r="P114" s="114">
        <f>IFERROR(DTE_demand_forecast!P114*Demand_Settings!$E$34,"-")</f>
        <v>0</v>
      </c>
      <c r="Q114" s="114">
        <f>IFERROR(DTE_demand_forecast!Q114*Demand_Settings!$E$34,"-")</f>
        <v>0</v>
      </c>
      <c r="R114" s="114">
        <f>IFERROR(DTE_demand_forecast!R114*Demand_Settings!$E$34,"-")</f>
        <v>0</v>
      </c>
      <c r="S114" s="114">
        <f>IFERROR(DTE_demand_forecast!S114*Demand_Settings!$E$34,"-")</f>
        <v>0</v>
      </c>
      <c r="T114" s="114">
        <f>IFERROR(DTE_demand_forecast!T114*Demand_Settings!$E$34,"-")</f>
        <v>0</v>
      </c>
      <c r="U114" s="114">
        <f>IFERROR(DTE_demand_forecast!U114*Demand_Settings!$E$34,"-")</f>
        <v>0</v>
      </c>
      <c r="V114" s="114">
        <f>IFERROR(DTE_demand_forecast!V114*Demand_Settings!$E$34,"-")</f>
        <v>0</v>
      </c>
      <c r="W114" s="114">
        <f>IFERROR(DTE_demand_forecast!W114*Demand_Settings!$E$34,"-")</f>
        <v>0</v>
      </c>
    </row>
    <row r="115" spans="1:23" ht="12" x14ac:dyDescent="0.25">
      <c r="A115" s="85" t="s">
        <v>98</v>
      </c>
      <c r="B115" s="74" t="s">
        <v>110</v>
      </c>
      <c r="C115" s="86"/>
      <c r="D115" s="114">
        <f>IFERROR(DTE_demand_forecast!D115*Demand_Settings!$E$34,"-")</f>
        <v>380941.83242857124</v>
      </c>
      <c r="E115" s="114">
        <f>IFERROR(DTE_demand_forecast!E115*Demand_Settings!$E$34,"-")</f>
        <v>380941.83242857124</v>
      </c>
      <c r="F115" s="114">
        <f>IFERROR(DTE_demand_forecast!F115*Demand_Settings!$E$34,"-")</f>
        <v>380941.83242857124</v>
      </c>
      <c r="G115" s="114">
        <f>IFERROR(DTE_demand_forecast!G115*Demand_Settings!$E$34,"-")</f>
        <v>0</v>
      </c>
      <c r="H115" s="114">
        <f>IFERROR(DTE_demand_forecast!H115*Demand_Settings!$E$34,"-")</f>
        <v>0</v>
      </c>
      <c r="I115" s="114">
        <f>IFERROR(DTE_demand_forecast!I115*Demand_Settings!$E$34,"-")</f>
        <v>0</v>
      </c>
      <c r="J115" s="114">
        <f>IFERROR(DTE_demand_forecast!J115*Demand_Settings!$E$34,"-")</f>
        <v>0</v>
      </c>
      <c r="K115" s="114">
        <f>IFERROR(DTE_demand_forecast!K115*Demand_Settings!$E$34,"-")</f>
        <v>0</v>
      </c>
      <c r="L115" s="114">
        <f>IFERROR(DTE_demand_forecast!L115*Demand_Settings!$E$34,"-")</f>
        <v>0</v>
      </c>
      <c r="M115" s="114">
        <f>IFERROR(DTE_demand_forecast!M115*Demand_Settings!$E$34,"-")</f>
        <v>0</v>
      </c>
      <c r="N115" s="114">
        <f>IFERROR(DTE_demand_forecast!N115*Demand_Settings!$E$34,"-")</f>
        <v>0</v>
      </c>
      <c r="O115" s="114">
        <f>IFERROR(DTE_demand_forecast!O115*Demand_Settings!$E$34,"-")</f>
        <v>0</v>
      </c>
      <c r="P115" s="114">
        <f>IFERROR(DTE_demand_forecast!P115*Demand_Settings!$E$34,"-")</f>
        <v>0</v>
      </c>
      <c r="Q115" s="114">
        <f>IFERROR(DTE_demand_forecast!Q115*Demand_Settings!$E$34,"-")</f>
        <v>0</v>
      </c>
      <c r="R115" s="114">
        <f>IFERROR(DTE_demand_forecast!R115*Demand_Settings!$E$34,"-")</f>
        <v>0</v>
      </c>
      <c r="S115" s="114">
        <f>IFERROR(DTE_demand_forecast!S115*Demand_Settings!$E$34,"-")</f>
        <v>0</v>
      </c>
      <c r="T115" s="114">
        <f>IFERROR(DTE_demand_forecast!T115*Demand_Settings!$E$34,"-")</f>
        <v>0</v>
      </c>
      <c r="U115" s="114">
        <f>IFERROR(DTE_demand_forecast!U115*Demand_Settings!$E$34,"-")</f>
        <v>0</v>
      </c>
      <c r="V115" s="114">
        <f>IFERROR(DTE_demand_forecast!V115*Demand_Settings!$E$34,"-")</f>
        <v>0</v>
      </c>
      <c r="W115" s="114">
        <f>IFERROR(DTE_demand_forecast!W115*Demand_Settings!$E$34,"-")</f>
        <v>0</v>
      </c>
    </row>
    <row r="116" spans="1:23" ht="12" x14ac:dyDescent="0.25">
      <c r="A116" s="85" t="s">
        <v>99</v>
      </c>
      <c r="B116" s="77" t="s">
        <v>112</v>
      </c>
      <c r="C116" s="86"/>
      <c r="D116" s="114">
        <f>IFERROR(DTE_demand_forecast!D116*Demand_Settings!$E$34,"-")</f>
        <v>235620.29369444452</v>
      </c>
      <c r="E116" s="114">
        <f>IFERROR(DTE_demand_forecast!E116*Demand_Settings!$E$34,"-")</f>
        <v>235620.29369444452</v>
      </c>
      <c r="F116" s="114">
        <f>IFERROR(DTE_demand_forecast!F116*Demand_Settings!$E$34,"-")</f>
        <v>235620.29369444452</v>
      </c>
      <c r="G116" s="114">
        <f>IFERROR(DTE_demand_forecast!G116*Demand_Settings!$E$34,"-")</f>
        <v>235620.29369444452</v>
      </c>
      <c r="H116" s="114">
        <f>IFERROR(DTE_demand_forecast!H116*Demand_Settings!$E$34,"-")</f>
        <v>235620.29369444452</v>
      </c>
      <c r="I116" s="114">
        <f>IFERROR(DTE_demand_forecast!I116*Demand_Settings!$E$34,"-")</f>
        <v>235620.29369444452</v>
      </c>
      <c r="J116" s="114">
        <f>IFERROR(DTE_demand_forecast!J116*Demand_Settings!$E$34,"-")</f>
        <v>235620.29369444452</v>
      </c>
      <c r="K116" s="114">
        <f>IFERROR(DTE_demand_forecast!K116*Demand_Settings!$E$34,"-")</f>
        <v>235620.29369444452</v>
      </c>
      <c r="L116" s="114">
        <f>IFERROR(DTE_demand_forecast!L116*Demand_Settings!$E$34,"-")</f>
        <v>235620.29369444452</v>
      </c>
      <c r="M116" s="114">
        <f>IFERROR(DTE_demand_forecast!M116*Demand_Settings!$E$34,"-")</f>
        <v>235620.29369444452</v>
      </c>
      <c r="N116" s="114">
        <f>IFERROR(DTE_demand_forecast!N116*Demand_Settings!$E$34,"-")</f>
        <v>235620.29369444452</v>
      </c>
      <c r="O116" s="114">
        <f>IFERROR(DTE_demand_forecast!O116*Demand_Settings!$E$34,"-")</f>
        <v>235620.29369444452</v>
      </c>
      <c r="P116" s="114">
        <f>IFERROR(DTE_demand_forecast!P116*Demand_Settings!$E$34,"-")</f>
        <v>235620.29369444452</v>
      </c>
      <c r="Q116" s="114">
        <f>IFERROR(DTE_demand_forecast!Q116*Demand_Settings!$E$34,"-")</f>
        <v>235620.29369444452</v>
      </c>
      <c r="R116" s="114">
        <f>IFERROR(DTE_demand_forecast!R116*Demand_Settings!$E$34,"-")</f>
        <v>235620.29369444452</v>
      </c>
      <c r="S116" s="114">
        <f>IFERROR(DTE_demand_forecast!S116*Demand_Settings!$E$34,"-")</f>
        <v>235620.29369444452</v>
      </c>
      <c r="T116" s="114">
        <f>IFERROR(DTE_demand_forecast!T116*Demand_Settings!$E$34,"-")</f>
        <v>235620.29369444452</v>
      </c>
      <c r="U116" s="114">
        <f>IFERROR(DTE_demand_forecast!U116*Demand_Settings!$E$34,"-")</f>
        <v>235620.29369444452</v>
      </c>
      <c r="V116" s="114">
        <f>IFERROR(DTE_demand_forecast!V116*Demand_Settings!$E$34,"-")</f>
        <v>235620.29369444452</v>
      </c>
      <c r="W116" s="114">
        <f>IFERROR(DTE_demand_forecast!W116*Demand_Settings!$E$34,"-")</f>
        <v>235620.29369444452</v>
      </c>
    </row>
    <row r="117" spans="1:23" ht="12" x14ac:dyDescent="0.25">
      <c r="A117" s="85" t="s">
        <v>100</v>
      </c>
      <c r="B117" s="87" t="s">
        <v>117</v>
      </c>
      <c r="C117" s="86"/>
      <c r="D117" s="114" t="str">
        <f>IFERROR(DTE_demand_forecast!D117*Demand_Settings!$E$34,"-")</f>
        <v>-</v>
      </c>
      <c r="E117" s="114" t="str">
        <f>IFERROR(DTE_demand_forecast!E117*Demand_Settings!$E$34,"-")</f>
        <v>-</v>
      </c>
      <c r="F117" s="114" t="str">
        <f>IFERROR(DTE_demand_forecast!F117*Demand_Settings!$E$34,"-")</f>
        <v>-</v>
      </c>
      <c r="G117" s="114" t="str">
        <f>IFERROR(DTE_demand_forecast!G117*Demand_Settings!$E$34,"-")</f>
        <v>-</v>
      </c>
      <c r="H117" s="114" t="str">
        <f>IFERROR(DTE_demand_forecast!H117*Demand_Settings!$E$34,"-")</f>
        <v>-</v>
      </c>
      <c r="I117" s="114" t="str">
        <f>IFERROR(DTE_demand_forecast!I117*Demand_Settings!$E$34,"-")</f>
        <v>-</v>
      </c>
      <c r="J117" s="114" t="str">
        <f>IFERROR(DTE_demand_forecast!J117*Demand_Settings!$E$34,"-")</f>
        <v>-</v>
      </c>
      <c r="K117" s="114" t="str">
        <f>IFERROR(DTE_demand_forecast!K117*Demand_Settings!$E$34,"-")</f>
        <v>-</v>
      </c>
      <c r="L117" s="114" t="str">
        <f>IFERROR(DTE_demand_forecast!L117*Demand_Settings!$E$34,"-")</f>
        <v>-</v>
      </c>
      <c r="M117" s="114" t="str">
        <f>IFERROR(DTE_demand_forecast!M117*Demand_Settings!$E$34,"-")</f>
        <v>-</v>
      </c>
      <c r="N117" s="114" t="str">
        <f>IFERROR(DTE_demand_forecast!N117*Demand_Settings!$E$34,"-")</f>
        <v>-</v>
      </c>
      <c r="O117" s="114" t="str">
        <f>IFERROR(DTE_demand_forecast!O117*Demand_Settings!$E$34,"-")</f>
        <v>-</v>
      </c>
      <c r="P117" s="114" t="str">
        <f>IFERROR(DTE_demand_forecast!P117*Demand_Settings!$E$34,"-")</f>
        <v>-</v>
      </c>
      <c r="Q117" s="114" t="str">
        <f>IFERROR(DTE_demand_forecast!Q117*Demand_Settings!$E$34,"-")</f>
        <v>-</v>
      </c>
      <c r="R117" s="114" t="str">
        <f>IFERROR(DTE_demand_forecast!R117*Demand_Settings!$E$34,"-")</f>
        <v>-</v>
      </c>
      <c r="S117" s="114" t="str">
        <f>IFERROR(DTE_demand_forecast!S117*Demand_Settings!$E$34,"-")</f>
        <v>-</v>
      </c>
      <c r="T117" s="114" t="str">
        <f>IFERROR(DTE_demand_forecast!T117*Demand_Settings!$E$34,"-")</f>
        <v>-</v>
      </c>
      <c r="U117" s="114" t="str">
        <f>IFERROR(DTE_demand_forecast!U117*Demand_Settings!$E$34,"-")</f>
        <v>-</v>
      </c>
      <c r="V117" s="114" t="str">
        <f>IFERROR(DTE_demand_forecast!V117*Demand_Settings!$E$34,"-")</f>
        <v>-</v>
      </c>
      <c r="W117" s="114" t="str">
        <f>IFERROR(DTE_demand_forecast!W117*Demand_Settings!$E$34,"-")</f>
        <v>-</v>
      </c>
    </row>
    <row r="118" spans="1:23" ht="12" x14ac:dyDescent="0.25">
      <c r="A118" s="85" t="s">
        <v>101</v>
      </c>
      <c r="B118" s="87" t="s">
        <v>117</v>
      </c>
      <c r="C118" s="86"/>
      <c r="D118" s="114" t="str">
        <f>IFERROR(DTE_demand_forecast!D118*Demand_Settings!$E$34,"-")</f>
        <v>-</v>
      </c>
      <c r="E118" s="114" t="str">
        <f>IFERROR(DTE_demand_forecast!E118*Demand_Settings!$E$34,"-")</f>
        <v>-</v>
      </c>
      <c r="F118" s="114" t="str">
        <f>IFERROR(DTE_demand_forecast!F118*Demand_Settings!$E$34,"-")</f>
        <v>-</v>
      </c>
      <c r="G118" s="114" t="str">
        <f>IFERROR(DTE_demand_forecast!G118*Demand_Settings!$E$34,"-")</f>
        <v>-</v>
      </c>
      <c r="H118" s="114" t="str">
        <f>IFERROR(DTE_demand_forecast!H118*Demand_Settings!$E$34,"-")</f>
        <v>-</v>
      </c>
      <c r="I118" s="114" t="str">
        <f>IFERROR(DTE_demand_forecast!I118*Demand_Settings!$E$34,"-")</f>
        <v>-</v>
      </c>
      <c r="J118" s="114" t="str">
        <f>IFERROR(DTE_demand_forecast!J118*Demand_Settings!$E$34,"-")</f>
        <v>-</v>
      </c>
      <c r="K118" s="114" t="str">
        <f>IFERROR(DTE_demand_forecast!K118*Demand_Settings!$E$34,"-")</f>
        <v>-</v>
      </c>
      <c r="L118" s="114" t="str">
        <f>IFERROR(DTE_demand_forecast!L118*Demand_Settings!$E$34,"-")</f>
        <v>-</v>
      </c>
      <c r="M118" s="114" t="str">
        <f>IFERROR(DTE_demand_forecast!M118*Demand_Settings!$E$34,"-")</f>
        <v>-</v>
      </c>
      <c r="N118" s="114" t="str">
        <f>IFERROR(DTE_demand_forecast!N118*Demand_Settings!$E$34,"-")</f>
        <v>-</v>
      </c>
      <c r="O118" s="114" t="str">
        <f>IFERROR(DTE_demand_forecast!O118*Demand_Settings!$E$34,"-")</f>
        <v>-</v>
      </c>
      <c r="P118" s="114" t="str">
        <f>IFERROR(DTE_demand_forecast!P118*Demand_Settings!$E$34,"-")</f>
        <v>-</v>
      </c>
      <c r="Q118" s="114" t="str">
        <f>IFERROR(DTE_demand_forecast!Q118*Demand_Settings!$E$34,"-")</f>
        <v>-</v>
      </c>
      <c r="R118" s="114" t="str">
        <f>IFERROR(DTE_demand_forecast!R118*Demand_Settings!$E$34,"-")</f>
        <v>-</v>
      </c>
      <c r="S118" s="114" t="str">
        <f>IFERROR(DTE_demand_forecast!S118*Demand_Settings!$E$34,"-")</f>
        <v>-</v>
      </c>
      <c r="T118" s="114" t="str">
        <f>IFERROR(DTE_demand_forecast!T118*Demand_Settings!$E$34,"-")</f>
        <v>-</v>
      </c>
      <c r="U118" s="114" t="str">
        <f>IFERROR(DTE_demand_forecast!U118*Demand_Settings!$E$34,"-")</f>
        <v>-</v>
      </c>
      <c r="V118" s="114" t="str">
        <f>IFERROR(DTE_demand_forecast!V118*Demand_Settings!$E$34,"-")</f>
        <v>-</v>
      </c>
      <c r="W118" s="114" t="str">
        <f>IFERROR(DTE_demand_forecast!W118*Demand_Settings!$E$34,"-")</f>
        <v>-</v>
      </c>
    </row>
    <row r="119" spans="1:23" ht="12" x14ac:dyDescent="0.25">
      <c r="A119" s="85" t="s">
        <v>102</v>
      </c>
      <c r="B119" s="74" t="s">
        <v>110</v>
      </c>
      <c r="C119" s="86" t="s">
        <v>144</v>
      </c>
      <c r="D119" s="114">
        <f>IFERROR(DTE_demand_forecast!D119*Demand_Settings!$E$34,"-")</f>
        <v>0</v>
      </c>
      <c r="E119" s="114">
        <f>IFERROR(DTE_demand_forecast!E119*Demand_Settings!$E$34,"-")</f>
        <v>0</v>
      </c>
      <c r="F119" s="114">
        <f>IFERROR(DTE_demand_forecast!F119*Demand_Settings!$E$34,"-")</f>
        <v>0</v>
      </c>
      <c r="G119" s="114">
        <f>IFERROR(DTE_demand_forecast!G119*Demand_Settings!$E$34,"-")</f>
        <v>0</v>
      </c>
      <c r="H119" s="114">
        <f>IFERROR(DTE_demand_forecast!H119*Demand_Settings!$E$34,"-")</f>
        <v>0</v>
      </c>
      <c r="I119" s="114">
        <f>IFERROR(DTE_demand_forecast!I119*Demand_Settings!$E$34,"-")</f>
        <v>0</v>
      </c>
      <c r="J119" s="114">
        <f>IFERROR(DTE_demand_forecast!J119*Demand_Settings!$E$34,"-")</f>
        <v>0</v>
      </c>
      <c r="K119" s="114">
        <f>IFERROR(DTE_demand_forecast!K119*Demand_Settings!$E$34,"-")</f>
        <v>0</v>
      </c>
      <c r="L119" s="114">
        <f>IFERROR(DTE_demand_forecast!L119*Demand_Settings!$E$34,"-")</f>
        <v>0</v>
      </c>
      <c r="M119" s="114">
        <f>IFERROR(DTE_demand_forecast!M119*Demand_Settings!$E$34,"-")</f>
        <v>0</v>
      </c>
      <c r="N119" s="114">
        <f>IFERROR(DTE_demand_forecast!N119*Demand_Settings!$E$34,"-")</f>
        <v>0</v>
      </c>
      <c r="O119" s="114">
        <f>IFERROR(DTE_demand_forecast!O119*Demand_Settings!$E$34,"-")</f>
        <v>0</v>
      </c>
      <c r="P119" s="114">
        <f>IFERROR(DTE_demand_forecast!P119*Demand_Settings!$E$34,"-")</f>
        <v>0</v>
      </c>
      <c r="Q119" s="114">
        <f>IFERROR(DTE_demand_forecast!Q119*Demand_Settings!$E$34,"-")</f>
        <v>0</v>
      </c>
      <c r="R119" s="114">
        <f>IFERROR(DTE_demand_forecast!R119*Demand_Settings!$E$34,"-")</f>
        <v>0</v>
      </c>
      <c r="S119" s="114">
        <f>IFERROR(DTE_demand_forecast!S119*Demand_Settings!$E$34,"-")</f>
        <v>0</v>
      </c>
      <c r="T119" s="114">
        <f>IFERROR(DTE_demand_forecast!T119*Demand_Settings!$E$34,"-")</f>
        <v>0</v>
      </c>
      <c r="U119" s="114">
        <f>IFERROR(DTE_demand_forecast!U119*Demand_Settings!$E$34,"-")</f>
        <v>0</v>
      </c>
      <c r="V119" s="114">
        <f>IFERROR(DTE_demand_forecast!V119*Demand_Settings!$E$34,"-")</f>
        <v>0</v>
      </c>
      <c r="W119" s="114">
        <f>IFERROR(DTE_demand_forecast!W119*Demand_Settings!$E$34,"-")</f>
        <v>0</v>
      </c>
    </row>
    <row r="120" spans="1:23" ht="12" x14ac:dyDescent="0.25">
      <c r="A120" s="85" t="s">
        <v>103</v>
      </c>
      <c r="B120" s="77" t="s">
        <v>114</v>
      </c>
      <c r="C120" s="86" t="s">
        <v>144</v>
      </c>
      <c r="D120" s="114">
        <f>IFERROR(DTE_demand_forecast!D120*Demand_Settings!$E$34,"-")</f>
        <v>660827.36111111112</v>
      </c>
      <c r="E120" s="114">
        <f>IFERROR(DTE_demand_forecast!E120*Demand_Settings!$E$34,"-")</f>
        <v>725091.11111111112</v>
      </c>
      <c r="F120" s="114">
        <f>IFERROR(DTE_demand_forecast!F120*Demand_Settings!$E$34,"-")</f>
        <v>693122.63888888876</v>
      </c>
      <c r="G120" s="114">
        <f>IFERROR(DTE_demand_forecast!G120*Demand_Settings!$E$34,"-")</f>
        <v>696862.77777777775</v>
      </c>
      <c r="H120" s="114">
        <f>IFERROR(DTE_demand_forecast!H120*Demand_Settings!$E$34,"-")</f>
        <v>696862.77777777775</v>
      </c>
      <c r="I120" s="114">
        <f>IFERROR(DTE_demand_forecast!I120*Demand_Settings!$E$34,"-")</f>
        <v>0</v>
      </c>
      <c r="J120" s="114">
        <f>IFERROR(DTE_demand_forecast!J120*Demand_Settings!$E$34,"-")</f>
        <v>0</v>
      </c>
      <c r="K120" s="114">
        <f>IFERROR(DTE_demand_forecast!K120*Demand_Settings!$E$34,"-")</f>
        <v>0</v>
      </c>
      <c r="L120" s="114">
        <f>IFERROR(DTE_demand_forecast!L120*Demand_Settings!$E$34,"-")</f>
        <v>0</v>
      </c>
      <c r="M120" s="114">
        <f>IFERROR(DTE_demand_forecast!M120*Demand_Settings!$E$34,"-")</f>
        <v>0</v>
      </c>
      <c r="N120" s="114">
        <f>IFERROR(DTE_demand_forecast!N120*Demand_Settings!$E$34,"-")</f>
        <v>0</v>
      </c>
      <c r="O120" s="114">
        <f>IFERROR(DTE_demand_forecast!O120*Demand_Settings!$E$34,"-")</f>
        <v>0</v>
      </c>
      <c r="P120" s="114">
        <f>IFERROR(DTE_demand_forecast!P120*Demand_Settings!$E$34,"-")</f>
        <v>0</v>
      </c>
      <c r="Q120" s="114">
        <f>IFERROR(DTE_demand_forecast!Q120*Demand_Settings!$E$34,"-")</f>
        <v>0</v>
      </c>
      <c r="R120" s="114">
        <f>IFERROR(DTE_demand_forecast!R120*Demand_Settings!$E$34,"-")</f>
        <v>0</v>
      </c>
      <c r="S120" s="114">
        <f>IFERROR(DTE_demand_forecast!S120*Demand_Settings!$E$34,"-")</f>
        <v>0</v>
      </c>
      <c r="T120" s="114">
        <f>IFERROR(DTE_demand_forecast!T120*Demand_Settings!$E$34,"-")</f>
        <v>0</v>
      </c>
      <c r="U120" s="114">
        <f>IFERROR(DTE_demand_forecast!U120*Demand_Settings!$E$34,"-")</f>
        <v>0</v>
      </c>
      <c r="V120" s="114">
        <f>IFERROR(DTE_demand_forecast!V120*Demand_Settings!$E$34,"-")</f>
        <v>0</v>
      </c>
      <c r="W120" s="114">
        <f>IFERROR(DTE_demand_forecast!W120*Demand_Settings!$E$34,"-")</f>
        <v>0</v>
      </c>
    </row>
    <row r="121" spans="1:23" ht="12" x14ac:dyDescent="0.25">
      <c r="A121" s="85" t="s">
        <v>132</v>
      </c>
      <c r="B121" s="77" t="s">
        <v>112</v>
      </c>
      <c r="C121" s="86"/>
      <c r="D121" s="114">
        <f>IFERROR(DTE_demand_forecast!D121*Demand_Settings!$E$34,"-")</f>
        <v>235620.29369444452</v>
      </c>
      <c r="E121" s="114">
        <f>IFERROR(DTE_demand_forecast!E121*Demand_Settings!$E$34,"-")</f>
        <v>235620.29369444452</v>
      </c>
      <c r="F121" s="114">
        <f>IFERROR(DTE_demand_forecast!F121*Demand_Settings!$E$34,"-")</f>
        <v>235620.29369444452</v>
      </c>
      <c r="G121" s="114">
        <f>IFERROR(DTE_demand_forecast!G121*Demand_Settings!$E$34,"-")</f>
        <v>235620.29369444452</v>
      </c>
      <c r="H121" s="114">
        <f>IFERROR(DTE_demand_forecast!H121*Demand_Settings!$E$34,"-")</f>
        <v>235620.29369444452</v>
      </c>
      <c r="I121" s="114">
        <f>IFERROR(DTE_demand_forecast!I121*Demand_Settings!$E$34,"-")</f>
        <v>235620.29369444452</v>
      </c>
      <c r="J121" s="114">
        <f>IFERROR(DTE_demand_forecast!J121*Demand_Settings!$E$34,"-")</f>
        <v>235620.29369444452</v>
      </c>
      <c r="K121" s="114">
        <f>IFERROR(DTE_demand_forecast!K121*Demand_Settings!$E$34,"-")</f>
        <v>235620.29369444452</v>
      </c>
      <c r="L121" s="114">
        <f>IFERROR(DTE_demand_forecast!L121*Demand_Settings!$E$34,"-")</f>
        <v>235620.29369444452</v>
      </c>
      <c r="M121" s="114">
        <f>IFERROR(DTE_demand_forecast!M121*Demand_Settings!$E$34,"-")</f>
        <v>235620.29369444452</v>
      </c>
      <c r="N121" s="114">
        <f>IFERROR(DTE_demand_forecast!N121*Demand_Settings!$E$34,"-")</f>
        <v>235620.29369444452</v>
      </c>
      <c r="O121" s="114">
        <f>IFERROR(DTE_demand_forecast!O121*Demand_Settings!$E$34,"-")</f>
        <v>235620.29369444452</v>
      </c>
      <c r="P121" s="114">
        <f>IFERROR(DTE_demand_forecast!P121*Demand_Settings!$E$34,"-")</f>
        <v>235620.29369444452</v>
      </c>
      <c r="Q121" s="114">
        <f>IFERROR(DTE_demand_forecast!Q121*Demand_Settings!$E$34,"-")</f>
        <v>235620.29369444452</v>
      </c>
      <c r="R121" s="114">
        <f>IFERROR(DTE_demand_forecast!R121*Demand_Settings!$E$34,"-")</f>
        <v>235620.29369444452</v>
      </c>
      <c r="S121" s="114">
        <f>IFERROR(DTE_demand_forecast!S121*Demand_Settings!$E$34,"-")</f>
        <v>235620.29369444452</v>
      </c>
      <c r="T121" s="114">
        <f>IFERROR(DTE_demand_forecast!T121*Demand_Settings!$E$34,"-")</f>
        <v>235620.29369444452</v>
      </c>
      <c r="U121" s="114">
        <f>IFERROR(DTE_demand_forecast!U121*Demand_Settings!$E$34,"-")</f>
        <v>235620.29369444452</v>
      </c>
      <c r="V121" s="114">
        <f>IFERROR(DTE_demand_forecast!V121*Demand_Settings!$E$34,"-")</f>
        <v>235620.29369444452</v>
      </c>
      <c r="W121" s="114">
        <f>IFERROR(DTE_demand_forecast!W121*Demand_Settings!$E$34,"-")</f>
        <v>235620.29369444452</v>
      </c>
    </row>
    <row r="122" spans="1:23" ht="12" x14ac:dyDescent="0.25">
      <c r="A122" s="85" t="s">
        <v>133</v>
      </c>
      <c r="B122" s="74" t="s">
        <v>115</v>
      </c>
      <c r="C122" s="86"/>
      <c r="D122" s="114" t="str">
        <f>IFERROR(DTE_demand_forecast!D122*Demand_Settings!$E$34,"-")</f>
        <v>-</v>
      </c>
      <c r="E122" s="114" t="str">
        <f>IFERROR(DTE_demand_forecast!E122*Demand_Settings!$E$34,"-")</f>
        <v>-</v>
      </c>
      <c r="F122" s="114" t="str">
        <f>IFERROR(DTE_demand_forecast!F122*Demand_Settings!$E$34,"-")</f>
        <v>-</v>
      </c>
      <c r="G122" s="114" t="str">
        <f>IFERROR(DTE_demand_forecast!G122*Demand_Settings!$E$34,"-")</f>
        <v>-</v>
      </c>
      <c r="H122" s="114" t="str">
        <f>IFERROR(DTE_demand_forecast!H122*Demand_Settings!$E$34,"-")</f>
        <v>-</v>
      </c>
      <c r="I122" s="114" t="str">
        <f>IFERROR(DTE_demand_forecast!I122*Demand_Settings!$E$34,"-")</f>
        <v>-</v>
      </c>
      <c r="J122" s="114" t="str">
        <f>IFERROR(DTE_demand_forecast!J122*Demand_Settings!$E$34,"-")</f>
        <v>-</v>
      </c>
      <c r="K122" s="114" t="str">
        <f>IFERROR(DTE_demand_forecast!K122*Demand_Settings!$E$34,"-")</f>
        <v>-</v>
      </c>
      <c r="L122" s="114" t="str">
        <f>IFERROR(DTE_demand_forecast!L122*Demand_Settings!$E$34,"-")</f>
        <v>-</v>
      </c>
      <c r="M122" s="114" t="str">
        <f>IFERROR(DTE_demand_forecast!M122*Demand_Settings!$E$34,"-")</f>
        <v>-</v>
      </c>
      <c r="N122" s="114" t="str">
        <f>IFERROR(DTE_demand_forecast!N122*Demand_Settings!$E$34,"-")</f>
        <v>-</v>
      </c>
      <c r="O122" s="114" t="str">
        <f>IFERROR(DTE_demand_forecast!O122*Demand_Settings!$E$34,"-")</f>
        <v>-</v>
      </c>
      <c r="P122" s="114" t="str">
        <f>IFERROR(DTE_demand_forecast!P122*Demand_Settings!$E$34,"-")</f>
        <v>-</v>
      </c>
      <c r="Q122" s="114" t="str">
        <f>IFERROR(DTE_demand_forecast!Q122*Demand_Settings!$E$34,"-")</f>
        <v>-</v>
      </c>
      <c r="R122" s="114" t="str">
        <f>IFERROR(DTE_demand_forecast!R122*Demand_Settings!$E$34,"-")</f>
        <v>-</v>
      </c>
      <c r="S122" s="114" t="str">
        <f>IFERROR(DTE_demand_forecast!S122*Demand_Settings!$E$34,"-")</f>
        <v>-</v>
      </c>
      <c r="T122" s="114" t="str">
        <f>IFERROR(DTE_demand_forecast!T122*Demand_Settings!$E$34,"-")</f>
        <v>-</v>
      </c>
      <c r="U122" s="114" t="str">
        <f>IFERROR(DTE_demand_forecast!U122*Demand_Settings!$E$34,"-")</f>
        <v>-</v>
      </c>
      <c r="V122" s="114" t="str">
        <f>IFERROR(DTE_demand_forecast!V122*Demand_Settings!$E$34,"-")</f>
        <v>-</v>
      </c>
      <c r="W122" s="114" t="str">
        <f>IFERROR(DTE_demand_forecast!W122*Demand_Settings!$E$34,"-")</f>
        <v>-</v>
      </c>
    </row>
    <row r="123" spans="1:23" ht="12" x14ac:dyDescent="0.25">
      <c r="A123" s="85" t="s">
        <v>134</v>
      </c>
      <c r="B123" s="74" t="s">
        <v>110</v>
      </c>
      <c r="C123" s="86" t="s">
        <v>144</v>
      </c>
      <c r="D123" s="114">
        <f>IFERROR(DTE_demand_forecast!D123*Demand_Settings!$E$34,"-")</f>
        <v>1508933.3333333335</v>
      </c>
      <c r="E123" s="114">
        <f>IFERROR(DTE_demand_forecast!E123*Demand_Settings!$E$34,"-")</f>
        <v>1539230.5555555553</v>
      </c>
      <c r="F123" s="114">
        <f>IFERROR(DTE_demand_forecast!F123*Demand_Settings!$E$34,"-")</f>
        <v>1382894.7611111109</v>
      </c>
      <c r="G123" s="114">
        <f>IFERROR(DTE_demand_forecast!G123*Demand_Settings!$E$34,"-")</f>
        <v>1500123.0280555557</v>
      </c>
      <c r="H123" s="114">
        <f>IFERROR(DTE_demand_forecast!H123*Demand_Settings!$E$34,"-")</f>
        <v>1500123.0280555557</v>
      </c>
      <c r="I123" s="114">
        <f>IFERROR(DTE_demand_forecast!I123*Demand_Settings!$E$34,"-")</f>
        <v>1500123.0280555557</v>
      </c>
      <c r="J123" s="114">
        <f>IFERROR(DTE_demand_forecast!J123*Demand_Settings!$E$34,"-")</f>
        <v>1500123.0280555557</v>
      </c>
      <c r="K123" s="114">
        <f>IFERROR(DTE_demand_forecast!K123*Demand_Settings!$E$34,"-")</f>
        <v>0</v>
      </c>
      <c r="L123" s="114">
        <f>IFERROR(DTE_demand_forecast!L123*Demand_Settings!$E$34,"-")</f>
        <v>0</v>
      </c>
      <c r="M123" s="114">
        <f>IFERROR(DTE_demand_forecast!M123*Demand_Settings!$E$34,"-")</f>
        <v>0</v>
      </c>
      <c r="N123" s="114">
        <f>IFERROR(DTE_demand_forecast!N123*Demand_Settings!$E$34,"-")</f>
        <v>0</v>
      </c>
      <c r="O123" s="114">
        <f>IFERROR(DTE_demand_forecast!O123*Demand_Settings!$E$34,"-")</f>
        <v>0</v>
      </c>
      <c r="P123" s="114">
        <f>IFERROR(DTE_demand_forecast!P123*Demand_Settings!$E$34,"-")</f>
        <v>0</v>
      </c>
      <c r="Q123" s="114">
        <f>IFERROR(DTE_demand_forecast!Q123*Demand_Settings!$E$34,"-")</f>
        <v>0</v>
      </c>
      <c r="R123" s="114">
        <f>IFERROR(DTE_demand_forecast!R123*Demand_Settings!$E$34,"-")</f>
        <v>0</v>
      </c>
      <c r="S123" s="114">
        <f>IFERROR(DTE_demand_forecast!S123*Demand_Settings!$E$34,"-")</f>
        <v>0</v>
      </c>
      <c r="T123" s="114">
        <f>IFERROR(DTE_demand_forecast!T123*Demand_Settings!$E$34,"-")</f>
        <v>0</v>
      </c>
      <c r="U123" s="114">
        <f>IFERROR(DTE_demand_forecast!U123*Demand_Settings!$E$34,"-")</f>
        <v>0</v>
      </c>
      <c r="V123" s="114">
        <f>IFERROR(DTE_demand_forecast!V123*Demand_Settings!$E$34,"-")</f>
        <v>0</v>
      </c>
      <c r="W123" s="114">
        <f>IFERROR(DTE_demand_forecast!W123*Demand_Settings!$E$34,"-")</f>
        <v>0</v>
      </c>
    </row>
    <row r="124" spans="1:23" ht="12" x14ac:dyDescent="0.25">
      <c r="A124" s="85" t="s">
        <v>104</v>
      </c>
      <c r="B124" s="74" t="s">
        <v>109</v>
      </c>
      <c r="C124" s="86"/>
      <c r="D124" s="114">
        <f>IFERROR(DTE_demand_forecast!D124*Demand_Settings!$E$34,"-")</f>
        <v>271338.25825992058</v>
      </c>
      <c r="E124" s="114">
        <f>IFERROR(DTE_demand_forecast!E124*Demand_Settings!$E$34,"-")</f>
        <v>271338.25825992058</v>
      </c>
      <c r="F124" s="114">
        <f>IFERROR(DTE_demand_forecast!F124*Demand_Settings!$E$34,"-")</f>
        <v>0</v>
      </c>
      <c r="G124" s="114">
        <f>IFERROR(DTE_demand_forecast!G124*Demand_Settings!$E$34,"-")</f>
        <v>0</v>
      </c>
      <c r="H124" s="114">
        <f>IFERROR(DTE_demand_forecast!H124*Demand_Settings!$E$34,"-")</f>
        <v>0</v>
      </c>
      <c r="I124" s="114">
        <f>IFERROR(DTE_demand_forecast!I124*Demand_Settings!$E$34,"-")</f>
        <v>0</v>
      </c>
      <c r="J124" s="114">
        <f>IFERROR(DTE_demand_forecast!J124*Demand_Settings!$E$34,"-")</f>
        <v>0</v>
      </c>
      <c r="K124" s="114">
        <f>IFERROR(DTE_demand_forecast!K124*Demand_Settings!$E$34,"-")</f>
        <v>0</v>
      </c>
      <c r="L124" s="114">
        <f>IFERROR(DTE_demand_forecast!L124*Demand_Settings!$E$34,"-")</f>
        <v>0</v>
      </c>
      <c r="M124" s="114">
        <f>IFERROR(DTE_demand_forecast!M124*Demand_Settings!$E$34,"-")</f>
        <v>0</v>
      </c>
      <c r="N124" s="114">
        <f>IFERROR(DTE_demand_forecast!N124*Demand_Settings!$E$34,"-")</f>
        <v>0</v>
      </c>
      <c r="O124" s="114">
        <f>IFERROR(DTE_demand_forecast!O124*Demand_Settings!$E$34,"-")</f>
        <v>0</v>
      </c>
      <c r="P124" s="114">
        <f>IFERROR(DTE_demand_forecast!P124*Demand_Settings!$E$34,"-")</f>
        <v>0</v>
      </c>
      <c r="Q124" s="114">
        <f>IFERROR(DTE_demand_forecast!Q124*Demand_Settings!$E$34,"-")</f>
        <v>0</v>
      </c>
      <c r="R124" s="114">
        <f>IFERROR(DTE_demand_forecast!R124*Demand_Settings!$E$34,"-")</f>
        <v>0</v>
      </c>
      <c r="S124" s="114">
        <f>IFERROR(DTE_demand_forecast!S124*Demand_Settings!$E$34,"-")</f>
        <v>0</v>
      </c>
      <c r="T124" s="114">
        <f>IFERROR(DTE_demand_forecast!T124*Demand_Settings!$E$34,"-")</f>
        <v>0</v>
      </c>
      <c r="U124" s="114">
        <f>IFERROR(DTE_demand_forecast!U124*Demand_Settings!$E$34,"-")</f>
        <v>0</v>
      </c>
      <c r="V124" s="114">
        <f>IFERROR(DTE_demand_forecast!V124*Demand_Settings!$E$34,"-")</f>
        <v>0</v>
      </c>
      <c r="W124" s="114">
        <f>IFERROR(DTE_demand_forecast!W124*Demand_Settings!$E$34,"-")</f>
        <v>0</v>
      </c>
    </row>
    <row r="125" spans="1:23" ht="12" x14ac:dyDescent="0.25">
      <c r="A125" s="85" t="s">
        <v>105</v>
      </c>
      <c r="B125" s="74" t="s">
        <v>109</v>
      </c>
      <c r="C125" s="86"/>
      <c r="D125" s="114">
        <f>IFERROR(DTE_demand_forecast!D125*Demand_Settings!$E$34,"-")</f>
        <v>271338.25825992058</v>
      </c>
      <c r="E125" s="114">
        <f>IFERROR(DTE_demand_forecast!E125*Demand_Settings!$E$34,"-")</f>
        <v>271338.25825992058</v>
      </c>
      <c r="F125" s="114">
        <f>IFERROR(DTE_demand_forecast!F125*Demand_Settings!$E$34,"-")</f>
        <v>0</v>
      </c>
      <c r="G125" s="114">
        <f>IFERROR(DTE_demand_forecast!G125*Demand_Settings!$E$34,"-")</f>
        <v>0</v>
      </c>
      <c r="H125" s="114">
        <f>IFERROR(DTE_demand_forecast!H125*Demand_Settings!$E$34,"-")</f>
        <v>0</v>
      </c>
      <c r="I125" s="114">
        <f>IFERROR(DTE_demand_forecast!I125*Demand_Settings!$E$34,"-")</f>
        <v>0</v>
      </c>
      <c r="J125" s="114">
        <f>IFERROR(DTE_demand_forecast!J125*Demand_Settings!$E$34,"-")</f>
        <v>0</v>
      </c>
      <c r="K125" s="114">
        <f>IFERROR(DTE_demand_forecast!K125*Demand_Settings!$E$34,"-")</f>
        <v>0</v>
      </c>
      <c r="L125" s="114">
        <f>IFERROR(DTE_demand_forecast!L125*Demand_Settings!$E$34,"-")</f>
        <v>0</v>
      </c>
      <c r="M125" s="114">
        <f>IFERROR(DTE_demand_forecast!M125*Demand_Settings!$E$34,"-")</f>
        <v>0</v>
      </c>
      <c r="N125" s="114">
        <f>IFERROR(DTE_demand_forecast!N125*Demand_Settings!$E$34,"-")</f>
        <v>0</v>
      </c>
      <c r="O125" s="114">
        <f>IFERROR(DTE_demand_forecast!O125*Demand_Settings!$E$34,"-")</f>
        <v>0</v>
      </c>
      <c r="P125" s="114">
        <f>IFERROR(DTE_demand_forecast!P125*Demand_Settings!$E$34,"-")</f>
        <v>0</v>
      </c>
      <c r="Q125" s="114">
        <f>IFERROR(DTE_demand_forecast!Q125*Demand_Settings!$E$34,"-")</f>
        <v>0</v>
      </c>
      <c r="R125" s="114">
        <f>IFERROR(DTE_demand_forecast!R125*Demand_Settings!$E$34,"-")</f>
        <v>0</v>
      </c>
      <c r="S125" s="114">
        <f>IFERROR(DTE_demand_forecast!S125*Demand_Settings!$E$34,"-")</f>
        <v>0</v>
      </c>
      <c r="T125" s="114">
        <f>IFERROR(DTE_demand_forecast!T125*Demand_Settings!$E$34,"-")</f>
        <v>0</v>
      </c>
      <c r="U125" s="114">
        <f>IFERROR(DTE_demand_forecast!U125*Demand_Settings!$E$34,"-")</f>
        <v>0</v>
      </c>
      <c r="V125" s="114">
        <f>IFERROR(DTE_demand_forecast!V125*Demand_Settings!$E$34,"-")</f>
        <v>0</v>
      </c>
      <c r="W125" s="114">
        <f>IFERROR(DTE_demand_forecast!W125*Demand_Settings!$E$34,"-")</f>
        <v>0</v>
      </c>
    </row>
    <row r="126" spans="1:23" ht="12" x14ac:dyDescent="0.25">
      <c r="A126" s="85" t="s">
        <v>106</v>
      </c>
      <c r="B126" s="74" t="s">
        <v>109</v>
      </c>
      <c r="C126" s="86"/>
      <c r="D126" s="114">
        <f>IFERROR(DTE_demand_forecast!D126*Demand_Settings!$E$34,"-")</f>
        <v>271338.25825992058</v>
      </c>
      <c r="E126" s="114">
        <f>IFERROR(DTE_demand_forecast!E126*Demand_Settings!$E$34,"-")</f>
        <v>271338.25825992058</v>
      </c>
      <c r="F126" s="114">
        <f>IFERROR(DTE_demand_forecast!F126*Demand_Settings!$E$34,"-")</f>
        <v>0</v>
      </c>
      <c r="G126" s="114">
        <f>IFERROR(DTE_demand_forecast!G126*Demand_Settings!$E$34,"-")</f>
        <v>0</v>
      </c>
      <c r="H126" s="114">
        <f>IFERROR(DTE_demand_forecast!H126*Demand_Settings!$E$34,"-")</f>
        <v>0</v>
      </c>
      <c r="I126" s="114">
        <f>IFERROR(DTE_demand_forecast!I126*Demand_Settings!$E$34,"-")</f>
        <v>0</v>
      </c>
      <c r="J126" s="114">
        <f>IFERROR(DTE_demand_forecast!J126*Demand_Settings!$E$34,"-")</f>
        <v>0</v>
      </c>
      <c r="K126" s="114">
        <f>IFERROR(DTE_demand_forecast!K126*Demand_Settings!$E$34,"-")</f>
        <v>0</v>
      </c>
      <c r="L126" s="114">
        <f>IFERROR(DTE_demand_forecast!L126*Demand_Settings!$E$34,"-")</f>
        <v>0</v>
      </c>
      <c r="M126" s="114">
        <f>IFERROR(DTE_demand_forecast!M126*Demand_Settings!$E$34,"-")</f>
        <v>0</v>
      </c>
      <c r="N126" s="114">
        <f>IFERROR(DTE_demand_forecast!N126*Demand_Settings!$E$34,"-")</f>
        <v>0</v>
      </c>
      <c r="O126" s="114">
        <f>IFERROR(DTE_demand_forecast!O126*Demand_Settings!$E$34,"-")</f>
        <v>0</v>
      </c>
      <c r="P126" s="114">
        <f>IFERROR(DTE_demand_forecast!P126*Demand_Settings!$E$34,"-")</f>
        <v>0</v>
      </c>
      <c r="Q126" s="114">
        <f>IFERROR(DTE_demand_forecast!Q126*Demand_Settings!$E$34,"-")</f>
        <v>0</v>
      </c>
      <c r="R126" s="114">
        <f>IFERROR(DTE_demand_forecast!R126*Demand_Settings!$E$34,"-")</f>
        <v>0</v>
      </c>
      <c r="S126" s="114">
        <f>IFERROR(DTE_demand_forecast!S126*Demand_Settings!$E$34,"-")</f>
        <v>0</v>
      </c>
      <c r="T126" s="114">
        <f>IFERROR(DTE_demand_forecast!T126*Demand_Settings!$E$34,"-")</f>
        <v>0</v>
      </c>
      <c r="U126" s="114">
        <f>IFERROR(DTE_demand_forecast!U126*Demand_Settings!$E$34,"-")</f>
        <v>0</v>
      </c>
      <c r="V126" s="114">
        <f>IFERROR(DTE_demand_forecast!V126*Demand_Settings!$E$34,"-")</f>
        <v>0</v>
      </c>
      <c r="W126" s="114">
        <f>IFERROR(DTE_demand_forecast!W126*Demand_Settings!$E$34,"-")</f>
        <v>0</v>
      </c>
    </row>
    <row r="127" spans="1:23" ht="12" x14ac:dyDescent="0.25">
      <c r="A127" s="85" t="s">
        <v>107</v>
      </c>
      <c r="B127" s="74" t="s">
        <v>110</v>
      </c>
      <c r="C127" s="86"/>
      <c r="D127" s="114">
        <f>IFERROR(DTE_demand_forecast!D127*Demand_Settings!$E$34,"-")</f>
        <v>380941.83242857124</v>
      </c>
      <c r="E127" s="114">
        <f>IFERROR(DTE_demand_forecast!E127*Demand_Settings!$E$34,"-")</f>
        <v>0</v>
      </c>
      <c r="F127" s="114">
        <f>IFERROR(DTE_demand_forecast!F127*Demand_Settings!$E$34,"-")</f>
        <v>0</v>
      </c>
      <c r="G127" s="114">
        <f>IFERROR(DTE_demand_forecast!G127*Demand_Settings!$E$34,"-")</f>
        <v>0</v>
      </c>
      <c r="H127" s="114">
        <f>IFERROR(DTE_demand_forecast!H127*Demand_Settings!$E$34,"-")</f>
        <v>0</v>
      </c>
      <c r="I127" s="114">
        <f>IFERROR(DTE_demand_forecast!I127*Demand_Settings!$E$34,"-")</f>
        <v>0</v>
      </c>
      <c r="J127" s="114">
        <f>IFERROR(DTE_demand_forecast!J127*Demand_Settings!$E$34,"-")</f>
        <v>0</v>
      </c>
      <c r="K127" s="114">
        <f>IFERROR(DTE_demand_forecast!K127*Demand_Settings!$E$34,"-")</f>
        <v>0</v>
      </c>
      <c r="L127" s="114">
        <f>IFERROR(DTE_demand_forecast!L127*Demand_Settings!$E$34,"-")</f>
        <v>0</v>
      </c>
      <c r="M127" s="114">
        <f>IFERROR(DTE_demand_forecast!M127*Demand_Settings!$E$34,"-")</f>
        <v>0</v>
      </c>
      <c r="N127" s="114">
        <f>IFERROR(DTE_demand_forecast!N127*Demand_Settings!$E$34,"-")</f>
        <v>0</v>
      </c>
      <c r="O127" s="114">
        <f>IFERROR(DTE_demand_forecast!O127*Demand_Settings!$E$34,"-")</f>
        <v>0</v>
      </c>
      <c r="P127" s="114">
        <f>IFERROR(DTE_demand_forecast!P127*Demand_Settings!$E$34,"-")</f>
        <v>0</v>
      </c>
      <c r="Q127" s="114">
        <f>IFERROR(DTE_demand_forecast!Q127*Demand_Settings!$E$34,"-")</f>
        <v>0</v>
      </c>
      <c r="R127" s="114">
        <f>IFERROR(DTE_demand_forecast!R127*Demand_Settings!$E$34,"-")</f>
        <v>0</v>
      </c>
      <c r="S127" s="114">
        <f>IFERROR(DTE_demand_forecast!S127*Demand_Settings!$E$34,"-")</f>
        <v>0</v>
      </c>
      <c r="T127" s="114">
        <f>IFERROR(DTE_demand_forecast!T127*Demand_Settings!$E$34,"-")</f>
        <v>0</v>
      </c>
      <c r="U127" s="114">
        <f>IFERROR(DTE_demand_forecast!U127*Demand_Settings!$E$34,"-")</f>
        <v>0</v>
      </c>
      <c r="V127" s="114">
        <f>IFERROR(DTE_demand_forecast!V127*Demand_Settings!$E$34,"-")</f>
        <v>0</v>
      </c>
      <c r="W127" s="114">
        <f>IFERROR(DTE_demand_forecast!W127*Demand_Settings!$E$34,"-")</f>
        <v>0</v>
      </c>
    </row>
    <row r="128" spans="1:23" ht="12" x14ac:dyDescent="0.25">
      <c r="A128" s="113" t="str">
        <f>A49</f>
        <v>New</v>
      </c>
      <c r="B128" s="113" t="str">
        <f>B49</f>
        <v>Human Space Flight</v>
      </c>
      <c r="C128" s="113">
        <f>C49</f>
        <v>0</v>
      </c>
      <c r="D128" s="114">
        <f>IFERROR(DTE_demand_forecast!D128*Demand_Settings!$E$34,"-")</f>
        <v>94248.117477777807</v>
      </c>
      <c r="E128" s="114">
        <f>IFERROR(DTE_demand_forecast!E128*Demand_Settings!$E$34,"-")</f>
        <v>192266.15965466676</v>
      </c>
      <c r="F128" s="114">
        <f>IFERROR(DTE_demand_forecast!F128*Demand_Settings!$E$34,"-")</f>
        <v>294167.22427164012</v>
      </c>
      <c r="G128" s="114">
        <f>IFERROR(DTE_demand_forecast!G128*Demand_Settings!$E$34,"-")</f>
        <v>400067.4250094305</v>
      </c>
      <c r="H128" s="114">
        <f>IFERROR(DTE_demand_forecast!H128*Demand_Settings!$E$34,"-")</f>
        <v>510085.96688702394</v>
      </c>
      <c r="I128" s="114">
        <f>IFERROR(DTE_demand_forecast!I128*Demand_Settings!$E$34,"-")</f>
        <v>624345.2234697172</v>
      </c>
      <c r="J128" s="114">
        <f>IFERROR(DTE_demand_forecast!J128*Demand_Settings!$E$34,"-")</f>
        <v>742970.8159289636</v>
      </c>
      <c r="K128" s="114">
        <f>IFERROR(DTE_demand_forecast!K128*Demand_Settings!$E$34,"-")</f>
        <v>866091.6939971915</v>
      </c>
      <c r="L128" s="114">
        <f>IFERROR(DTE_demand_forecast!L128*Demand_Settings!$E$34,"-")</f>
        <v>993840.21886177745</v>
      </c>
      <c r="M128" s="114">
        <f>IFERROR(DTE_demand_forecast!M128*Demand_Settings!$E$34,"-")</f>
        <v>1126352.2480433478</v>
      </c>
      <c r="N128" s="114">
        <f>IFERROR(DTE_demand_forecast!N128*Demand_Settings!$E$34,"-")</f>
        <v>1723318.9395063224</v>
      </c>
      <c r="O128" s="114">
        <f>IFERROR(DTE_demand_forecast!O128*Demand_Settings!$E$34,"-")</f>
        <v>1757785.3182964483</v>
      </c>
      <c r="P128" s="114">
        <f>IFERROR(DTE_demand_forecast!P128*Demand_Settings!$E$34,"-")</f>
        <v>1792941.0246623778</v>
      </c>
      <c r="Q128" s="114">
        <f>IFERROR(DTE_demand_forecast!Q128*Demand_Settings!$E$34,"-")</f>
        <v>1828799.8451556249</v>
      </c>
      <c r="R128" s="114">
        <f>IFERROR(DTE_demand_forecast!R128*Demand_Settings!$E$34,"-")</f>
        <v>1865375.8420587378</v>
      </c>
      <c r="S128" s="114">
        <f>IFERROR(DTE_demand_forecast!S128*Demand_Settings!$E$34,"-")</f>
        <v>1902683.3588999121</v>
      </c>
      <c r="T128" s="114">
        <f>IFERROR(DTE_demand_forecast!T128*Demand_Settings!$E$34,"-")</f>
        <v>1940737.0260779106</v>
      </c>
      <c r="U128" s="114">
        <f>IFERROR(DTE_demand_forecast!U128*Demand_Settings!$E$34,"-")</f>
        <v>1979551.7665994689</v>
      </c>
      <c r="V128" s="114">
        <f>IFERROR(DTE_demand_forecast!V128*Demand_Settings!$E$34,"-")</f>
        <v>2019142.8019314581</v>
      </c>
      <c r="W128" s="114">
        <f>IFERROR(DTE_demand_forecast!W128*Demand_Settings!$E$34,"-")</f>
        <v>2059525.6579700871</v>
      </c>
    </row>
    <row r="129" spans="1:23" ht="12" x14ac:dyDescent="0.25">
      <c r="A129" s="113" t="str">
        <f>A50</f>
        <v>New</v>
      </c>
      <c r="B129" s="113" t="str">
        <f>B50</f>
        <v>Near Earth Robotic - LEO Science</v>
      </c>
      <c r="C129" s="113" t="str">
        <f>C50</f>
        <v>-</v>
      </c>
      <c r="D129" s="114">
        <f>IFERROR(DTE_demand_forecast!D129*Demand_Settings!$E$34,"-")</f>
        <v>18519884.028333332</v>
      </c>
      <c r="E129" s="114">
        <f>IFERROR(DTE_demand_forecast!E129*Demand_Settings!$E$34,"-")</f>
        <v>61520351.107599996</v>
      </c>
      <c r="F129" s="114">
        <f>IFERROR(DTE_demand_forecast!F129*Demand_Settings!$E$34,"-")</f>
        <v>81531000.225647971</v>
      </c>
      <c r="G129" s="114">
        <f>IFERROR(DTE_demand_forecast!G129*Demand_Settings!$E$34,"-")</f>
        <v>149840271.6906181</v>
      </c>
      <c r="H129" s="114">
        <f>IFERROR(DTE_demand_forecast!H129*Demand_Settings!$E$34,"-")</f>
        <v>216278882.72325066</v>
      </c>
      <c r="I129" s="114">
        <f>IFERROR(DTE_demand_forecast!I129*Demand_Settings!$E$34,"-")</f>
        <v>285315102.08851224</v>
      </c>
      <c r="J129" s="114">
        <f>IFERROR(DTE_demand_forecast!J129*Demand_Settings!$E$34,"-")</f>
        <v>357026258.67529511</v>
      </c>
      <c r="K129" s="114">
        <f>IFERROR(DTE_demand_forecast!K129*Demand_Settings!$E$34,"-")</f>
        <v>416190610.1129154</v>
      </c>
      <c r="L129" s="114">
        <f>IFERROR(DTE_demand_forecast!L129*Demand_Settings!$E$34,"-")</f>
        <v>446364429.34610176</v>
      </c>
      <c r="M129" s="114">
        <f>IFERROR(DTE_demand_forecast!M129*Demand_Settings!$E$34,"-")</f>
        <v>477578725.10457039</v>
      </c>
      <c r="N129" s="114">
        <f>IFERROR(DTE_demand_forecast!N129*Demand_Settings!$E$34,"-")</f>
        <v>487130299.6066618</v>
      </c>
      <c r="O129" s="114">
        <f>IFERROR(DTE_demand_forecast!O129*Demand_Settings!$E$34,"-")</f>
        <v>496872905.59879494</v>
      </c>
      <c r="P129" s="114">
        <f>IFERROR(DTE_demand_forecast!P129*Demand_Settings!$E$34,"-")</f>
        <v>506810363.71077091</v>
      </c>
      <c r="Q129" s="114">
        <f>IFERROR(DTE_demand_forecast!Q129*Demand_Settings!$E$34,"-")</f>
        <v>516946570.98498631</v>
      </c>
      <c r="R129" s="114">
        <f>IFERROR(DTE_demand_forecast!R129*Demand_Settings!$E$34,"-")</f>
        <v>527285502.40468609</v>
      </c>
      <c r="S129" s="114">
        <f>IFERROR(DTE_demand_forecast!S129*Demand_Settings!$E$34,"-")</f>
        <v>537831212.45277965</v>
      </c>
      <c r="T129" s="114">
        <f>IFERROR(DTE_demand_forecast!T129*Demand_Settings!$E$34,"-")</f>
        <v>548587836.70183539</v>
      </c>
      <c r="U129" s="114">
        <f>IFERROR(DTE_demand_forecast!U129*Demand_Settings!$E$34,"-")</f>
        <v>559559593.43587208</v>
      </c>
      <c r="V129" s="114">
        <f>IFERROR(DTE_demand_forecast!V129*Demand_Settings!$E$34,"-")</f>
        <v>570750785.30458951</v>
      </c>
      <c r="W129" s="114">
        <f>IFERROR(DTE_demand_forecast!W129*Demand_Settings!$E$34,"-")</f>
        <v>582165801.01068127</v>
      </c>
    </row>
    <row r="130" spans="1:23" ht="12" x14ac:dyDescent="0.25">
      <c r="A130" s="113" t="str">
        <f>A51</f>
        <v>New</v>
      </c>
      <c r="B130" s="113" t="str">
        <f>B51</f>
        <v>Near Earth Robotic - GEO and Near Earth</v>
      </c>
      <c r="C130" s="113" t="str">
        <f>C51</f>
        <v>-</v>
      </c>
      <c r="D130" s="114">
        <f>IFERROR(DTE_demand_forecast!D130*Demand_Settings!$E$34,"-")</f>
        <v>135669.12912996029</v>
      </c>
      <c r="E130" s="114">
        <f>IFERROR(DTE_demand_forecast!E130*Demand_Settings!$E$34,"-")</f>
        <v>276765.02342511894</v>
      </c>
      <c r="F130" s="114">
        <f>IFERROR(DTE_demand_forecast!F130*Demand_Settings!$E$34,"-")</f>
        <v>1552651.7814149174</v>
      </c>
      <c r="G130" s="114">
        <f>IFERROR(DTE_demand_forecast!G130*Demand_Settings!$E$34,"-")</f>
        <v>1727677.9822289625</v>
      </c>
      <c r="H130" s="114">
        <f>IFERROR(DTE_demand_forecast!H130*Demand_Settings!$E$34,"-")</f>
        <v>1909084.1703630039</v>
      </c>
      <c r="I130" s="114">
        <f>IFERROR(DTE_demand_forecast!I130*Demand_Settings!$E$34,"-")</f>
        <v>2097055.5348295148</v>
      </c>
      <c r="J130" s="114">
        <f>IFERROR(DTE_demand_forecast!J130*Demand_Settings!$E$34,"-")</f>
        <v>2291782.1202065414</v>
      </c>
      <c r="K130" s="114">
        <f>IFERROR(DTE_demand_forecast!K130*Demand_Settings!$E$34,"-")</f>
        <v>2493458.9467847166</v>
      </c>
      <c r="L130" s="114">
        <f>IFERROR(DTE_demand_forecast!L130*Demand_Settings!$E$34,"-")</f>
        <v>2702286.1335779368</v>
      </c>
      <c r="M130" s="114">
        <f>IFERROR(DTE_demand_forecast!M130*Demand_Settings!$E$34,"-")</f>
        <v>2918469.0242641717</v>
      </c>
      <c r="N130" s="114">
        <f>IFERROR(DTE_demand_forecast!N130*Demand_Settings!$E$34,"-")</f>
        <v>2976838.4047494554</v>
      </c>
      <c r="O130" s="114">
        <f>IFERROR(DTE_demand_forecast!O130*Demand_Settings!$E$34,"-")</f>
        <v>3036375.1728444439</v>
      </c>
      <c r="P130" s="114">
        <f>IFERROR(DTE_demand_forecast!P130*Demand_Settings!$E$34,"-")</f>
        <v>3097102.6763013331</v>
      </c>
      <c r="Q130" s="114">
        <f>IFERROR(DTE_demand_forecast!Q130*Demand_Settings!$E$34,"-")</f>
        <v>3159044.7298273598</v>
      </c>
      <c r="R130" s="114">
        <f>IFERROR(DTE_demand_forecast!R130*Demand_Settings!$E$34,"-")</f>
        <v>3222225.6244239076</v>
      </c>
      <c r="S130" s="114">
        <f>IFERROR(DTE_demand_forecast!S130*Demand_Settings!$E$34,"-")</f>
        <v>3286670.1369123845</v>
      </c>
      <c r="T130" s="114">
        <f>IFERROR(DTE_demand_forecast!T130*Demand_Settings!$E$34,"-")</f>
        <v>3352403.539650633</v>
      </c>
      <c r="U130" s="114">
        <f>IFERROR(DTE_demand_forecast!U130*Demand_Settings!$E$34,"-")</f>
        <v>3419451.6104436456</v>
      </c>
      <c r="V130" s="114">
        <f>IFERROR(DTE_demand_forecast!V130*Demand_Settings!$E$34,"-")</f>
        <v>3487840.6426525186</v>
      </c>
      <c r="W130" s="114">
        <f>IFERROR(DTE_demand_forecast!W130*Demand_Settings!$E$34,"-")</f>
        <v>3557597.4555055685</v>
      </c>
    </row>
    <row r="131" spans="1:23" ht="12" x14ac:dyDescent="0.25">
      <c r="A131" s="113" t="str">
        <f>A52</f>
        <v>New</v>
      </c>
      <c r="B131" s="113" t="str">
        <f>B52</f>
        <v>Deep Space Robotic</v>
      </c>
      <c r="C131" s="113" t="str">
        <f>C52</f>
        <v>-</v>
      </c>
      <c r="D131" s="114" t="str">
        <f>IFERROR(DTE_demand_forecast!D131*Demand_Settings!$E$34,"-")</f>
        <v>-</v>
      </c>
      <c r="E131" s="114" t="str">
        <f>IFERROR(DTE_demand_forecast!E131*Demand_Settings!$E$34,"-")</f>
        <v>-</v>
      </c>
      <c r="F131" s="114" t="str">
        <f>IFERROR(DTE_demand_forecast!F131*Demand_Settings!$E$34,"-")</f>
        <v>-</v>
      </c>
      <c r="G131" s="114" t="str">
        <f>IFERROR(DTE_demand_forecast!G131*Demand_Settings!$E$34,"-")</f>
        <v>-</v>
      </c>
      <c r="H131" s="114" t="str">
        <f>IFERROR(DTE_demand_forecast!H131*Demand_Settings!$E$34,"-")</f>
        <v>-</v>
      </c>
      <c r="I131" s="114" t="str">
        <f>IFERROR(DTE_demand_forecast!I131*Demand_Settings!$E$34,"-")</f>
        <v>-</v>
      </c>
      <c r="J131" s="114" t="str">
        <f>IFERROR(DTE_demand_forecast!J131*Demand_Settings!$E$34,"-")</f>
        <v>-</v>
      </c>
      <c r="K131" s="114" t="str">
        <f>IFERROR(DTE_demand_forecast!K131*Demand_Settings!$E$34,"-")</f>
        <v>-</v>
      </c>
      <c r="L131" s="114" t="str">
        <f>IFERROR(DTE_demand_forecast!L131*Demand_Settings!$E$34,"-")</f>
        <v>-</v>
      </c>
      <c r="M131" s="114" t="str">
        <f>IFERROR(DTE_demand_forecast!M131*Demand_Settings!$E$34,"-")</f>
        <v>-</v>
      </c>
      <c r="N131" s="114" t="str">
        <f>IFERROR(DTE_demand_forecast!N131*Demand_Settings!$E$34,"-")</f>
        <v>-</v>
      </c>
      <c r="O131" s="114" t="str">
        <f>IFERROR(DTE_demand_forecast!O131*Demand_Settings!$E$34,"-")</f>
        <v>-</v>
      </c>
      <c r="P131" s="114" t="str">
        <f>IFERROR(DTE_demand_forecast!P131*Demand_Settings!$E$34,"-")</f>
        <v>-</v>
      </c>
      <c r="Q131" s="114" t="str">
        <f>IFERROR(DTE_demand_forecast!Q131*Demand_Settings!$E$34,"-")</f>
        <v>-</v>
      </c>
      <c r="R131" s="114" t="str">
        <f>IFERROR(DTE_demand_forecast!R131*Demand_Settings!$E$34,"-")</f>
        <v>-</v>
      </c>
      <c r="S131" s="114" t="str">
        <f>IFERROR(DTE_demand_forecast!S131*Demand_Settings!$E$34,"-")</f>
        <v>-</v>
      </c>
      <c r="T131" s="114" t="str">
        <f>IFERROR(DTE_demand_forecast!T131*Demand_Settings!$E$34,"-")</f>
        <v>-</v>
      </c>
      <c r="U131" s="114" t="str">
        <f>IFERROR(DTE_demand_forecast!U131*Demand_Settings!$E$34,"-")</f>
        <v>-</v>
      </c>
      <c r="V131" s="114" t="str">
        <f>IFERROR(DTE_demand_forecast!V131*Demand_Settings!$E$34,"-")</f>
        <v>-</v>
      </c>
      <c r="W131" s="114" t="str">
        <f>IFERROR(DTE_demand_forecast!W131*Demand_Settings!$E$34,"-")</f>
        <v>-</v>
      </c>
    </row>
    <row r="132" spans="1:23" ht="12" x14ac:dyDescent="0.25">
      <c r="A132" s="113" t="str">
        <f>A53</f>
        <v>New</v>
      </c>
      <c r="B132" s="113" t="str">
        <f>B53</f>
        <v>Near Earth Robotic - Low Latency &amp; Complex Needs</v>
      </c>
      <c r="C132" s="113" t="str">
        <f>C53</f>
        <v>-</v>
      </c>
      <c r="D132" s="114">
        <f>IFERROR(DTE_demand_forecast!D132*Demand_Settings!$E$34,"-")</f>
        <v>386984.72286805557</v>
      </c>
      <c r="E132" s="114">
        <f>IFERROR(DTE_demand_forecast!E132*Demand_Settings!$E$34,"-")</f>
        <v>789448.83465083328</v>
      </c>
      <c r="F132" s="114">
        <f>IFERROR(DTE_demand_forecast!F132*Demand_Settings!$E$34,"-")</f>
        <v>1207856.7170157752</v>
      </c>
      <c r="G132" s="114">
        <f>IFERROR(DTE_demand_forecast!G132*Demand_Settings!$E$34,"-")</f>
        <v>1642685.1351414539</v>
      </c>
      <c r="H132" s="114">
        <f>IFERROR(DTE_demand_forecast!H132*Demand_Settings!$E$34,"-")</f>
        <v>6283270.6419160618</v>
      </c>
      <c r="I132" s="114">
        <f>IFERROR(DTE_demand_forecast!I132*Demand_Settings!$E$34,"-")</f>
        <v>6836198.4584046751</v>
      </c>
      <c r="J132" s="114">
        <f>IFERROR(DTE_demand_forecast!J132*Demand_Settings!$E$34,"-")</f>
        <v>7408730.0792960664</v>
      </c>
      <c r="K132" s="114">
        <f>IFERROR(DTE_demand_forecast!K132*Demand_Settings!$E$34,"-")</f>
        <v>8001428.4856397491</v>
      </c>
      <c r="L132" s="114">
        <f>IFERROR(DTE_demand_forecast!L132*Demand_Settings!$E$34,"-")</f>
        <v>8614871.3362054657</v>
      </c>
      <c r="M132" s="114">
        <f>IFERROR(DTE_demand_forecast!M132*Demand_Settings!$E$34,"-")</f>
        <v>9249651.3293995522</v>
      </c>
      <c r="N132" s="114">
        <f>IFERROR(DTE_demand_forecast!N132*Demand_Settings!$E$34,"-")</f>
        <v>9434644.3559875451</v>
      </c>
      <c r="O132" s="114">
        <f>IFERROR(DTE_demand_forecast!O132*Demand_Settings!$E$34,"-")</f>
        <v>9623337.2431072928</v>
      </c>
      <c r="P132" s="114">
        <f>IFERROR(DTE_demand_forecast!P132*Demand_Settings!$E$34,"-")</f>
        <v>9815803.9879694413</v>
      </c>
      <c r="Q132" s="114">
        <f>IFERROR(DTE_demand_forecast!Q132*Demand_Settings!$E$34,"-")</f>
        <v>10012120.067728829</v>
      </c>
      <c r="R132" s="114">
        <f>IFERROR(DTE_demand_forecast!R132*Demand_Settings!$E$34,"-")</f>
        <v>10212362.469083406</v>
      </c>
      <c r="S132" s="114">
        <f>IFERROR(DTE_demand_forecast!S132*Demand_Settings!$E$34,"-")</f>
        <v>10416609.718465071</v>
      </c>
      <c r="T132" s="114">
        <f>IFERROR(DTE_demand_forecast!T132*Demand_Settings!$E$34,"-")</f>
        <v>10624941.912834374</v>
      </c>
      <c r="U132" s="114">
        <f>IFERROR(DTE_demand_forecast!U132*Demand_Settings!$E$34,"-")</f>
        <v>10837440.751091063</v>
      </c>
      <c r="V132" s="114">
        <f>IFERROR(DTE_demand_forecast!V132*Demand_Settings!$E$34,"-")</f>
        <v>11054189.566112882</v>
      </c>
      <c r="W132" s="114">
        <f>IFERROR(DTE_demand_forecast!W132*Demand_Settings!$E$34,"-")</f>
        <v>11275273.357435141</v>
      </c>
    </row>
    <row r="133" spans="1:23" ht="12" x14ac:dyDescent="0.25">
      <c r="A133" s="113" t="str">
        <f>A54</f>
        <v>New</v>
      </c>
      <c r="B133" s="113" t="str">
        <f>B54</f>
        <v>Mission Operations</v>
      </c>
      <c r="C133" s="113" t="str">
        <f>C54</f>
        <v>-</v>
      </c>
      <c r="D133" s="114" t="str">
        <f>IFERROR(DTE_demand_forecast!D133*Demand_Settings!$E$34,"-")</f>
        <v>-</v>
      </c>
      <c r="E133" s="114" t="str">
        <f>IFERROR(DTE_demand_forecast!E133*Demand_Settings!$E$34,"-")</f>
        <v>-</v>
      </c>
      <c r="F133" s="114" t="str">
        <f>IFERROR(DTE_demand_forecast!F133*Demand_Settings!$E$34,"-")</f>
        <v>-</v>
      </c>
      <c r="G133" s="114" t="str">
        <f>IFERROR(DTE_demand_forecast!G133*Demand_Settings!$E$34,"-")</f>
        <v>-</v>
      </c>
      <c r="H133" s="114" t="str">
        <f>IFERROR(DTE_demand_forecast!H133*Demand_Settings!$E$34,"-")</f>
        <v>-</v>
      </c>
      <c r="I133" s="114" t="str">
        <f>IFERROR(DTE_demand_forecast!I133*Demand_Settings!$E$34,"-")</f>
        <v>-</v>
      </c>
      <c r="J133" s="114" t="str">
        <f>IFERROR(DTE_demand_forecast!J133*Demand_Settings!$E$34,"-")</f>
        <v>-</v>
      </c>
      <c r="K133" s="114" t="str">
        <f>IFERROR(DTE_demand_forecast!K133*Demand_Settings!$E$34,"-")</f>
        <v>-</v>
      </c>
      <c r="L133" s="114" t="str">
        <f>IFERROR(DTE_demand_forecast!L133*Demand_Settings!$E$34,"-")</f>
        <v>-</v>
      </c>
      <c r="M133" s="114" t="str">
        <f>IFERROR(DTE_demand_forecast!M133*Demand_Settings!$E$34,"-")</f>
        <v>-</v>
      </c>
      <c r="N133" s="114" t="str">
        <f>IFERROR(DTE_demand_forecast!N133*Demand_Settings!$E$34,"-")</f>
        <v>-</v>
      </c>
      <c r="O133" s="114" t="str">
        <f>IFERROR(DTE_demand_forecast!O133*Demand_Settings!$E$34,"-")</f>
        <v>-</v>
      </c>
      <c r="P133" s="114" t="str">
        <f>IFERROR(DTE_demand_forecast!P133*Demand_Settings!$E$34,"-")</f>
        <v>-</v>
      </c>
      <c r="Q133" s="114" t="str">
        <f>IFERROR(DTE_demand_forecast!Q133*Demand_Settings!$E$34,"-")</f>
        <v>-</v>
      </c>
      <c r="R133" s="114" t="str">
        <f>IFERROR(DTE_demand_forecast!R133*Demand_Settings!$E$34,"-")</f>
        <v>-</v>
      </c>
      <c r="S133" s="114" t="str">
        <f>IFERROR(DTE_demand_forecast!S133*Demand_Settings!$E$34,"-")</f>
        <v>-</v>
      </c>
      <c r="T133" s="114" t="str">
        <f>IFERROR(DTE_demand_forecast!T133*Demand_Settings!$E$34,"-")</f>
        <v>-</v>
      </c>
      <c r="U133" s="114" t="str">
        <f>IFERROR(DTE_demand_forecast!U133*Demand_Settings!$E$34,"-")</f>
        <v>-</v>
      </c>
      <c r="V133" s="114" t="str">
        <f>IFERROR(DTE_demand_forecast!V133*Demand_Settings!$E$34,"-")</f>
        <v>-</v>
      </c>
      <c r="W133" s="114" t="str">
        <f>IFERROR(DTE_demand_forecast!W133*Demand_Settings!$E$34,"-")</f>
        <v>-</v>
      </c>
    </row>
    <row r="134" spans="1:23" ht="12" x14ac:dyDescent="0.25">
      <c r="A134" s="113" t="str">
        <f>A55</f>
        <v>New</v>
      </c>
      <c r="B134" s="113" t="str">
        <f>B55</f>
        <v>Launch Events</v>
      </c>
      <c r="C134" s="113" t="str">
        <f>C55</f>
        <v>-</v>
      </c>
      <c r="D134" s="114">
        <f>IFERROR(DTE_demand_forecast!D134*Demand_Settings!$E$34,"-")</f>
        <v>286182.62475740747</v>
      </c>
      <c r="E134" s="114">
        <f>IFERROR(DTE_demand_forecast!E134*Demand_Settings!$E$34,"-")</f>
        <v>583812.55450511118</v>
      </c>
      <c r="F134" s="114">
        <f>IFERROR(DTE_demand_forecast!F134*Demand_Settings!$E$34,"-")</f>
        <v>893233.2083928202</v>
      </c>
      <c r="G134" s="114">
        <f>IFERROR(DTE_demand_forecast!G134*Demand_Settings!$E$34,"-")</f>
        <v>1214797.1634142352</v>
      </c>
      <c r="H134" s="114">
        <f>IFERROR(DTE_demand_forecast!H134*Demand_Settings!$E$34,"-")</f>
        <v>2323299.5750297252</v>
      </c>
      <c r="I134" s="114">
        <f>IFERROR(DTE_demand_forecast!I134*Demand_Settings!$E$34,"-")</f>
        <v>2685734.308734362</v>
      </c>
      <c r="J134" s="114">
        <f>IFERROR(DTE_demand_forecast!J134*Demand_Settings!$E$34,"-")</f>
        <v>3061737.1119571724</v>
      </c>
      <c r="K134" s="114">
        <f>IFERROR(DTE_demand_forecast!K134*Demand_Settings!$E$34,"-")</f>
        <v>3451705.733585401</v>
      </c>
      <c r="L134" s="114">
        <f>IFERROR(DTE_demand_forecast!L134*Demand_Settings!$E$34,"-")</f>
        <v>3856048.4052339774</v>
      </c>
      <c r="M134" s="114">
        <f>IFERROR(DTE_demand_forecast!M134*Demand_Settings!$E$34,"-")</f>
        <v>4275184.1014550617</v>
      </c>
      <c r="N134" s="114">
        <f>IFERROR(DTE_demand_forecast!N134*Demand_Settings!$E$34,"-")</f>
        <v>4360687.7834841637</v>
      </c>
      <c r="O134" s="114">
        <f>IFERROR(DTE_demand_forecast!O134*Demand_Settings!$E$34,"-")</f>
        <v>4447901.539153846</v>
      </c>
      <c r="P134" s="114">
        <f>IFERROR(DTE_demand_forecast!P134*Demand_Settings!$E$34,"-")</f>
        <v>4536859.5699369237</v>
      </c>
      <c r="Q134" s="114">
        <f>IFERROR(DTE_demand_forecast!Q134*Demand_Settings!$E$34,"-")</f>
        <v>4627596.7613356616</v>
      </c>
      <c r="R134" s="114">
        <f>IFERROR(DTE_demand_forecast!R134*Demand_Settings!$E$34,"-")</f>
        <v>4720148.6965623749</v>
      </c>
      <c r="S134" s="114">
        <f>IFERROR(DTE_demand_forecast!S134*Demand_Settings!$E$34,"-")</f>
        <v>4814551.6704936214</v>
      </c>
      <c r="T134" s="114">
        <f>IFERROR(DTE_demand_forecast!T134*Demand_Settings!$E$34,"-")</f>
        <v>4910842.7039034953</v>
      </c>
      <c r="U134" s="114">
        <f>IFERROR(DTE_demand_forecast!U134*Demand_Settings!$E$34,"-")</f>
        <v>5009059.5579815656</v>
      </c>
      <c r="V134" s="114">
        <f>IFERROR(DTE_demand_forecast!V134*Demand_Settings!$E$34,"-")</f>
        <v>5109240.7491411958</v>
      </c>
      <c r="W134" s="114">
        <f>IFERROR(DTE_demand_forecast!W134*Demand_Settings!$E$34,"-")</f>
        <v>5211425.5641240198</v>
      </c>
    </row>
    <row r="135" spans="1:23" ht="12" x14ac:dyDescent="0.25">
      <c r="A135" s="113" t="str">
        <f>A56</f>
        <v>New</v>
      </c>
      <c r="B135" s="113" t="str">
        <f>B56</f>
        <v>Terrestrial &amp; Aerial</v>
      </c>
      <c r="C135" s="113" t="str">
        <f>C56</f>
        <v>-</v>
      </c>
      <c r="D135" s="114">
        <f>IFERROR(DTE_demand_forecast!D135*Demand_Settings!$E$34,"-")</f>
        <v>141333.99950000003</v>
      </c>
      <c r="E135" s="114">
        <f>IFERROR(DTE_demand_forecast!E135*Demand_Settings!$E$34,"-")</f>
        <v>1009124.7564300002</v>
      </c>
      <c r="F135" s="114">
        <f>IFERROR(DTE_demand_forecast!F135*Demand_Settings!$E$34,"-")</f>
        <v>1176351.1446384003</v>
      </c>
      <c r="G135" s="114">
        <f>IFERROR(DTE_demand_forecast!G135*Demand_Settings!$E$34,"-")</f>
        <v>1349862.9384725643</v>
      </c>
      <c r="H135" s="114">
        <f>IFERROR(DTE_demand_forecast!H135*Demand_Settings!$E$34,"-")</f>
        <v>1529844.6636022395</v>
      </c>
      <c r="I135" s="114">
        <f>IFERROR(DTE_demand_forecast!I135*Demand_Settings!$E$34,"-")</f>
        <v>2496706.4909988549</v>
      </c>
      <c r="J135" s="114">
        <f>IFERROR(DTE_demand_forecast!J135*Demand_Settings!$E$34,"-")</f>
        <v>2705805.6596200089</v>
      </c>
      <c r="K135" s="114">
        <f>IFERROR(DTE_demand_forecast!K135*Demand_Settings!$E$34,"-")</f>
        <v>2922270.1123896092</v>
      </c>
      <c r="L135" s="114">
        <f>IFERROR(DTE_demand_forecast!L135*Demand_Settings!$E$34,"-")</f>
        <v>3146310.8210061458</v>
      </c>
      <c r="M135" s="114">
        <f>IFERROR(DTE_demand_forecast!M135*Demand_Settings!$E$34,"-")</f>
        <v>3378144.2499223887</v>
      </c>
      <c r="N135" s="114">
        <f>IFERROR(DTE_demand_forecast!N135*Demand_Settings!$E$34,"-")</f>
        <v>3445707.1349208364</v>
      </c>
      <c r="O135" s="114">
        <f>IFERROR(DTE_demand_forecast!O135*Demand_Settings!$E$34,"-")</f>
        <v>3514621.2776192524</v>
      </c>
      <c r="P135" s="114">
        <f>IFERROR(DTE_demand_forecast!P135*Demand_Settings!$E$34,"-")</f>
        <v>3584913.7031716383</v>
      </c>
      <c r="Q135" s="114">
        <f>IFERROR(DTE_demand_forecast!Q135*Demand_Settings!$E$34,"-")</f>
        <v>3656611.9772350709</v>
      </c>
      <c r="R135" s="114">
        <f>IFERROR(DTE_demand_forecast!R135*Demand_Settings!$E$34,"-")</f>
        <v>3729744.2167797727</v>
      </c>
      <c r="S135" s="114">
        <f>IFERROR(DTE_demand_forecast!S135*Demand_Settings!$E$34,"-")</f>
        <v>3804339.1011153674</v>
      </c>
      <c r="T135" s="114">
        <f>IFERROR(DTE_demand_forecast!T135*Demand_Settings!$E$34,"-")</f>
        <v>3880425.883137675</v>
      </c>
      <c r="U135" s="114">
        <f>IFERROR(DTE_demand_forecast!U135*Demand_Settings!$E$34,"-")</f>
        <v>3958034.4008004284</v>
      </c>
      <c r="V135" s="114">
        <f>IFERROR(DTE_demand_forecast!V135*Demand_Settings!$E$34,"-")</f>
        <v>4037195.0888164369</v>
      </c>
      <c r="W135" s="114">
        <f>IFERROR(DTE_demand_forecast!W135*Demand_Settings!$E$34,"-")</f>
        <v>4117938.9905927656</v>
      </c>
    </row>
    <row r="136" spans="1:23" ht="12" x14ac:dyDescent="0.25">
      <c r="C136" s="75"/>
      <c r="D136" s="302"/>
      <c r="E136" s="302"/>
      <c r="F136" s="302"/>
      <c r="G136" s="302"/>
      <c r="H136" s="302"/>
      <c r="I136" s="302"/>
      <c r="J136" s="302"/>
      <c r="K136" s="302"/>
      <c r="L136" s="302"/>
      <c r="M136" s="302"/>
      <c r="N136" s="302"/>
      <c r="O136" s="302"/>
      <c r="P136" s="302"/>
      <c r="Q136" s="302"/>
      <c r="R136" s="302"/>
      <c r="S136" s="302"/>
      <c r="T136" s="302"/>
      <c r="U136" s="302"/>
      <c r="V136" s="302"/>
      <c r="W136" s="302"/>
    </row>
    <row r="137" spans="1:23" x14ac:dyDescent="0.3">
      <c r="D137" s="105">
        <f t="shared" ref="D137:W137" si="14">SUM(D81:D135)</f>
        <v>44308663.373298019</v>
      </c>
      <c r="E137" s="105">
        <f t="shared" si="14"/>
        <v>87691188.121251166</v>
      </c>
      <c r="F137" s="105">
        <f t="shared" si="14"/>
        <v>106974277.62221418</v>
      </c>
      <c r="G137" s="105">
        <f t="shared" si="14"/>
        <v>177426740.10641584</v>
      </c>
      <c r="H137" s="105">
        <f t="shared" si="14"/>
        <v>245072130.32334369</v>
      </c>
      <c r="I137" s="105">
        <f t="shared" si="14"/>
        <v>313457592.96842682</v>
      </c>
      <c r="J137" s="105">
        <f t="shared" si="14"/>
        <v>385376729.04890835</v>
      </c>
      <c r="K137" s="105">
        <f t="shared" si="14"/>
        <v>444166583.97080553</v>
      </c>
      <c r="L137" s="105">
        <f t="shared" si="14"/>
        <v>475918805.14648044</v>
      </c>
      <c r="M137" s="105">
        <f t="shared" si="14"/>
        <v>508767544.94314826</v>
      </c>
      <c r="N137" s="105">
        <f t="shared" si="14"/>
        <v>515002001.74663687</v>
      </c>
      <c r="O137" s="105">
        <f t="shared" si="14"/>
        <v>525183431.671143</v>
      </c>
      <c r="P137" s="105">
        <f t="shared" si="14"/>
        <v>535568490.19413936</v>
      </c>
      <c r="Q137" s="105">
        <f t="shared" si="14"/>
        <v>546161249.88759553</v>
      </c>
      <c r="R137" s="105">
        <f t="shared" si="14"/>
        <v>556965864.77492106</v>
      </c>
      <c r="S137" s="105">
        <f t="shared" si="14"/>
        <v>567986571.95999265</v>
      </c>
      <c r="T137" s="105">
        <f t="shared" si="14"/>
        <v>579227693.28876626</v>
      </c>
      <c r="U137" s="105">
        <f t="shared" si="14"/>
        <v>590693637.04411495</v>
      </c>
      <c r="V137" s="105">
        <f t="shared" si="14"/>
        <v>602388899.67457068</v>
      </c>
      <c r="W137" s="105">
        <f t="shared" si="14"/>
        <v>614318067.55763555</v>
      </c>
    </row>
    <row r="139" spans="1:23" ht="15" thickBot="1" x14ac:dyDescent="0.35">
      <c r="A139" s="71"/>
      <c r="B139" s="71" t="s">
        <v>150</v>
      </c>
      <c r="D139" s="293"/>
      <c r="E139" s="293"/>
      <c r="F139" s="293"/>
      <c r="G139" s="293"/>
      <c r="H139" s="293"/>
      <c r="I139" s="293"/>
      <c r="J139" s="293"/>
      <c r="K139" s="293"/>
      <c r="L139" s="293"/>
      <c r="M139" s="294"/>
      <c r="N139" s="293"/>
      <c r="O139" s="293"/>
      <c r="P139" s="293"/>
      <c r="Q139" s="293"/>
      <c r="R139" s="293"/>
      <c r="S139" s="293"/>
      <c r="T139" s="293"/>
      <c r="U139" s="293"/>
      <c r="V139" s="293"/>
      <c r="W139" s="293"/>
    </row>
    <row r="140" spans="1:23" x14ac:dyDescent="0.3">
      <c r="A140" s="71"/>
      <c r="B140" s="115" t="s">
        <v>157</v>
      </c>
      <c r="D140" s="306">
        <f>D80</f>
        <v>2021</v>
      </c>
      <c r="E140" s="306">
        <f t="shared" ref="E140:W140" si="15">E80</f>
        <v>2022</v>
      </c>
      <c r="F140" s="306">
        <f t="shared" si="15"/>
        <v>2023</v>
      </c>
      <c r="G140" s="306">
        <f t="shared" si="15"/>
        <v>2024</v>
      </c>
      <c r="H140" s="306">
        <f t="shared" si="15"/>
        <v>2025</v>
      </c>
      <c r="I140" s="306">
        <f t="shared" si="15"/>
        <v>2026</v>
      </c>
      <c r="J140" s="306">
        <f t="shared" si="15"/>
        <v>2027</v>
      </c>
      <c r="K140" s="306">
        <f t="shared" si="15"/>
        <v>2028</v>
      </c>
      <c r="L140" s="306">
        <f t="shared" si="15"/>
        <v>2029</v>
      </c>
      <c r="M140" s="306">
        <f t="shared" si="15"/>
        <v>2030</v>
      </c>
      <c r="N140" s="306">
        <f t="shared" si="15"/>
        <v>2031</v>
      </c>
      <c r="O140" s="306">
        <f t="shared" si="15"/>
        <v>2032</v>
      </c>
      <c r="P140" s="306">
        <f t="shared" si="15"/>
        <v>2033</v>
      </c>
      <c r="Q140" s="306">
        <f t="shared" si="15"/>
        <v>2034</v>
      </c>
      <c r="R140" s="306">
        <f t="shared" si="15"/>
        <v>2035</v>
      </c>
      <c r="S140" s="306">
        <f t="shared" si="15"/>
        <v>2036</v>
      </c>
      <c r="T140" s="306">
        <f t="shared" si="15"/>
        <v>2037</v>
      </c>
      <c r="U140" s="306">
        <f t="shared" si="15"/>
        <v>2038</v>
      </c>
      <c r="V140" s="306">
        <f t="shared" si="15"/>
        <v>2039</v>
      </c>
      <c r="W140" s="306">
        <f t="shared" si="15"/>
        <v>2040</v>
      </c>
    </row>
    <row r="141" spans="1:23" x14ac:dyDescent="0.3">
      <c r="A141" s="71"/>
      <c r="B141" s="117" t="s">
        <v>112</v>
      </c>
      <c r="D141" s="112">
        <f>SUMIF($B81:$B135,$B141,D$81:D$135)</f>
        <v>5504772.2075333344</v>
      </c>
      <c r="E141" s="112">
        <f t="shared" ref="E141:W141" si="16">SUMIF($B81:$B135,$B141,E$81:E$135)</f>
        <v>5466483.0413768897</v>
      </c>
      <c r="F141" s="112">
        <f t="shared" si="16"/>
        <v>4944290.482382752</v>
      </c>
      <c r="G141" s="112">
        <f t="shared" si="16"/>
        <v>5653061.9639538759</v>
      </c>
      <c r="H141" s="112">
        <f t="shared" si="16"/>
        <v>5763080.5058314698</v>
      </c>
      <c r="I141" s="112">
        <f t="shared" si="16"/>
        <v>5877339.762414163</v>
      </c>
      <c r="J141" s="112">
        <f t="shared" si="16"/>
        <v>5995965.3548734095</v>
      </c>
      <c r="K141" s="112">
        <f t="shared" si="16"/>
        <v>6119086.2329416368</v>
      </c>
      <c r="L141" s="112">
        <f t="shared" si="16"/>
        <v>6246834.7578062229</v>
      </c>
      <c r="M141" s="112">
        <f t="shared" si="16"/>
        <v>6379346.7869877936</v>
      </c>
      <c r="N141" s="112">
        <f t="shared" si="16"/>
        <v>2665800.1142841005</v>
      </c>
      <c r="O141" s="112">
        <f t="shared" si="16"/>
        <v>2700266.4930742262</v>
      </c>
      <c r="P141" s="112">
        <f t="shared" si="16"/>
        <v>2735422.1994401561</v>
      </c>
      <c r="Q141" s="112">
        <f t="shared" si="16"/>
        <v>2771281.019933403</v>
      </c>
      <c r="R141" s="112">
        <f t="shared" si="16"/>
        <v>2807857.0168365156</v>
      </c>
      <c r="S141" s="112">
        <f t="shared" si="16"/>
        <v>2845164.5336776902</v>
      </c>
      <c r="T141" s="112">
        <f t="shared" si="16"/>
        <v>2883218.2008556887</v>
      </c>
      <c r="U141" s="112">
        <f t="shared" si="16"/>
        <v>2922032.9413772468</v>
      </c>
      <c r="V141" s="112">
        <f t="shared" si="16"/>
        <v>2961623.9767092364</v>
      </c>
      <c r="W141" s="112">
        <f t="shared" si="16"/>
        <v>3002006.8327478655</v>
      </c>
    </row>
    <row r="142" spans="1:23" x14ac:dyDescent="0.3">
      <c r="A142" s="71"/>
      <c r="B142" s="117" t="s">
        <v>110</v>
      </c>
      <c r="D142" s="112">
        <f>SUMIF($B81:$B135,$B142,D$81:D$135)</f>
        <v>28873601.596999995</v>
      </c>
      <c r="E142" s="112">
        <f t="shared" ref="E142:W142" si="17">SUMIF($B81:$B135,$B142,E$81:E$135)</f>
        <v>70587965.893353969</v>
      </c>
      <c r="F142" s="112">
        <f t="shared" si="17"/>
        <v>89251219.305362254</v>
      </c>
      <c r="G142" s="112">
        <f t="shared" si="17"/>
        <v>157835186.69547525</v>
      </c>
      <c r="H142" s="112">
        <f t="shared" si="17"/>
        <v>223147650.08616334</v>
      </c>
      <c r="I142" s="112">
        <f t="shared" si="17"/>
        <v>290045520.51038527</v>
      </c>
      <c r="J142" s="112">
        <f t="shared" si="17"/>
        <v>360493670.8202951</v>
      </c>
      <c r="K142" s="112">
        <f t="shared" si="17"/>
        <v>417759596.5568043</v>
      </c>
      <c r="L142" s="112">
        <f t="shared" si="17"/>
        <v>447933415.78999066</v>
      </c>
      <c r="M142" s="112">
        <f t="shared" si="17"/>
        <v>479147711.54845929</v>
      </c>
      <c r="N142" s="112">
        <f t="shared" si="17"/>
        <v>488699286.0505507</v>
      </c>
      <c r="O142" s="112">
        <f t="shared" si="17"/>
        <v>498441892.04268384</v>
      </c>
      <c r="P142" s="112">
        <f t="shared" si="17"/>
        <v>508379350.15465981</v>
      </c>
      <c r="Q142" s="112">
        <f t="shared" si="17"/>
        <v>518515557.42887521</v>
      </c>
      <c r="R142" s="112">
        <f t="shared" si="17"/>
        <v>528854488.848575</v>
      </c>
      <c r="S142" s="112">
        <f t="shared" si="17"/>
        <v>539400198.89666855</v>
      </c>
      <c r="T142" s="112">
        <f t="shared" si="17"/>
        <v>550156823.1457243</v>
      </c>
      <c r="U142" s="112">
        <f t="shared" si="17"/>
        <v>561128579.87976098</v>
      </c>
      <c r="V142" s="112">
        <f t="shared" si="17"/>
        <v>572319771.74847841</v>
      </c>
      <c r="W142" s="112">
        <f t="shared" si="17"/>
        <v>583734787.45457017</v>
      </c>
    </row>
    <row r="143" spans="1:23" x14ac:dyDescent="0.3">
      <c r="A143" s="71"/>
      <c r="B143" s="117" t="s">
        <v>109</v>
      </c>
      <c r="D143" s="112">
        <f>SUMIF($B81:$B135,$B143,D$81:D$135)</f>
        <v>2145682.8230605158</v>
      </c>
      <c r="E143" s="112">
        <f t="shared" ref="E143:W143" si="18">SUMIF($B81:$B135,$B143,E$81:E$135)</f>
        <v>2298148.8034667852</v>
      </c>
      <c r="F143" s="112">
        <f t="shared" si="18"/>
        <v>2638004.8144545997</v>
      </c>
      <c r="G143" s="112">
        <f t="shared" si="18"/>
        <v>2813031.0152686448</v>
      </c>
      <c r="H143" s="112">
        <f t="shared" si="18"/>
        <v>2994437.2034026859</v>
      </c>
      <c r="I143" s="112">
        <f t="shared" si="18"/>
        <v>3182408.5678691971</v>
      </c>
      <c r="J143" s="112">
        <f t="shared" si="18"/>
        <v>3377135.1532462239</v>
      </c>
      <c r="K143" s="112">
        <f t="shared" si="18"/>
        <v>3578811.9798243986</v>
      </c>
      <c r="L143" s="112">
        <f t="shared" si="18"/>
        <v>3787639.1666176189</v>
      </c>
      <c r="M143" s="112">
        <f t="shared" si="18"/>
        <v>4003822.0573038543</v>
      </c>
      <c r="N143" s="112">
        <f t="shared" si="18"/>
        <v>4062191.4377891375</v>
      </c>
      <c r="O143" s="112">
        <f t="shared" si="18"/>
        <v>4121728.205884126</v>
      </c>
      <c r="P143" s="112">
        <f t="shared" si="18"/>
        <v>4182455.7093410157</v>
      </c>
      <c r="Q143" s="112">
        <f t="shared" si="18"/>
        <v>4244397.7628670419</v>
      </c>
      <c r="R143" s="112">
        <f t="shared" si="18"/>
        <v>4307578.6574635897</v>
      </c>
      <c r="S143" s="112">
        <f t="shared" si="18"/>
        <v>4372023.1699520666</v>
      </c>
      <c r="T143" s="112">
        <f t="shared" si="18"/>
        <v>4437756.5726903155</v>
      </c>
      <c r="U143" s="112">
        <f t="shared" si="18"/>
        <v>4504804.6434833277</v>
      </c>
      <c r="V143" s="112">
        <f t="shared" si="18"/>
        <v>4573193.6756922007</v>
      </c>
      <c r="W143" s="112">
        <f t="shared" si="18"/>
        <v>4642950.4885452511</v>
      </c>
    </row>
    <row r="144" spans="1:23" x14ac:dyDescent="0.3">
      <c r="A144" s="71"/>
      <c r="B144" s="117" t="s">
        <v>155</v>
      </c>
      <c r="D144" s="112">
        <f>SUMIF($B81:$B135,$B144,D$81:D$135)</f>
        <v>0</v>
      </c>
      <c r="E144" s="112">
        <f t="shared" ref="E144:W144" si="19">SUMIF($B81:$B135,$B144,E$81:E$135)</f>
        <v>0</v>
      </c>
      <c r="F144" s="112">
        <f t="shared" si="19"/>
        <v>0</v>
      </c>
      <c r="G144" s="112">
        <f t="shared" si="19"/>
        <v>0</v>
      </c>
      <c r="H144" s="112">
        <f t="shared" si="19"/>
        <v>0</v>
      </c>
      <c r="I144" s="112">
        <f>SUMIF($B81:$B135,$B144,I$81:I$135)</f>
        <v>0</v>
      </c>
      <c r="J144" s="112">
        <f t="shared" si="19"/>
        <v>0</v>
      </c>
      <c r="K144" s="112">
        <f t="shared" si="19"/>
        <v>0</v>
      </c>
      <c r="L144" s="112">
        <f t="shared" si="19"/>
        <v>0</v>
      </c>
      <c r="M144" s="112">
        <f t="shared" si="19"/>
        <v>0</v>
      </c>
      <c r="N144" s="112">
        <f t="shared" si="19"/>
        <v>0</v>
      </c>
      <c r="O144" s="112">
        <f t="shared" si="19"/>
        <v>0</v>
      </c>
      <c r="P144" s="112">
        <f t="shared" si="19"/>
        <v>0</v>
      </c>
      <c r="Q144" s="112">
        <f t="shared" si="19"/>
        <v>0</v>
      </c>
      <c r="R144" s="112">
        <f t="shared" si="19"/>
        <v>0</v>
      </c>
      <c r="S144" s="112">
        <f t="shared" si="19"/>
        <v>0</v>
      </c>
      <c r="T144" s="112">
        <f t="shared" si="19"/>
        <v>0</v>
      </c>
      <c r="U144" s="112">
        <f t="shared" si="19"/>
        <v>0</v>
      </c>
      <c r="V144" s="112">
        <f t="shared" si="19"/>
        <v>0</v>
      </c>
      <c r="W144" s="112">
        <f t="shared" si="19"/>
        <v>0</v>
      </c>
    </row>
    <row r="145" spans="1:23" x14ac:dyDescent="0.3">
      <c r="A145" s="71"/>
      <c r="B145" s="117" t="s">
        <v>113</v>
      </c>
      <c r="D145" s="112">
        <f>SUMIF($B81:$B135,$B145,D$81:D$135)</f>
        <v>4256831.9515486108</v>
      </c>
      <c r="E145" s="112">
        <f t="shared" ref="E145:W145" si="20">SUMIF($B81:$B135,$B145,E$81:E$135)</f>
        <v>4659296.0633313889</v>
      </c>
      <c r="F145" s="112">
        <f t="shared" si="20"/>
        <v>5077703.9456963306</v>
      </c>
      <c r="G145" s="112">
        <f t="shared" si="20"/>
        <v>5512532.3638220094</v>
      </c>
      <c r="H145" s="112">
        <f t="shared" si="20"/>
        <v>6283270.6419160618</v>
      </c>
      <c r="I145" s="112">
        <f t="shared" si="20"/>
        <v>6836198.4584046751</v>
      </c>
      <c r="J145" s="112">
        <f t="shared" si="20"/>
        <v>7408730.0792960664</v>
      </c>
      <c r="K145" s="112">
        <f t="shared" si="20"/>
        <v>8001428.4856397491</v>
      </c>
      <c r="L145" s="112">
        <f t="shared" si="20"/>
        <v>8614871.3362054657</v>
      </c>
      <c r="M145" s="112">
        <f t="shared" si="20"/>
        <v>9249651.3293995522</v>
      </c>
      <c r="N145" s="112">
        <f t="shared" si="20"/>
        <v>9434644.3559875451</v>
      </c>
      <c r="O145" s="112">
        <f t="shared" si="20"/>
        <v>9623337.2431072928</v>
      </c>
      <c r="P145" s="112">
        <f t="shared" si="20"/>
        <v>9815803.9879694413</v>
      </c>
      <c r="Q145" s="112">
        <f t="shared" si="20"/>
        <v>10012120.067728829</v>
      </c>
      <c r="R145" s="112">
        <f t="shared" si="20"/>
        <v>10212362.469083406</v>
      </c>
      <c r="S145" s="112">
        <f t="shared" si="20"/>
        <v>10416609.718465071</v>
      </c>
      <c r="T145" s="112">
        <f t="shared" si="20"/>
        <v>10624941.912834374</v>
      </c>
      <c r="U145" s="112">
        <f t="shared" si="20"/>
        <v>10837440.751091063</v>
      </c>
      <c r="V145" s="112">
        <f t="shared" si="20"/>
        <v>11054189.566112882</v>
      </c>
      <c r="W145" s="112">
        <f t="shared" si="20"/>
        <v>11275273.357435141</v>
      </c>
    </row>
    <row r="146" spans="1:23" x14ac:dyDescent="0.3">
      <c r="A146" s="71"/>
      <c r="B146" s="117" t="s">
        <v>156</v>
      </c>
      <c r="D146" s="112">
        <f>SUMIF($B81:$B135,$B146,D$81:D$135)</f>
        <v>0</v>
      </c>
      <c r="E146" s="112">
        <f t="shared" ref="E146:W146" si="21">SUMIF($B81:$B135,$B146,E$81:E$135)</f>
        <v>0</v>
      </c>
      <c r="F146" s="112">
        <f t="shared" si="21"/>
        <v>0</v>
      </c>
      <c r="G146" s="112">
        <f t="shared" si="21"/>
        <v>0</v>
      </c>
      <c r="H146" s="112">
        <f t="shared" si="21"/>
        <v>0</v>
      </c>
      <c r="I146" s="112">
        <f t="shared" si="21"/>
        <v>0</v>
      </c>
      <c r="J146" s="112">
        <f t="shared" si="21"/>
        <v>0</v>
      </c>
      <c r="K146" s="112">
        <f t="shared" si="21"/>
        <v>0</v>
      </c>
      <c r="L146" s="112">
        <f t="shared" si="21"/>
        <v>0</v>
      </c>
      <c r="M146" s="112">
        <f t="shared" si="21"/>
        <v>0</v>
      </c>
      <c r="N146" s="112">
        <f t="shared" si="21"/>
        <v>0</v>
      </c>
      <c r="O146" s="112">
        <f t="shared" si="21"/>
        <v>0</v>
      </c>
      <c r="P146" s="112">
        <f t="shared" si="21"/>
        <v>0</v>
      </c>
      <c r="Q146" s="112">
        <f t="shared" si="21"/>
        <v>0</v>
      </c>
      <c r="R146" s="112">
        <f t="shared" si="21"/>
        <v>0</v>
      </c>
      <c r="S146" s="112">
        <f t="shared" si="21"/>
        <v>0</v>
      </c>
      <c r="T146" s="112">
        <f t="shared" si="21"/>
        <v>0</v>
      </c>
      <c r="U146" s="112">
        <f t="shared" si="21"/>
        <v>0</v>
      </c>
      <c r="V146" s="112">
        <f t="shared" si="21"/>
        <v>0</v>
      </c>
      <c r="W146" s="112">
        <f t="shared" si="21"/>
        <v>0</v>
      </c>
    </row>
    <row r="147" spans="1:23" x14ac:dyDescent="0.3">
      <c r="A147" s="71"/>
      <c r="B147" s="117" t="s">
        <v>111</v>
      </c>
      <c r="D147" s="112">
        <f>SUMIF($B81:$B135,$B147,D$81:D$135)</f>
        <v>1732375.356877778</v>
      </c>
      <c r="E147" s="112">
        <f t="shared" ref="E147:W147" si="22">SUMIF($B81:$B135,$B147,E$81:E$135)</f>
        <v>2049612.7602365927</v>
      </c>
      <c r="F147" s="112">
        <f t="shared" si="22"/>
        <v>2333290.987735413</v>
      </c>
      <c r="G147" s="112">
        <f t="shared" si="22"/>
        <v>2663430.6058123833</v>
      </c>
      <c r="H147" s="112">
        <f t="shared" si="22"/>
        <v>3754212.6988167623</v>
      </c>
      <c r="I147" s="112">
        <f t="shared" si="22"/>
        <v>4116647.4325213991</v>
      </c>
      <c r="J147" s="112">
        <f t="shared" si="22"/>
        <v>4492650.23574421</v>
      </c>
      <c r="K147" s="112">
        <f t="shared" si="22"/>
        <v>4882618.8573724385</v>
      </c>
      <c r="L147" s="112">
        <f t="shared" si="22"/>
        <v>5286961.5290210145</v>
      </c>
      <c r="M147" s="112">
        <f t="shared" si="22"/>
        <v>5706097.2252420988</v>
      </c>
      <c r="N147" s="112">
        <f t="shared" si="22"/>
        <v>5791600.9072712008</v>
      </c>
      <c r="O147" s="112">
        <f t="shared" si="22"/>
        <v>5878814.6629408831</v>
      </c>
      <c r="P147" s="112">
        <f t="shared" si="22"/>
        <v>5967772.6937239608</v>
      </c>
      <c r="Q147" s="112">
        <f t="shared" si="22"/>
        <v>6058509.8851226987</v>
      </c>
      <c r="R147" s="112">
        <f t="shared" si="22"/>
        <v>6151061.820349412</v>
      </c>
      <c r="S147" s="112">
        <f t="shared" si="22"/>
        <v>6245464.7942806585</v>
      </c>
      <c r="T147" s="112">
        <f t="shared" si="22"/>
        <v>6341755.8276905324</v>
      </c>
      <c r="U147" s="112">
        <f t="shared" si="22"/>
        <v>6439972.6817686027</v>
      </c>
      <c r="V147" s="112">
        <f t="shared" si="22"/>
        <v>6540153.8729282329</v>
      </c>
      <c r="W147" s="112">
        <f t="shared" si="22"/>
        <v>6642338.6879110569</v>
      </c>
    </row>
    <row r="148" spans="1:23" ht="15" thickBot="1" x14ac:dyDescent="0.35">
      <c r="A148" s="71"/>
      <c r="B148" s="118" t="s">
        <v>114</v>
      </c>
      <c r="D148" s="112">
        <f>SUMIF($B81:$B135,$B148,D$81:D$135)</f>
        <v>1541329.413666667</v>
      </c>
      <c r="E148" s="112">
        <f t="shared" ref="E148:W148" si="23">SUMIF($B81:$B135,$B148,E$81:E$135)</f>
        <v>2440885.8650411116</v>
      </c>
      <c r="F148" s="112">
        <f t="shared" si="23"/>
        <v>2576143.7810272891</v>
      </c>
      <c r="G148" s="112">
        <f t="shared" si="23"/>
        <v>2753395.7137503424</v>
      </c>
      <c r="H148" s="112">
        <f t="shared" si="23"/>
        <v>2933377.4388800175</v>
      </c>
      <c r="I148" s="112">
        <f t="shared" si="23"/>
        <v>3203376.4884988549</v>
      </c>
      <c r="J148" s="112">
        <f t="shared" si="23"/>
        <v>3412475.657120009</v>
      </c>
      <c r="K148" s="112">
        <f t="shared" si="23"/>
        <v>3628940.1098896093</v>
      </c>
      <c r="L148" s="112">
        <f t="shared" si="23"/>
        <v>3852980.8185061458</v>
      </c>
      <c r="M148" s="112">
        <f t="shared" si="23"/>
        <v>4084814.2474223888</v>
      </c>
      <c r="N148" s="112">
        <f t="shared" si="23"/>
        <v>4152377.1324208365</v>
      </c>
      <c r="O148" s="112">
        <f t="shared" si="23"/>
        <v>4221291.2751192525</v>
      </c>
      <c r="P148" s="112">
        <f t="shared" si="23"/>
        <v>4291583.7006716384</v>
      </c>
      <c r="Q148" s="112">
        <f t="shared" si="23"/>
        <v>4363281.974735071</v>
      </c>
      <c r="R148" s="112">
        <f t="shared" si="23"/>
        <v>4436414.2142797727</v>
      </c>
      <c r="S148" s="112">
        <f t="shared" si="23"/>
        <v>4511009.0986153679</v>
      </c>
      <c r="T148" s="112">
        <f t="shared" si="23"/>
        <v>4587095.8806376755</v>
      </c>
      <c r="U148" s="112">
        <f t="shared" si="23"/>
        <v>4664704.3983004289</v>
      </c>
      <c r="V148" s="112">
        <f t="shared" si="23"/>
        <v>4743865.0863164375</v>
      </c>
      <c r="W148" s="112">
        <f t="shared" si="23"/>
        <v>4824608.9880927661</v>
      </c>
    </row>
    <row r="149" spans="1:23" x14ac:dyDescent="0.3">
      <c r="A149" s="71"/>
      <c r="B149" s="71"/>
      <c r="D149" s="293"/>
      <c r="E149" s="293"/>
      <c r="F149" s="293"/>
      <c r="G149" s="293"/>
      <c r="H149" s="293"/>
      <c r="I149" s="293"/>
      <c r="J149" s="293"/>
      <c r="K149" s="293"/>
      <c r="L149" s="293"/>
      <c r="M149" s="294"/>
      <c r="N149" s="293"/>
      <c r="O149" s="293"/>
      <c r="P149" s="293"/>
      <c r="Q149" s="293"/>
      <c r="R149" s="293"/>
      <c r="S149" s="293"/>
      <c r="T149" s="293"/>
      <c r="U149" s="293"/>
      <c r="V149" s="293"/>
      <c r="W149" s="293"/>
    </row>
    <row r="150" spans="1:23" x14ac:dyDescent="0.3">
      <c r="A150" s="71"/>
      <c r="B150" s="71"/>
      <c r="D150" s="105">
        <f>SUM(D141:D148)</f>
        <v>44054593.349686906</v>
      </c>
      <c r="E150" s="105">
        <f t="shared" ref="E150:W150" si="24">SUM(E141:E148)</f>
        <v>87502392.426806733</v>
      </c>
      <c r="F150" s="105">
        <f t="shared" si="24"/>
        <v>106820653.31665862</v>
      </c>
      <c r="G150" s="105">
        <f t="shared" si="24"/>
        <v>177230638.3580825</v>
      </c>
      <c r="H150" s="105">
        <f t="shared" si="24"/>
        <v>244876028.57501039</v>
      </c>
      <c r="I150" s="105">
        <f t="shared" si="24"/>
        <v>313261491.22009355</v>
      </c>
      <c r="J150" s="105">
        <f t="shared" si="24"/>
        <v>385180627.30057502</v>
      </c>
      <c r="K150" s="105">
        <f t="shared" si="24"/>
        <v>443970482.22247219</v>
      </c>
      <c r="L150" s="105">
        <f t="shared" si="24"/>
        <v>475722703.39814717</v>
      </c>
      <c r="M150" s="105">
        <f t="shared" si="24"/>
        <v>508571443.19481492</v>
      </c>
      <c r="N150" s="105">
        <f t="shared" si="24"/>
        <v>514805899.99830353</v>
      </c>
      <c r="O150" s="105">
        <f t="shared" si="24"/>
        <v>524987329.9228096</v>
      </c>
      <c r="P150" s="105">
        <f t="shared" si="24"/>
        <v>535372388.44580603</v>
      </c>
      <c r="Q150" s="105">
        <f t="shared" si="24"/>
        <v>545965148.1392622</v>
      </c>
      <c r="R150" s="105">
        <f t="shared" si="24"/>
        <v>556769763.02658772</v>
      </c>
      <c r="S150" s="105">
        <f t="shared" si="24"/>
        <v>567790470.21165943</v>
      </c>
      <c r="T150" s="105">
        <f t="shared" si="24"/>
        <v>579031591.54043293</v>
      </c>
      <c r="U150" s="105">
        <f t="shared" si="24"/>
        <v>590497535.29578161</v>
      </c>
      <c r="V150" s="105">
        <f t="shared" si="24"/>
        <v>602192797.92623746</v>
      </c>
      <c r="W150" s="105">
        <f t="shared" si="24"/>
        <v>614121965.80930221</v>
      </c>
    </row>
    <row r="151" spans="1:23" x14ac:dyDescent="0.3">
      <c r="A151" s="71"/>
      <c r="B151" s="71"/>
      <c r="D151" s="293"/>
      <c r="E151" s="293"/>
      <c r="F151" s="293"/>
      <c r="G151" s="293"/>
      <c r="H151" s="293"/>
      <c r="I151" s="293"/>
      <c r="J151" s="293"/>
      <c r="K151" s="293"/>
      <c r="L151" s="293"/>
      <c r="M151" s="294"/>
      <c r="N151" s="293"/>
      <c r="O151" s="293"/>
      <c r="P151" s="293"/>
      <c r="Q151" s="293"/>
      <c r="R151" s="293"/>
      <c r="S151" s="293"/>
      <c r="T151" s="293"/>
      <c r="U151" s="293"/>
      <c r="V151" s="293"/>
      <c r="W151" s="293"/>
    </row>
    <row r="152" spans="1:23" ht="15" thickBot="1" x14ac:dyDescent="0.35">
      <c r="A152" s="71"/>
      <c r="B152" s="71" t="s">
        <v>150</v>
      </c>
      <c r="D152" s="293"/>
      <c r="E152" s="293"/>
      <c r="F152" s="293"/>
      <c r="G152" s="293"/>
      <c r="H152" s="293"/>
      <c r="I152" s="293"/>
      <c r="J152" s="293"/>
      <c r="K152" s="293"/>
      <c r="L152" s="293"/>
      <c r="M152" s="294"/>
      <c r="N152" s="293"/>
      <c r="O152" s="293"/>
      <c r="P152" s="293"/>
      <c r="Q152" s="293"/>
      <c r="R152" s="293"/>
      <c r="S152" s="293"/>
      <c r="T152" s="293"/>
      <c r="U152" s="293"/>
      <c r="V152" s="293"/>
      <c r="W152" s="293"/>
    </row>
    <row r="153" spans="1:23" x14ac:dyDescent="0.3">
      <c r="A153" s="71"/>
      <c r="B153" s="115" t="s">
        <v>157</v>
      </c>
      <c r="D153" s="307">
        <v>2021</v>
      </c>
      <c r="E153" s="307">
        <v>2022</v>
      </c>
      <c r="F153" s="307">
        <v>2023</v>
      </c>
      <c r="G153" s="307">
        <v>2024</v>
      </c>
      <c r="H153" s="307">
        <v>2025</v>
      </c>
      <c r="I153" s="307">
        <v>2026</v>
      </c>
      <c r="J153" s="307">
        <v>2027</v>
      </c>
      <c r="K153" s="307">
        <v>2028</v>
      </c>
      <c r="L153" s="307">
        <v>2029</v>
      </c>
      <c r="M153" s="307">
        <v>2030</v>
      </c>
      <c r="N153" s="307">
        <v>2031</v>
      </c>
      <c r="O153" s="307">
        <v>2032</v>
      </c>
      <c r="P153" s="307">
        <v>2033</v>
      </c>
      <c r="Q153" s="307">
        <v>2034</v>
      </c>
      <c r="R153" s="307">
        <v>2035</v>
      </c>
      <c r="S153" s="307">
        <v>2036</v>
      </c>
      <c r="T153" s="307">
        <v>2037</v>
      </c>
      <c r="U153" s="307">
        <v>2038</v>
      </c>
      <c r="V153" s="307">
        <v>2039</v>
      </c>
      <c r="W153" s="307">
        <v>2040</v>
      </c>
    </row>
    <row r="154" spans="1:23" x14ac:dyDescent="0.3">
      <c r="A154" s="71"/>
      <c r="B154" s="117" t="s">
        <v>209</v>
      </c>
      <c r="D154" s="297">
        <f>SUM(D81:D127)</f>
        <v>24744360.751231484</v>
      </c>
      <c r="E154" s="297">
        <f>SUM(E81:E127)</f>
        <v>23319419.684985455</v>
      </c>
      <c r="F154" s="297">
        <f t="shared" ref="F154:X154" si="25">SUM(F81:F127)</f>
        <v>20319017.320832666</v>
      </c>
      <c r="G154" s="297">
        <f t="shared" si="25"/>
        <v>21251377.771531079</v>
      </c>
      <c r="H154" s="297">
        <f t="shared" si="25"/>
        <v>16237662.582294973</v>
      </c>
      <c r="I154" s="297">
        <f t="shared" si="25"/>
        <v>13402450.863477513</v>
      </c>
      <c r="J154" s="297">
        <f t="shared" si="25"/>
        <v>12139444.586604496</v>
      </c>
      <c r="K154" s="297">
        <f t="shared" si="25"/>
        <v>10241018.885493387</v>
      </c>
      <c r="L154" s="297">
        <f t="shared" si="25"/>
        <v>10241018.885493387</v>
      </c>
      <c r="M154" s="297">
        <f t="shared" si="25"/>
        <v>10241018.885493387</v>
      </c>
      <c r="N154" s="297">
        <f t="shared" si="25"/>
        <v>5930505.5213267207</v>
      </c>
      <c r="O154" s="297">
        <f t="shared" si="25"/>
        <v>5930505.5213267207</v>
      </c>
      <c r="P154" s="297">
        <f t="shared" si="25"/>
        <v>5930505.5213267207</v>
      </c>
      <c r="Q154" s="297">
        <f t="shared" si="25"/>
        <v>5930505.5213267207</v>
      </c>
      <c r="R154" s="297">
        <f t="shared" si="25"/>
        <v>5930505.5213267207</v>
      </c>
      <c r="S154" s="297">
        <f t="shared" si="25"/>
        <v>5930505.5213267207</v>
      </c>
      <c r="T154" s="297">
        <f t="shared" si="25"/>
        <v>5930505.5213267207</v>
      </c>
      <c r="U154" s="297">
        <f t="shared" si="25"/>
        <v>5930505.5213267207</v>
      </c>
      <c r="V154" s="297">
        <f t="shared" si="25"/>
        <v>5930505.5213267207</v>
      </c>
      <c r="W154" s="297">
        <f t="shared" si="25"/>
        <v>5930505.5213267207</v>
      </c>
    </row>
    <row r="155" spans="1:23" x14ac:dyDescent="0.3">
      <c r="A155" s="71"/>
      <c r="B155" s="117" t="s">
        <v>210</v>
      </c>
      <c r="D155" s="297">
        <f>SUM(D128:D135)</f>
        <v>19564302.622066535</v>
      </c>
      <c r="E155" s="297">
        <f>SUM(E128:E135)</f>
        <v>64371768.436265729</v>
      </c>
      <c r="F155" s="297">
        <f t="shared" ref="F155:X155" si="26">SUM(F128:F135)</f>
        <v>86655260.301381513</v>
      </c>
      <c r="G155" s="297">
        <f t="shared" si="26"/>
        <v>156175362.33488476</v>
      </c>
      <c r="H155" s="297">
        <f t="shared" si="26"/>
        <v>228834467.74104872</v>
      </c>
      <c r="I155" s="297">
        <f t="shared" si="26"/>
        <v>300055142.10494936</v>
      </c>
      <c r="J155" s="297">
        <f t="shared" si="26"/>
        <v>373237284.46230382</v>
      </c>
      <c r="K155" s="297">
        <f t="shared" si="26"/>
        <v>433925565.08531213</v>
      </c>
      <c r="L155" s="297">
        <f t="shared" si="26"/>
        <v>465677786.26098704</v>
      </c>
      <c r="M155" s="297">
        <f t="shared" si="26"/>
        <v>498526526.05765486</v>
      </c>
      <c r="N155" s="297">
        <f t="shared" si="26"/>
        <v>509071496.22531015</v>
      </c>
      <c r="O155" s="297">
        <f t="shared" si="26"/>
        <v>519252926.14981627</v>
      </c>
      <c r="P155" s="297">
        <f t="shared" si="26"/>
        <v>529637984.67281264</v>
      </c>
      <c r="Q155" s="297">
        <f t="shared" si="26"/>
        <v>540230744.36626875</v>
      </c>
      <c r="R155" s="297">
        <f t="shared" si="26"/>
        <v>551035359.2535944</v>
      </c>
      <c r="S155" s="297">
        <f t="shared" si="26"/>
        <v>562056066.43866599</v>
      </c>
      <c r="T155" s="297">
        <f t="shared" si="26"/>
        <v>573297187.76743948</v>
      </c>
      <c r="U155" s="297">
        <f t="shared" si="26"/>
        <v>584763131.52278817</v>
      </c>
      <c r="V155" s="297">
        <f t="shared" si="26"/>
        <v>596458394.15324402</v>
      </c>
      <c r="W155" s="297">
        <f t="shared" si="26"/>
        <v>608387562.03630877</v>
      </c>
    </row>
    <row r="156" spans="1:23" x14ac:dyDescent="0.3">
      <c r="A156" s="71"/>
      <c r="B156" s="209"/>
      <c r="D156" s="303"/>
      <c r="E156" s="303"/>
      <c r="F156" s="303"/>
      <c r="G156" s="303"/>
      <c r="H156" s="303"/>
      <c r="I156" s="303"/>
      <c r="J156" s="303"/>
      <c r="K156" s="303"/>
      <c r="L156" s="303"/>
      <c r="M156" s="303"/>
      <c r="N156" s="303"/>
      <c r="O156" s="303"/>
      <c r="P156" s="303"/>
      <c r="Q156" s="303"/>
      <c r="R156" s="303"/>
      <c r="S156" s="303"/>
      <c r="T156" s="303"/>
      <c r="U156" s="303"/>
      <c r="V156" s="303"/>
      <c r="W156" s="303"/>
    </row>
    <row r="157" spans="1:23" x14ac:dyDescent="0.3">
      <c r="D157" s="105">
        <f>SUM(D154:D155)</f>
        <v>44308663.373298019</v>
      </c>
      <c r="E157" s="105">
        <f t="shared" ref="E157:W157" si="27">SUM(E154:E155)</f>
        <v>87691188.121251181</v>
      </c>
      <c r="F157" s="105">
        <f t="shared" si="27"/>
        <v>106974277.62221418</v>
      </c>
      <c r="G157" s="105">
        <f t="shared" si="27"/>
        <v>177426740.10641584</v>
      </c>
      <c r="H157" s="105">
        <f t="shared" si="27"/>
        <v>245072130.32334369</v>
      </c>
      <c r="I157" s="105">
        <f t="shared" si="27"/>
        <v>313457592.96842688</v>
      </c>
      <c r="J157" s="105">
        <f t="shared" si="27"/>
        <v>385376729.04890829</v>
      </c>
      <c r="K157" s="105">
        <f t="shared" si="27"/>
        <v>444166583.97080553</v>
      </c>
      <c r="L157" s="105">
        <f t="shared" si="27"/>
        <v>475918805.14648044</v>
      </c>
      <c r="M157" s="105">
        <f t="shared" si="27"/>
        <v>508767544.94314826</v>
      </c>
      <c r="N157" s="105">
        <f t="shared" si="27"/>
        <v>515002001.74663687</v>
      </c>
      <c r="O157" s="105">
        <f t="shared" si="27"/>
        <v>525183431.671143</v>
      </c>
      <c r="P157" s="105">
        <f t="shared" si="27"/>
        <v>535568490.19413936</v>
      </c>
      <c r="Q157" s="105">
        <f t="shared" si="27"/>
        <v>546161249.88759542</v>
      </c>
      <c r="R157" s="105">
        <f t="shared" si="27"/>
        <v>556965864.77492118</v>
      </c>
      <c r="S157" s="105">
        <f t="shared" si="27"/>
        <v>567986571.95999265</v>
      </c>
      <c r="T157" s="105">
        <f t="shared" si="27"/>
        <v>579227693.28876615</v>
      </c>
      <c r="U157" s="105">
        <f t="shared" si="27"/>
        <v>590693637.04411483</v>
      </c>
      <c r="V157" s="105">
        <f t="shared" si="27"/>
        <v>602388899.6745708</v>
      </c>
      <c r="W157" s="105">
        <f t="shared" si="27"/>
        <v>614318067.55763555</v>
      </c>
    </row>
    <row r="159" spans="1:23" ht="12" x14ac:dyDescent="0.25">
      <c r="A159" s="72" t="s">
        <v>85</v>
      </c>
      <c r="B159" s="72"/>
      <c r="C159" s="84" t="s">
        <v>143</v>
      </c>
      <c r="D159" s="304">
        <v>2021</v>
      </c>
      <c r="E159" s="305">
        <v>2022</v>
      </c>
      <c r="F159" s="304">
        <v>2023</v>
      </c>
      <c r="G159" s="305">
        <v>2024</v>
      </c>
      <c r="H159" s="304">
        <v>2025</v>
      </c>
      <c r="I159" s="305">
        <v>2026</v>
      </c>
      <c r="J159" s="304">
        <v>2027</v>
      </c>
      <c r="K159" s="305">
        <v>2028</v>
      </c>
      <c r="L159" s="304">
        <v>2029</v>
      </c>
      <c r="M159" s="305">
        <v>2030</v>
      </c>
      <c r="N159" s="304">
        <v>2031</v>
      </c>
      <c r="O159" s="305">
        <v>2032</v>
      </c>
      <c r="P159" s="304">
        <v>2033</v>
      </c>
      <c r="Q159" s="305">
        <v>2034</v>
      </c>
      <c r="R159" s="304">
        <v>2035</v>
      </c>
      <c r="S159" s="305">
        <v>2036</v>
      </c>
      <c r="T159" s="304">
        <v>2037</v>
      </c>
      <c r="U159" s="305">
        <v>2038</v>
      </c>
      <c r="V159" s="304">
        <v>2039</v>
      </c>
      <c r="W159" s="305">
        <v>2040</v>
      </c>
    </row>
    <row r="160" spans="1:23" ht="12" x14ac:dyDescent="0.25">
      <c r="A160" s="85" t="s">
        <v>116</v>
      </c>
      <c r="B160" s="74" t="s">
        <v>110</v>
      </c>
      <c r="C160" s="86"/>
      <c r="D160" s="114">
        <f>IFERROR(DTE_demand_forecast!D160*Demand_Settings!$E$34,"-")</f>
        <v>380941.83242857124</v>
      </c>
      <c r="E160" s="114">
        <f>IFERROR(DTE_demand_forecast!E160*Demand_Settings!$E$34,"-")</f>
        <v>380941.83242857124</v>
      </c>
      <c r="F160" s="114">
        <f>IFERROR(DTE_demand_forecast!F160*Demand_Settings!$E$34,"-")</f>
        <v>0</v>
      </c>
      <c r="G160" s="114">
        <f>IFERROR(DTE_demand_forecast!G160*Demand_Settings!$E$34,"-")</f>
        <v>0</v>
      </c>
      <c r="H160" s="114">
        <f>IFERROR(DTE_demand_forecast!H160*Demand_Settings!$E$34,"-")</f>
        <v>0</v>
      </c>
      <c r="I160" s="114">
        <f>IFERROR(DTE_demand_forecast!I160*Demand_Settings!$E$34,"-")</f>
        <v>0</v>
      </c>
      <c r="J160" s="114">
        <f>IFERROR(DTE_demand_forecast!J160*Demand_Settings!$E$34,"-")</f>
        <v>0</v>
      </c>
      <c r="K160" s="114">
        <f>IFERROR(DTE_demand_forecast!K160*Demand_Settings!$E$34,"-")</f>
        <v>0</v>
      </c>
      <c r="L160" s="114">
        <f>IFERROR(DTE_demand_forecast!L160*Demand_Settings!$E$34,"-")</f>
        <v>0</v>
      </c>
      <c r="M160" s="114">
        <f>IFERROR(DTE_demand_forecast!M160*Demand_Settings!$E$34,"-")</f>
        <v>0</v>
      </c>
      <c r="N160" s="114">
        <f>IFERROR(DTE_demand_forecast!N160*Demand_Settings!$E$34,"-")</f>
        <v>0</v>
      </c>
      <c r="O160" s="114">
        <f>IFERROR(DTE_demand_forecast!O160*Demand_Settings!$E$34,"-")</f>
        <v>0</v>
      </c>
      <c r="P160" s="114">
        <f>IFERROR(DTE_demand_forecast!P160*Demand_Settings!$E$34,"-")</f>
        <v>0</v>
      </c>
      <c r="Q160" s="114">
        <f>IFERROR(DTE_demand_forecast!Q160*Demand_Settings!$E$34,"-")</f>
        <v>0</v>
      </c>
      <c r="R160" s="114">
        <f>IFERROR(DTE_demand_forecast!R160*Demand_Settings!$E$34,"-")</f>
        <v>0</v>
      </c>
      <c r="S160" s="114">
        <f>IFERROR(DTE_demand_forecast!S160*Demand_Settings!$E$34,"-")</f>
        <v>0</v>
      </c>
      <c r="T160" s="114">
        <f>IFERROR(DTE_demand_forecast!T160*Demand_Settings!$E$34,"-")</f>
        <v>0</v>
      </c>
      <c r="U160" s="114">
        <f>IFERROR(DTE_demand_forecast!U160*Demand_Settings!$E$34,"-")</f>
        <v>0</v>
      </c>
      <c r="V160" s="114">
        <f>IFERROR(DTE_demand_forecast!V160*Demand_Settings!$E$34,"-")</f>
        <v>0</v>
      </c>
      <c r="W160" s="114">
        <f>IFERROR(DTE_demand_forecast!W160*Demand_Settings!$E$34,"-")</f>
        <v>0</v>
      </c>
    </row>
    <row r="161" spans="1:23" ht="12" x14ac:dyDescent="0.25">
      <c r="A161" s="85" t="s">
        <v>86</v>
      </c>
      <c r="B161" s="74" t="s">
        <v>110</v>
      </c>
      <c r="C161" s="86" t="s">
        <v>144</v>
      </c>
      <c r="D161" s="114">
        <f>IFERROR(DTE_demand_forecast!D161*Demand_Settings!$E$34,"-")</f>
        <v>1124735.1347222221</v>
      </c>
      <c r="E161" s="114">
        <f>IFERROR(DTE_demand_forecast!E161*Demand_Settings!$E$34,"-")</f>
        <v>594887.5</v>
      </c>
      <c r="F161" s="114">
        <f>IFERROR(DTE_demand_forecast!F161*Demand_Settings!$E$34,"-")</f>
        <v>324788.19444444444</v>
      </c>
      <c r="G161" s="114">
        <f>IFERROR(DTE_demand_forecast!G161*Demand_Settings!$E$34,"-")</f>
        <v>831582.08249999979</v>
      </c>
      <c r="H161" s="114">
        <f>IFERROR(DTE_demand_forecast!H161*Demand_Settings!$E$34,"-")</f>
        <v>0</v>
      </c>
      <c r="I161" s="114">
        <f>IFERROR(DTE_demand_forecast!I161*Demand_Settings!$E$34,"-")</f>
        <v>0</v>
      </c>
      <c r="J161" s="114">
        <f>IFERROR(DTE_demand_forecast!J161*Demand_Settings!$E$34,"-")</f>
        <v>0</v>
      </c>
      <c r="K161" s="114">
        <f>IFERROR(DTE_demand_forecast!K161*Demand_Settings!$E$34,"-")</f>
        <v>0</v>
      </c>
      <c r="L161" s="114">
        <f>IFERROR(DTE_demand_forecast!L161*Demand_Settings!$E$34,"-")</f>
        <v>0</v>
      </c>
      <c r="M161" s="114">
        <f>IFERROR(DTE_demand_forecast!M161*Demand_Settings!$E$34,"-")</f>
        <v>0</v>
      </c>
      <c r="N161" s="114">
        <f>IFERROR(DTE_demand_forecast!N161*Demand_Settings!$E$34,"-")</f>
        <v>0</v>
      </c>
      <c r="O161" s="114">
        <f>IFERROR(DTE_demand_forecast!O161*Demand_Settings!$E$34,"-")</f>
        <v>0</v>
      </c>
      <c r="P161" s="114">
        <f>IFERROR(DTE_demand_forecast!P161*Demand_Settings!$E$34,"-")</f>
        <v>0</v>
      </c>
      <c r="Q161" s="114">
        <f>IFERROR(DTE_demand_forecast!Q161*Demand_Settings!$E$34,"-")</f>
        <v>0</v>
      </c>
      <c r="R161" s="114">
        <f>IFERROR(DTE_demand_forecast!R161*Demand_Settings!$E$34,"-")</f>
        <v>0</v>
      </c>
      <c r="S161" s="114">
        <f>IFERROR(DTE_demand_forecast!S161*Demand_Settings!$E$34,"-")</f>
        <v>0</v>
      </c>
      <c r="T161" s="114">
        <f>IFERROR(DTE_demand_forecast!T161*Demand_Settings!$E$34,"-")</f>
        <v>0</v>
      </c>
      <c r="U161" s="114">
        <f>IFERROR(DTE_demand_forecast!U161*Demand_Settings!$E$34,"-")</f>
        <v>0</v>
      </c>
      <c r="V161" s="114">
        <f>IFERROR(DTE_demand_forecast!V161*Demand_Settings!$E$34,"-")</f>
        <v>0</v>
      </c>
      <c r="W161" s="114">
        <f>IFERROR(DTE_demand_forecast!W161*Demand_Settings!$E$34,"-")</f>
        <v>0</v>
      </c>
    </row>
    <row r="162" spans="1:23" ht="12" x14ac:dyDescent="0.25">
      <c r="A162" s="85" t="s">
        <v>118</v>
      </c>
      <c r="B162" s="74" t="s">
        <v>110</v>
      </c>
      <c r="C162" s="86" t="s">
        <v>144</v>
      </c>
      <c r="D162" s="114">
        <f>IFERROR(DTE_demand_forecast!D162*Demand_Settings!$E$34,"-")</f>
        <v>575754.58333333337</v>
      </c>
      <c r="E162" s="114">
        <f>IFERROR(DTE_demand_forecast!E162*Demand_Settings!$E$34,"-")</f>
        <v>582226.38888888888</v>
      </c>
      <c r="F162" s="114">
        <f>IFERROR(DTE_demand_forecast!F162*Demand_Settings!$E$34,"-")</f>
        <v>431004.02777777775</v>
      </c>
      <c r="G162" s="114">
        <f>IFERROR(DTE_demand_forecast!G162*Demand_Settings!$E$34,"-")</f>
        <v>546505.38888888876</v>
      </c>
      <c r="H162" s="114">
        <f>IFERROR(DTE_demand_forecast!H162*Demand_Settings!$E$34,"-")</f>
        <v>546505.38888888876</v>
      </c>
      <c r="I162" s="114">
        <f>IFERROR(DTE_demand_forecast!I162*Demand_Settings!$E$34,"-")</f>
        <v>546505.38888888876</v>
      </c>
      <c r="J162" s="114">
        <f>IFERROR(DTE_demand_forecast!J162*Demand_Settings!$E$34,"-")</f>
        <v>0</v>
      </c>
      <c r="K162" s="114">
        <f>IFERROR(DTE_demand_forecast!K162*Demand_Settings!$E$34,"-")</f>
        <v>0</v>
      </c>
      <c r="L162" s="114">
        <f>IFERROR(DTE_demand_forecast!L162*Demand_Settings!$E$34,"-")</f>
        <v>0</v>
      </c>
      <c r="M162" s="114">
        <f>IFERROR(DTE_demand_forecast!M162*Demand_Settings!$E$34,"-")</f>
        <v>0</v>
      </c>
      <c r="N162" s="114">
        <f>IFERROR(DTE_demand_forecast!N162*Demand_Settings!$E$34,"-")</f>
        <v>0</v>
      </c>
      <c r="O162" s="114">
        <f>IFERROR(DTE_demand_forecast!O162*Demand_Settings!$E$34,"-")</f>
        <v>0</v>
      </c>
      <c r="P162" s="114">
        <f>IFERROR(DTE_demand_forecast!P162*Demand_Settings!$E$34,"-")</f>
        <v>0</v>
      </c>
      <c r="Q162" s="114">
        <f>IFERROR(DTE_demand_forecast!Q162*Demand_Settings!$E$34,"-")</f>
        <v>0</v>
      </c>
      <c r="R162" s="114">
        <f>IFERROR(DTE_demand_forecast!R162*Demand_Settings!$E$34,"-")</f>
        <v>0</v>
      </c>
      <c r="S162" s="114">
        <f>IFERROR(DTE_demand_forecast!S162*Demand_Settings!$E$34,"-")</f>
        <v>0</v>
      </c>
      <c r="T162" s="114">
        <f>IFERROR(DTE_demand_forecast!T162*Demand_Settings!$E$34,"-")</f>
        <v>0</v>
      </c>
      <c r="U162" s="114">
        <f>IFERROR(DTE_demand_forecast!U162*Demand_Settings!$E$34,"-")</f>
        <v>0</v>
      </c>
      <c r="V162" s="114">
        <f>IFERROR(DTE_demand_forecast!V162*Demand_Settings!$E$34,"-")</f>
        <v>0</v>
      </c>
      <c r="W162" s="114">
        <f>IFERROR(DTE_demand_forecast!W162*Demand_Settings!$E$34,"-")</f>
        <v>0</v>
      </c>
    </row>
    <row r="163" spans="1:23" ht="12" x14ac:dyDescent="0.25">
      <c r="A163" s="85" t="s">
        <v>119</v>
      </c>
      <c r="B163" s="76" t="s">
        <v>112</v>
      </c>
      <c r="C163" s="86"/>
      <c r="D163" s="114">
        <f>IFERROR(DTE_demand_forecast!D163*Demand_Settings!$E$34,"-")</f>
        <v>235620.29369444452</v>
      </c>
      <c r="E163" s="114">
        <f>IFERROR(DTE_demand_forecast!E163*Demand_Settings!$E$34,"-")</f>
        <v>235620.29369444452</v>
      </c>
      <c r="F163" s="114">
        <f>IFERROR(DTE_demand_forecast!F163*Demand_Settings!$E$34,"-")</f>
        <v>235620.29369444452</v>
      </c>
      <c r="G163" s="114">
        <f>IFERROR(DTE_demand_forecast!G163*Demand_Settings!$E$34,"-")</f>
        <v>235620.29369444452</v>
      </c>
      <c r="H163" s="114">
        <f>IFERROR(DTE_demand_forecast!H163*Demand_Settings!$E$34,"-")</f>
        <v>235620.29369444452</v>
      </c>
      <c r="I163" s="114">
        <f>IFERROR(DTE_demand_forecast!I163*Demand_Settings!$E$34,"-")</f>
        <v>235620.29369444452</v>
      </c>
      <c r="J163" s="114">
        <f>IFERROR(DTE_demand_forecast!J163*Demand_Settings!$E$34,"-")</f>
        <v>235620.29369444452</v>
      </c>
      <c r="K163" s="114">
        <f>IFERROR(DTE_demand_forecast!K163*Demand_Settings!$E$34,"-")</f>
        <v>235620.29369444452</v>
      </c>
      <c r="L163" s="114">
        <f>IFERROR(DTE_demand_forecast!L163*Demand_Settings!$E$34,"-")</f>
        <v>235620.29369444452</v>
      </c>
      <c r="M163" s="114">
        <f>IFERROR(DTE_demand_forecast!M163*Demand_Settings!$E$34,"-")</f>
        <v>235620.29369444452</v>
      </c>
      <c r="N163" s="114">
        <f>IFERROR(DTE_demand_forecast!N163*Demand_Settings!$E$34,"-")</f>
        <v>235620.29369444452</v>
      </c>
      <c r="O163" s="114">
        <f>IFERROR(DTE_demand_forecast!O163*Demand_Settings!$E$34,"-")</f>
        <v>235620.29369444452</v>
      </c>
      <c r="P163" s="114">
        <f>IFERROR(DTE_demand_forecast!P163*Demand_Settings!$E$34,"-")</f>
        <v>235620.29369444452</v>
      </c>
      <c r="Q163" s="114">
        <f>IFERROR(DTE_demand_forecast!Q163*Demand_Settings!$E$34,"-")</f>
        <v>235620.29369444452</v>
      </c>
      <c r="R163" s="114">
        <f>IFERROR(DTE_demand_forecast!R163*Demand_Settings!$E$34,"-")</f>
        <v>235620.29369444452</v>
      </c>
      <c r="S163" s="114">
        <f>IFERROR(DTE_demand_forecast!S163*Demand_Settings!$E$34,"-")</f>
        <v>235620.29369444452</v>
      </c>
      <c r="T163" s="114">
        <f>IFERROR(DTE_demand_forecast!T163*Demand_Settings!$E$34,"-")</f>
        <v>235620.29369444452</v>
      </c>
      <c r="U163" s="114">
        <f>IFERROR(DTE_demand_forecast!U163*Demand_Settings!$E$34,"-")</f>
        <v>235620.29369444452</v>
      </c>
      <c r="V163" s="114">
        <f>IFERROR(DTE_demand_forecast!V163*Demand_Settings!$E$34,"-")</f>
        <v>235620.29369444452</v>
      </c>
      <c r="W163" s="114">
        <f>IFERROR(DTE_demand_forecast!W163*Demand_Settings!$E$34,"-")</f>
        <v>235620.29369444452</v>
      </c>
    </row>
    <row r="164" spans="1:23" ht="12" x14ac:dyDescent="0.25">
      <c r="A164" s="85" t="s">
        <v>120</v>
      </c>
      <c r="B164" s="77" t="s">
        <v>111</v>
      </c>
      <c r="C164" s="86" t="s">
        <v>144</v>
      </c>
      <c r="D164" s="114">
        <f>IFERROR(DTE_demand_forecast!D164*Demand_Settings!$E$34,"-")</f>
        <v>15279.608333333332</v>
      </c>
      <c r="E164" s="114">
        <f>IFERROR(DTE_demand_forecast!E164*Demand_Settings!$E$34,"-")</f>
        <v>34887.081944444442</v>
      </c>
      <c r="F164" s="114">
        <f>IFERROR(DTE_demand_forecast!F164*Demand_Settings!$E$34,"-")</f>
        <v>9144.6555555555551</v>
      </c>
      <c r="G164" s="114">
        <f>IFERROR(DTE_demand_forecast!G164*Demand_Settings!$E$34,"-")</f>
        <v>17720.318611111106</v>
      </c>
      <c r="H164" s="114">
        <f>IFERROR(DTE_demand_forecast!H164*Demand_Settings!$E$34,"-")</f>
        <v>0</v>
      </c>
      <c r="I164" s="114">
        <f>IFERROR(DTE_demand_forecast!I164*Demand_Settings!$E$34,"-")</f>
        <v>0</v>
      </c>
      <c r="J164" s="114">
        <f>IFERROR(DTE_demand_forecast!J164*Demand_Settings!$E$34,"-")</f>
        <v>0</v>
      </c>
      <c r="K164" s="114">
        <f>IFERROR(DTE_demand_forecast!K164*Demand_Settings!$E$34,"-")</f>
        <v>0</v>
      </c>
      <c r="L164" s="114">
        <f>IFERROR(DTE_demand_forecast!L164*Demand_Settings!$E$34,"-")</f>
        <v>0</v>
      </c>
      <c r="M164" s="114">
        <f>IFERROR(DTE_demand_forecast!M164*Demand_Settings!$E$34,"-")</f>
        <v>0</v>
      </c>
      <c r="N164" s="114">
        <f>IFERROR(DTE_demand_forecast!N164*Demand_Settings!$E$34,"-")</f>
        <v>0</v>
      </c>
      <c r="O164" s="114">
        <f>IFERROR(DTE_demand_forecast!O164*Demand_Settings!$E$34,"-")</f>
        <v>0</v>
      </c>
      <c r="P164" s="114">
        <f>IFERROR(DTE_demand_forecast!P164*Demand_Settings!$E$34,"-")</f>
        <v>0</v>
      </c>
      <c r="Q164" s="114">
        <f>IFERROR(DTE_demand_forecast!Q164*Demand_Settings!$E$34,"-")</f>
        <v>0</v>
      </c>
      <c r="R164" s="114">
        <f>IFERROR(DTE_demand_forecast!R164*Demand_Settings!$E$34,"-")</f>
        <v>0</v>
      </c>
      <c r="S164" s="114">
        <f>IFERROR(DTE_demand_forecast!S164*Demand_Settings!$E$34,"-")</f>
        <v>0</v>
      </c>
      <c r="T164" s="114">
        <f>IFERROR(DTE_demand_forecast!T164*Demand_Settings!$E$34,"-")</f>
        <v>0</v>
      </c>
      <c r="U164" s="114">
        <f>IFERROR(DTE_demand_forecast!U164*Demand_Settings!$E$34,"-")</f>
        <v>0</v>
      </c>
      <c r="V164" s="114">
        <f>IFERROR(DTE_demand_forecast!V164*Demand_Settings!$E$34,"-")</f>
        <v>0</v>
      </c>
      <c r="W164" s="114">
        <f>IFERROR(DTE_demand_forecast!W164*Demand_Settings!$E$34,"-")</f>
        <v>0</v>
      </c>
    </row>
    <row r="165" spans="1:23" ht="12" x14ac:dyDescent="0.25">
      <c r="A165" s="85" t="s">
        <v>121</v>
      </c>
      <c r="B165" s="74" t="s">
        <v>110</v>
      </c>
      <c r="C165" s="86" t="s">
        <v>144</v>
      </c>
      <c r="D165" s="114">
        <f>IFERROR(DTE_demand_forecast!D165*Demand_Settings!$E$34,"-")</f>
        <v>333712.77777777775</v>
      </c>
      <c r="E165" s="114">
        <f>IFERROR(DTE_demand_forecast!E165*Demand_Settings!$E$34,"-")</f>
        <v>353769.58333333337</v>
      </c>
      <c r="F165" s="114">
        <f>IFERROR(DTE_demand_forecast!F165*Demand_Settings!$E$34,"-")</f>
        <v>304219.16666666669</v>
      </c>
      <c r="G165" s="114">
        <f>IFERROR(DTE_demand_forecast!G165*Demand_Settings!$E$34,"-")</f>
        <v>335559.05555555556</v>
      </c>
      <c r="H165" s="114">
        <f>IFERROR(DTE_demand_forecast!H165*Demand_Settings!$E$34,"-")</f>
        <v>335559.05555555556</v>
      </c>
      <c r="I165" s="114">
        <f>IFERROR(DTE_demand_forecast!I165*Demand_Settings!$E$34,"-")</f>
        <v>335559.05555555556</v>
      </c>
      <c r="J165" s="114">
        <f>IFERROR(DTE_demand_forecast!J165*Demand_Settings!$E$34,"-")</f>
        <v>0</v>
      </c>
      <c r="K165" s="114">
        <f>IFERROR(DTE_demand_forecast!K165*Demand_Settings!$E$34,"-")</f>
        <v>0</v>
      </c>
      <c r="L165" s="114">
        <f>IFERROR(DTE_demand_forecast!L165*Demand_Settings!$E$34,"-")</f>
        <v>0</v>
      </c>
      <c r="M165" s="114">
        <f>IFERROR(DTE_demand_forecast!M165*Demand_Settings!$E$34,"-")</f>
        <v>0</v>
      </c>
      <c r="N165" s="114">
        <f>IFERROR(DTE_demand_forecast!N165*Demand_Settings!$E$34,"-")</f>
        <v>0</v>
      </c>
      <c r="O165" s="114">
        <f>IFERROR(DTE_demand_forecast!O165*Demand_Settings!$E$34,"-")</f>
        <v>0</v>
      </c>
      <c r="P165" s="114">
        <f>IFERROR(DTE_demand_forecast!P165*Demand_Settings!$E$34,"-")</f>
        <v>0</v>
      </c>
      <c r="Q165" s="114">
        <f>IFERROR(DTE_demand_forecast!Q165*Demand_Settings!$E$34,"-")</f>
        <v>0</v>
      </c>
      <c r="R165" s="114">
        <f>IFERROR(DTE_demand_forecast!R165*Demand_Settings!$E$34,"-")</f>
        <v>0</v>
      </c>
      <c r="S165" s="114">
        <f>IFERROR(DTE_demand_forecast!S165*Demand_Settings!$E$34,"-")</f>
        <v>0</v>
      </c>
      <c r="T165" s="114">
        <f>IFERROR(DTE_demand_forecast!T165*Demand_Settings!$E$34,"-")</f>
        <v>0</v>
      </c>
      <c r="U165" s="114">
        <f>IFERROR(DTE_demand_forecast!U165*Demand_Settings!$E$34,"-")</f>
        <v>0</v>
      </c>
      <c r="V165" s="114">
        <f>IFERROR(DTE_demand_forecast!V165*Demand_Settings!$E$34,"-")</f>
        <v>0</v>
      </c>
      <c r="W165" s="114">
        <f>IFERROR(DTE_demand_forecast!W165*Demand_Settings!$E$34,"-")</f>
        <v>0</v>
      </c>
    </row>
    <row r="166" spans="1:23" ht="12" x14ac:dyDescent="0.25">
      <c r="A166" s="85" t="s">
        <v>87</v>
      </c>
      <c r="B166" s="87" t="s">
        <v>117</v>
      </c>
      <c r="C166" s="86" t="s">
        <v>144</v>
      </c>
      <c r="D166" s="114">
        <f>IFERROR(DTE_demand_forecast!D166*Demand_Settings!$E$34,"-")</f>
        <v>254070.0236111111</v>
      </c>
      <c r="E166" s="114">
        <f>IFERROR(DTE_demand_forecast!E166*Demand_Settings!$E$34,"-")</f>
        <v>188795.69444444444</v>
      </c>
      <c r="F166" s="114">
        <f>IFERROR(DTE_demand_forecast!F166*Demand_Settings!$E$34,"-")</f>
        <v>153624.30555555556</v>
      </c>
      <c r="G166" s="114">
        <f>IFERROR(DTE_demand_forecast!G166*Demand_Settings!$E$34,"-")</f>
        <v>196101.74833333335</v>
      </c>
      <c r="H166" s="114">
        <f>IFERROR(DTE_demand_forecast!H166*Demand_Settings!$E$34,"-")</f>
        <v>196101.74833333335</v>
      </c>
      <c r="I166" s="114">
        <f>IFERROR(DTE_demand_forecast!I166*Demand_Settings!$E$34,"-")</f>
        <v>196101.74833333335</v>
      </c>
      <c r="J166" s="114">
        <f>IFERROR(DTE_demand_forecast!J166*Demand_Settings!$E$34,"-")</f>
        <v>196101.74833333335</v>
      </c>
      <c r="K166" s="114">
        <f>IFERROR(DTE_demand_forecast!K166*Demand_Settings!$E$34,"-")</f>
        <v>196101.74833333335</v>
      </c>
      <c r="L166" s="114">
        <f>IFERROR(DTE_demand_forecast!L166*Demand_Settings!$E$34,"-")</f>
        <v>196101.74833333335</v>
      </c>
      <c r="M166" s="114">
        <f>IFERROR(DTE_demand_forecast!M166*Demand_Settings!$E$34,"-")</f>
        <v>196101.74833333335</v>
      </c>
      <c r="N166" s="114">
        <f>IFERROR(DTE_demand_forecast!N166*Demand_Settings!$E$34,"-")</f>
        <v>196101.74833333335</v>
      </c>
      <c r="O166" s="114">
        <f>IFERROR(DTE_demand_forecast!O166*Demand_Settings!$E$34,"-")</f>
        <v>196101.74833333335</v>
      </c>
      <c r="P166" s="114">
        <f>IFERROR(DTE_demand_forecast!P166*Demand_Settings!$E$34,"-")</f>
        <v>196101.74833333335</v>
      </c>
      <c r="Q166" s="114">
        <f>IFERROR(DTE_demand_forecast!Q166*Demand_Settings!$E$34,"-")</f>
        <v>196101.74833333335</v>
      </c>
      <c r="R166" s="114">
        <f>IFERROR(DTE_demand_forecast!R166*Demand_Settings!$E$34,"-")</f>
        <v>196101.74833333335</v>
      </c>
      <c r="S166" s="114">
        <f>IFERROR(DTE_demand_forecast!S166*Demand_Settings!$E$34,"-")</f>
        <v>196101.74833333335</v>
      </c>
      <c r="T166" s="114">
        <f>IFERROR(DTE_demand_forecast!T166*Demand_Settings!$E$34,"-")</f>
        <v>196101.74833333335</v>
      </c>
      <c r="U166" s="114">
        <f>IFERROR(DTE_demand_forecast!U166*Demand_Settings!$E$34,"-")</f>
        <v>196101.74833333335</v>
      </c>
      <c r="V166" s="114">
        <f>IFERROR(DTE_demand_forecast!V166*Demand_Settings!$E$34,"-")</f>
        <v>196101.74833333335</v>
      </c>
      <c r="W166" s="114">
        <f>IFERROR(DTE_demand_forecast!W166*Demand_Settings!$E$34,"-")</f>
        <v>196101.74833333335</v>
      </c>
    </row>
    <row r="167" spans="1:23" ht="12" x14ac:dyDescent="0.25">
      <c r="A167" s="85" t="s">
        <v>122</v>
      </c>
      <c r="B167" s="74" t="s">
        <v>110</v>
      </c>
      <c r="C167" s="86"/>
      <c r="D167" s="114">
        <f>IFERROR(DTE_demand_forecast!D167*Demand_Settings!$E$34,"-")</f>
        <v>0</v>
      </c>
      <c r="E167" s="114">
        <f>IFERROR(DTE_demand_forecast!E167*Demand_Settings!$E$34,"-")</f>
        <v>0</v>
      </c>
      <c r="F167" s="114">
        <f>IFERROR(DTE_demand_forecast!F167*Demand_Settings!$E$34,"-")</f>
        <v>0</v>
      </c>
      <c r="G167" s="114">
        <f>IFERROR(DTE_demand_forecast!G167*Demand_Settings!$E$34,"-")</f>
        <v>0</v>
      </c>
      <c r="H167" s="114">
        <f>IFERROR(DTE_demand_forecast!H167*Demand_Settings!$E$34,"-")</f>
        <v>0</v>
      </c>
      <c r="I167" s="114">
        <f>IFERROR(DTE_demand_forecast!I167*Demand_Settings!$E$34,"-")</f>
        <v>0</v>
      </c>
      <c r="J167" s="114">
        <f>IFERROR(DTE_demand_forecast!J167*Demand_Settings!$E$34,"-")</f>
        <v>0</v>
      </c>
      <c r="K167" s="114">
        <f>IFERROR(DTE_demand_forecast!K167*Demand_Settings!$E$34,"-")</f>
        <v>0</v>
      </c>
      <c r="L167" s="114">
        <f>IFERROR(DTE_demand_forecast!L167*Demand_Settings!$E$34,"-")</f>
        <v>0</v>
      </c>
      <c r="M167" s="114">
        <f>IFERROR(DTE_demand_forecast!M167*Demand_Settings!$E$34,"-")</f>
        <v>0</v>
      </c>
      <c r="N167" s="114">
        <f>IFERROR(DTE_demand_forecast!N167*Demand_Settings!$E$34,"-")</f>
        <v>0</v>
      </c>
      <c r="O167" s="114">
        <f>IFERROR(DTE_demand_forecast!O167*Demand_Settings!$E$34,"-")</f>
        <v>0</v>
      </c>
      <c r="P167" s="114">
        <f>IFERROR(DTE_demand_forecast!P167*Demand_Settings!$E$34,"-")</f>
        <v>0</v>
      </c>
      <c r="Q167" s="114">
        <f>IFERROR(DTE_demand_forecast!Q167*Demand_Settings!$E$34,"-")</f>
        <v>0</v>
      </c>
      <c r="R167" s="114">
        <f>IFERROR(DTE_demand_forecast!R167*Demand_Settings!$E$34,"-")</f>
        <v>0</v>
      </c>
      <c r="S167" s="114">
        <f>IFERROR(DTE_demand_forecast!S167*Demand_Settings!$E$34,"-")</f>
        <v>0</v>
      </c>
      <c r="T167" s="114">
        <f>IFERROR(DTE_demand_forecast!T167*Demand_Settings!$E$34,"-")</f>
        <v>0</v>
      </c>
      <c r="U167" s="114">
        <f>IFERROR(DTE_demand_forecast!U167*Demand_Settings!$E$34,"-")</f>
        <v>0</v>
      </c>
      <c r="V167" s="114">
        <f>IFERROR(DTE_demand_forecast!V167*Demand_Settings!$E$34,"-")</f>
        <v>0</v>
      </c>
      <c r="W167" s="114">
        <f>IFERROR(DTE_demand_forecast!W167*Demand_Settings!$E$34,"-")</f>
        <v>0</v>
      </c>
    </row>
    <row r="168" spans="1:23" ht="12" x14ac:dyDescent="0.25">
      <c r="A168" s="85" t="s">
        <v>123</v>
      </c>
      <c r="B168" s="77" t="s">
        <v>112</v>
      </c>
      <c r="C168" s="86" t="s">
        <v>144</v>
      </c>
      <c r="D168" s="114">
        <f>IFERROR(DTE_demand_forecast!D168*Demand_Settings!$E$34,"-")</f>
        <v>589282.91527777771</v>
      </c>
      <c r="E168" s="114">
        <f>IFERROR(DTE_demand_forecast!E168*Demand_Settings!$E$34,"-")</f>
        <v>389699.45694444445</v>
      </c>
      <c r="F168" s="114">
        <f>IFERROR(DTE_demand_forecast!F168*Demand_Settings!$E$34,"-")</f>
        <v>2119.3055555555557</v>
      </c>
      <c r="G168" s="114">
        <f>IFERROR(DTE_demand_forecast!G168*Demand_Settings!$E$34,"-")</f>
        <v>435770.68499999994</v>
      </c>
      <c r="H168" s="114">
        <f>IFERROR(DTE_demand_forecast!H168*Demand_Settings!$E$34,"-")</f>
        <v>435770.68499999994</v>
      </c>
      <c r="I168" s="114">
        <f>IFERROR(DTE_demand_forecast!I168*Demand_Settings!$E$34,"-")</f>
        <v>435770.68499999994</v>
      </c>
      <c r="J168" s="114">
        <f>IFERROR(DTE_demand_forecast!J168*Demand_Settings!$E$34,"-")</f>
        <v>435770.68499999994</v>
      </c>
      <c r="K168" s="114">
        <f>IFERROR(DTE_demand_forecast!K168*Demand_Settings!$E$34,"-")</f>
        <v>435770.68499999994</v>
      </c>
      <c r="L168" s="114">
        <f>IFERROR(DTE_demand_forecast!L168*Demand_Settings!$E$34,"-")</f>
        <v>435770.68499999994</v>
      </c>
      <c r="M168" s="114">
        <f>IFERROR(DTE_demand_forecast!M168*Demand_Settings!$E$34,"-")</f>
        <v>435770.68499999994</v>
      </c>
      <c r="N168" s="114">
        <f>IFERROR(DTE_demand_forecast!N168*Demand_Settings!$E$34,"-")</f>
        <v>0</v>
      </c>
      <c r="O168" s="114">
        <f>IFERROR(DTE_demand_forecast!O168*Demand_Settings!$E$34,"-")</f>
        <v>0</v>
      </c>
      <c r="P168" s="114">
        <f>IFERROR(DTE_demand_forecast!P168*Demand_Settings!$E$34,"-")</f>
        <v>0</v>
      </c>
      <c r="Q168" s="114">
        <f>IFERROR(DTE_demand_forecast!Q168*Demand_Settings!$E$34,"-")</f>
        <v>0</v>
      </c>
      <c r="R168" s="114">
        <f>IFERROR(DTE_demand_forecast!R168*Demand_Settings!$E$34,"-")</f>
        <v>0</v>
      </c>
      <c r="S168" s="114">
        <f>IFERROR(DTE_demand_forecast!S168*Demand_Settings!$E$34,"-")</f>
        <v>0</v>
      </c>
      <c r="T168" s="114">
        <f>IFERROR(DTE_demand_forecast!T168*Demand_Settings!$E$34,"-")</f>
        <v>0</v>
      </c>
      <c r="U168" s="114">
        <f>IFERROR(DTE_demand_forecast!U168*Demand_Settings!$E$34,"-")</f>
        <v>0</v>
      </c>
      <c r="V168" s="114">
        <f>IFERROR(DTE_demand_forecast!V168*Demand_Settings!$E$34,"-")</f>
        <v>0</v>
      </c>
      <c r="W168" s="114">
        <f>IFERROR(DTE_demand_forecast!W168*Demand_Settings!$E$34,"-")</f>
        <v>0</v>
      </c>
    </row>
    <row r="169" spans="1:23" ht="12" x14ac:dyDescent="0.25">
      <c r="A169" s="85" t="s">
        <v>124</v>
      </c>
      <c r="B169" s="77" t="s">
        <v>111</v>
      </c>
      <c r="C169" s="86"/>
      <c r="D169" s="114">
        <f>IFERROR(DTE_demand_forecast!D169*Demand_Settings!$E$34,"-")</f>
        <v>715456.56189351855</v>
      </c>
      <c r="E169" s="114">
        <f>IFERROR(DTE_demand_forecast!E169*Demand_Settings!$E$34,"-")</f>
        <v>715456.56189351855</v>
      </c>
      <c r="F169" s="114">
        <f>IFERROR(DTE_demand_forecast!F169*Demand_Settings!$E$34,"-")</f>
        <v>715456.56189351855</v>
      </c>
      <c r="G169" s="114">
        <f>IFERROR(DTE_demand_forecast!G169*Demand_Settings!$E$34,"-")</f>
        <v>715456.56189351855</v>
      </c>
      <c r="H169" s="114">
        <f>IFERROR(DTE_demand_forecast!H169*Demand_Settings!$E$34,"-")</f>
        <v>715456.56189351855</v>
      </c>
      <c r="I169" s="114">
        <f>IFERROR(DTE_demand_forecast!I169*Demand_Settings!$E$34,"-")</f>
        <v>715456.56189351855</v>
      </c>
      <c r="J169" s="114">
        <f>IFERROR(DTE_demand_forecast!J169*Demand_Settings!$E$34,"-")</f>
        <v>715456.56189351855</v>
      </c>
      <c r="K169" s="114">
        <f>IFERROR(DTE_demand_forecast!K169*Demand_Settings!$E$34,"-")</f>
        <v>715456.56189351855</v>
      </c>
      <c r="L169" s="114">
        <f>IFERROR(DTE_demand_forecast!L169*Demand_Settings!$E$34,"-")</f>
        <v>715456.56189351855</v>
      </c>
      <c r="M169" s="114">
        <f>IFERROR(DTE_demand_forecast!M169*Demand_Settings!$E$34,"-")</f>
        <v>715456.56189351855</v>
      </c>
      <c r="N169" s="114">
        <f>IFERROR(DTE_demand_forecast!N169*Demand_Settings!$E$34,"-")</f>
        <v>715456.56189351855</v>
      </c>
      <c r="O169" s="114">
        <f>IFERROR(DTE_demand_forecast!O169*Demand_Settings!$E$34,"-")</f>
        <v>715456.56189351855</v>
      </c>
      <c r="P169" s="114">
        <f>IFERROR(DTE_demand_forecast!P169*Demand_Settings!$E$34,"-")</f>
        <v>715456.56189351855</v>
      </c>
      <c r="Q169" s="114">
        <f>IFERROR(DTE_demand_forecast!Q169*Demand_Settings!$E$34,"-")</f>
        <v>715456.56189351855</v>
      </c>
      <c r="R169" s="114">
        <f>IFERROR(DTE_demand_forecast!R169*Demand_Settings!$E$34,"-")</f>
        <v>715456.56189351855</v>
      </c>
      <c r="S169" s="114">
        <f>IFERROR(DTE_demand_forecast!S169*Demand_Settings!$E$34,"-")</f>
        <v>715456.56189351855</v>
      </c>
      <c r="T169" s="114">
        <f>IFERROR(DTE_demand_forecast!T169*Demand_Settings!$E$34,"-")</f>
        <v>715456.56189351855</v>
      </c>
      <c r="U169" s="114">
        <f>IFERROR(DTE_demand_forecast!U169*Demand_Settings!$E$34,"-")</f>
        <v>715456.56189351855</v>
      </c>
      <c r="V169" s="114">
        <f>IFERROR(DTE_demand_forecast!V169*Demand_Settings!$E$34,"-")</f>
        <v>715456.56189351855</v>
      </c>
      <c r="W169" s="114">
        <f>IFERROR(DTE_demand_forecast!W169*Demand_Settings!$E$34,"-")</f>
        <v>715456.56189351855</v>
      </c>
    </row>
    <row r="170" spans="1:23" ht="12" x14ac:dyDescent="0.25">
      <c r="A170" s="85" t="s">
        <v>125</v>
      </c>
      <c r="B170" s="76" t="s">
        <v>112</v>
      </c>
      <c r="C170" s="86"/>
      <c r="D170" s="114">
        <f>IFERROR(DTE_demand_forecast!D170*Demand_Settings!$E$34,"-")</f>
        <v>235620.29369444452</v>
      </c>
      <c r="E170" s="114">
        <f>IFERROR(DTE_demand_forecast!E170*Demand_Settings!$E$34,"-")</f>
        <v>235620.29369444452</v>
      </c>
      <c r="F170" s="114">
        <f>IFERROR(DTE_demand_forecast!F170*Demand_Settings!$E$34,"-")</f>
        <v>235620.29369444452</v>
      </c>
      <c r="G170" s="114">
        <f>IFERROR(DTE_demand_forecast!G170*Demand_Settings!$E$34,"-")</f>
        <v>235620.29369444452</v>
      </c>
      <c r="H170" s="114">
        <f>IFERROR(DTE_demand_forecast!H170*Demand_Settings!$E$34,"-")</f>
        <v>235620.29369444452</v>
      </c>
      <c r="I170" s="114">
        <f>IFERROR(DTE_demand_forecast!I170*Demand_Settings!$E$34,"-")</f>
        <v>235620.29369444452</v>
      </c>
      <c r="J170" s="114">
        <f>IFERROR(DTE_demand_forecast!J170*Demand_Settings!$E$34,"-")</f>
        <v>235620.29369444452</v>
      </c>
      <c r="K170" s="114">
        <f>IFERROR(DTE_demand_forecast!K170*Demand_Settings!$E$34,"-")</f>
        <v>235620.29369444452</v>
      </c>
      <c r="L170" s="114">
        <f>IFERROR(DTE_demand_forecast!L170*Demand_Settings!$E$34,"-")</f>
        <v>235620.29369444452</v>
      </c>
      <c r="M170" s="114">
        <f>IFERROR(DTE_demand_forecast!M170*Demand_Settings!$E$34,"-")</f>
        <v>235620.29369444452</v>
      </c>
      <c r="N170" s="114">
        <f>IFERROR(DTE_demand_forecast!N170*Demand_Settings!$E$34,"-")</f>
        <v>235620.29369444452</v>
      </c>
      <c r="O170" s="114">
        <f>IFERROR(DTE_demand_forecast!O170*Demand_Settings!$E$34,"-")</f>
        <v>235620.29369444452</v>
      </c>
      <c r="P170" s="114">
        <f>IFERROR(DTE_demand_forecast!P170*Demand_Settings!$E$34,"-")</f>
        <v>235620.29369444452</v>
      </c>
      <c r="Q170" s="114">
        <f>IFERROR(DTE_demand_forecast!Q170*Demand_Settings!$E$34,"-")</f>
        <v>235620.29369444452</v>
      </c>
      <c r="R170" s="114">
        <f>IFERROR(DTE_demand_forecast!R170*Demand_Settings!$E$34,"-")</f>
        <v>235620.29369444452</v>
      </c>
      <c r="S170" s="114">
        <f>IFERROR(DTE_demand_forecast!S170*Demand_Settings!$E$34,"-")</f>
        <v>235620.29369444452</v>
      </c>
      <c r="T170" s="114">
        <f>IFERROR(DTE_demand_forecast!T170*Demand_Settings!$E$34,"-")</f>
        <v>235620.29369444452</v>
      </c>
      <c r="U170" s="114">
        <f>IFERROR(DTE_demand_forecast!U170*Demand_Settings!$E$34,"-")</f>
        <v>235620.29369444452</v>
      </c>
      <c r="V170" s="114">
        <f>IFERROR(DTE_demand_forecast!V170*Demand_Settings!$E$34,"-")</f>
        <v>235620.29369444452</v>
      </c>
      <c r="W170" s="114">
        <f>IFERROR(DTE_demand_forecast!W170*Demand_Settings!$E$34,"-")</f>
        <v>235620.29369444452</v>
      </c>
    </row>
    <row r="171" spans="1:23" ht="12" x14ac:dyDescent="0.25">
      <c r="A171" s="85" t="s">
        <v>135</v>
      </c>
      <c r="B171" s="87" t="s">
        <v>117</v>
      </c>
      <c r="C171" s="86"/>
      <c r="D171" s="114" t="str">
        <f>IFERROR(DTE_demand_forecast!D171*Demand_Settings!$E$34,"-")</f>
        <v>-</v>
      </c>
      <c r="E171" s="114" t="str">
        <f>IFERROR(DTE_demand_forecast!E171*Demand_Settings!$E$34,"-")</f>
        <v>-</v>
      </c>
      <c r="F171" s="114" t="str">
        <f>IFERROR(DTE_demand_forecast!F171*Demand_Settings!$E$34,"-")</f>
        <v>-</v>
      </c>
      <c r="G171" s="114" t="str">
        <f>IFERROR(DTE_demand_forecast!G171*Demand_Settings!$E$34,"-")</f>
        <v>-</v>
      </c>
      <c r="H171" s="114" t="str">
        <f>IFERROR(DTE_demand_forecast!H171*Demand_Settings!$E$34,"-")</f>
        <v>-</v>
      </c>
      <c r="I171" s="114" t="str">
        <f>IFERROR(DTE_demand_forecast!I171*Demand_Settings!$E$34,"-")</f>
        <v>-</v>
      </c>
      <c r="J171" s="114" t="str">
        <f>IFERROR(DTE_demand_forecast!J171*Demand_Settings!$E$34,"-")</f>
        <v>-</v>
      </c>
      <c r="K171" s="114" t="str">
        <f>IFERROR(DTE_demand_forecast!K171*Demand_Settings!$E$34,"-")</f>
        <v>-</v>
      </c>
      <c r="L171" s="114" t="str">
        <f>IFERROR(DTE_demand_forecast!L171*Demand_Settings!$E$34,"-")</f>
        <v>-</v>
      </c>
      <c r="M171" s="114" t="str">
        <f>IFERROR(DTE_demand_forecast!M171*Demand_Settings!$E$34,"-")</f>
        <v>-</v>
      </c>
      <c r="N171" s="114" t="str">
        <f>IFERROR(DTE_demand_forecast!N171*Demand_Settings!$E$34,"-")</f>
        <v>-</v>
      </c>
      <c r="O171" s="114" t="str">
        <f>IFERROR(DTE_demand_forecast!O171*Demand_Settings!$E$34,"-")</f>
        <v>-</v>
      </c>
      <c r="P171" s="114" t="str">
        <f>IFERROR(DTE_demand_forecast!P171*Demand_Settings!$E$34,"-")</f>
        <v>-</v>
      </c>
      <c r="Q171" s="114" t="str">
        <f>IFERROR(DTE_demand_forecast!Q171*Demand_Settings!$E$34,"-")</f>
        <v>-</v>
      </c>
      <c r="R171" s="114" t="str">
        <f>IFERROR(DTE_demand_forecast!R171*Demand_Settings!$E$34,"-")</f>
        <v>-</v>
      </c>
      <c r="S171" s="114" t="str">
        <f>IFERROR(DTE_demand_forecast!S171*Demand_Settings!$E$34,"-")</f>
        <v>-</v>
      </c>
      <c r="T171" s="114" t="str">
        <f>IFERROR(DTE_demand_forecast!T171*Demand_Settings!$E$34,"-")</f>
        <v>-</v>
      </c>
      <c r="U171" s="114" t="str">
        <f>IFERROR(DTE_demand_forecast!U171*Demand_Settings!$E$34,"-")</f>
        <v>-</v>
      </c>
      <c r="V171" s="114" t="str">
        <f>IFERROR(DTE_demand_forecast!V171*Demand_Settings!$E$34,"-")</f>
        <v>-</v>
      </c>
      <c r="W171" s="114" t="str">
        <f>IFERROR(DTE_demand_forecast!W171*Demand_Settings!$E$34,"-")</f>
        <v>-</v>
      </c>
    </row>
    <row r="172" spans="1:23" ht="12" x14ac:dyDescent="0.25">
      <c r="A172" s="85" t="s">
        <v>88</v>
      </c>
      <c r="B172" s="74" t="s">
        <v>110</v>
      </c>
      <c r="C172" s="86" t="s">
        <v>144</v>
      </c>
      <c r="D172" s="114">
        <f>IFERROR(DTE_demand_forecast!D172*Demand_Settings!$E$34,"-")</f>
        <v>425680.27777777775</v>
      </c>
      <c r="E172" s="114">
        <f>IFERROR(DTE_demand_forecast!E172*Demand_Settings!$E$34,"-")</f>
        <v>460707.80972222215</v>
      </c>
      <c r="F172" s="114">
        <f>IFERROR(DTE_demand_forecast!F172*Demand_Settings!$E$34,"-")</f>
        <v>396672.49999999994</v>
      </c>
      <c r="G172" s="114">
        <f>IFERROR(DTE_demand_forecast!G172*Demand_Settings!$E$34,"-")</f>
        <v>398302.67305555556</v>
      </c>
      <c r="H172" s="114">
        <f>IFERROR(DTE_demand_forecast!H172*Demand_Settings!$E$34,"-")</f>
        <v>398302.67305555556</v>
      </c>
      <c r="I172" s="114">
        <f>IFERROR(DTE_demand_forecast!I172*Demand_Settings!$E$34,"-")</f>
        <v>398302.67305555556</v>
      </c>
      <c r="J172" s="114">
        <f>IFERROR(DTE_demand_forecast!J172*Demand_Settings!$E$34,"-")</f>
        <v>398302.67305555556</v>
      </c>
      <c r="K172" s="114">
        <f>IFERROR(DTE_demand_forecast!K172*Demand_Settings!$E$34,"-")</f>
        <v>0</v>
      </c>
      <c r="L172" s="114">
        <f>IFERROR(DTE_demand_forecast!L172*Demand_Settings!$E$34,"-")</f>
        <v>0</v>
      </c>
      <c r="M172" s="114">
        <f>IFERROR(DTE_demand_forecast!M172*Demand_Settings!$E$34,"-")</f>
        <v>0</v>
      </c>
      <c r="N172" s="114">
        <f>IFERROR(DTE_demand_forecast!N172*Demand_Settings!$E$34,"-")</f>
        <v>0</v>
      </c>
      <c r="O172" s="114">
        <f>IFERROR(DTE_demand_forecast!O172*Demand_Settings!$E$34,"-")</f>
        <v>0</v>
      </c>
      <c r="P172" s="114">
        <f>IFERROR(DTE_demand_forecast!P172*Demand_Settings!$E$34,"-")</f>
        <v>0</v>
      </c>
      <c r="Q172" s="114">
        <f>IFERROR(DTE_demand_forecast!Q172*Demand_Settings!$E$34,"-")</f>
        <v>0</v>
      </c>
      <c r="R172" s="114">
        <f>IFERROR(DTE_demand_forecast!R172*Demand_Settings!$E$34,"-")</f>
        <v>0</v>
      </c>
      <c r="S172" s="114">
        <f>IFERROR(DTE_demand_forecast!S172*Demand_Settings!$E$34,"-")</f>
        <v>0</v>
      </c>
      <c r="T172" s="114">
        <f>IFERROR(DTE_demand_forecast!T172*Demand_Settings!$E$34,"-")</f>
        <v>0</v>
      </c>
      <c r="U172" s="114">
        <f>IFERROR(DTE_demand_forecast!U172*Demand_Settings!$E$34,"-")</f>
        <v>0</v>
      </c>
      <c r="V172" s="114">
        <f>IFERROR(DTE_demand_forecast!V172*Demand_Settings!$E$34,"-")</f>
        <v>0</v>
      </c>
      <c r="W172" s="114">
        <f>IFERROR(DTE_demand_forecast!W172*Demand_Settings!$E$34,"-")</f>
        <v>0</v>
      </c>
    </row>
    <row r="173" spans="1:23" ht="12" x14ac:dyDescent="0.25">
      <c r="A173" s="78" t="s">
        <v>136</v>
      </c>
      <c r="B173" s="74" t="s">
        <v>109</v>
      </c>
      <c r="C173" s="86"/>
      <c r="D173" s="114">
        <f>IFERROR(DTE_demand_forecast!D173*Demand_Settings!$E$34,"-")</f>
        <v>271338.25825992058</v>
      </c>
      <c r="E173" s="114">
        <f>IFERROR(DTE_demand_forecast!E173*Demand_Settings!$E$34,"-")</f>
        <v>271338.25825992058</v>
      </c>
      <c r="F173" s="114">
        <f>IFERROR(DTE_demand_forecast!F173*Demand_Settings!$E$34,"-")</f>
        <v>271338.25825992058</v>
      </c>
      <c r="G173" s="114">
        <f>IFERROR(DTE_demand_forecast!G173*Demand_Settings!$E$34,"-")</f>
        <v>271338.25825992058</v>
      </c>
      <c r="H173" s="114">
        <f>IFERROR(DTE_demand_forecast!H173*Demand_Settings!$E$34,"-")</f>
        <v>271338.25825992058</v>
      </c>
      <c r="I173" s="114">
        <f>IFERROR(DTE_demand_forecast!I173*Demand_Settings!$E$34,"-")</f>
        <v>271338.25825992058</v>
      </c>
      <c r="J173" s="114">
        <f>IFERROR(DTE_demand_forecast!J173*Demand_Settings!$E$34,"-")</f>
        <v>271338.25825992058</v>
      </c>
      <c r="K173" s="114">
        <f>IFERROR(DTE_demand_forecast!K173*Demand_Settings!$E$34,"-")</f>
        <v>271338.25825992058</v>
      </c>
      <c r="L173" s="114">
        <f>IFERROR(DTE_demand_forecast!L173*Demand_Settings!$E$34,"-")</f>
        <v>271338.25825992058</v>
      </c>
      <c r="M173" s="114">
        <f>IFERROR(DTE_demand_forecast!M173*Demand_Settings!$E$34,"-")</f>
        <v>271338.25825992058</v>
      </c>
      <c r="N173" s="114">
        <f>IFERROR(DTE_demand_forecast!N173*Demand_Settings!$E$34,"-")</f>
        <v>271338.25825992058</v>
      </c>
      <c r="O173" s="114">
        <f>IFERROR(DTE_demand_forecast!O173*Demand_Settings!$E$34,"-")</f>
        <v>271338.25825992058</v>
      </c>
      <c r="P173" s="114">
        <f>IFERROR(DTE_demand_forecast!P173*Demand_Settings!$E$34,"-")</f>
        <v>271338.25825992058</v>
      </c>
      <c r="Q173" s="114">
        <f>IFERROR(DTE_demand_forecast!Q173*Demand_Settings!$E$34,"-")</f>
        <v>271338.25825992058</v>
      </c>
      <c r="R173" s="114">
        <f>IFERROR(DTE_demand_forecast!R173*Demand_Settings!$E$34,"-")</f>
        <v>271338.25825992058</v>
      </c>
      <c r="S173" s="114">
        <f>IFERROR(DTE_demand_forecast!S173*Demand_Settings!$E$34,"-")</f>
        <v>271338.25825992058</v>
      </c>
      <c r="T173" s="114">
        <f>IFERROR(DTE_demand_forecast!T173*Demand_Settings!$E$34,"-")</f>
        <v>271338.25825992058</v>
      </c>
      <c r="U173" s="114">
        <f>IFERROR(DTE_demand_forecast!U173*Demand_Settings!$E$34,"-")</f>
        <v>271338.25825992058</v>
      </c>
      <c r="V173" s="114">
        <f>IFERROR(DTE_demand_forecast!V173*Demand_Settings!$E$34,"-")</f>
        <v>271338.25825992058</v>
      </c>
      <c r="W173" s="114">
        <f>IFERROR(DTE_demand_forecast!W173*Demand_Settings!$E$34,"-")</f>
        <v>271338.25825992058</v>
      </c>
    </row>
    <row r="174" spans="1:23" ht="12" x14ac:dyDescent="0.25">
      <c r="A174" s="78" t="s">
        <v>137</v>
      </c>
      <c r="B174" s="74" t="s">
        <v>109</v>
      </c>
      <c r="C174" s="86"/>
      <c r="D174" s="114">
        <f>IFERROR(DTE_demand_forecast!D174*Demand_Settings!$E$34,"-")</f>
        <v>271338.25825992058</v>
      </c>
      <c r="E174" s="114">
        <f>IFERROR(DTE_demand_forecast!E174*Demand_Settings!$E$34,"-")</f>
        <v>271338.25825992058</v>
      </c>
      <c r="F174" s="114">
        <f>IFERROR(DTE_demand_forecast!F174*Demand_Settings!$E$34,"-")</f>
        <v>271338.25825992058</v>
      </c>
      <c r="G174" s="114">
        <f>IFERROR(DTE_demand_forecast!G174*Demand_Settings!$E$34,"-")</f>
        <v>271338.25825992058</v>
      </c>
      <c r="H174" s="114">
        <f>IFERROR(DTE_demand_forecast!H174*Demand_Settings!$E$34,"-")</f>
        <v>271338.25825992058</v>
      </c>
      <c r="I174" s="114">
        <f>IFERROR(DTE_demand_forecast!I174*Demand_Settings!$E$34,"-")</f>
        <v>271338.25825992058</v>
      </c>
      <c r="J174" s="114">
        <f>IFERROR(DTE_demand_forecast!J174*Demand_Settings!$E$34,"-")</f>
        <v>271338.25825992058</v>
      </c>
      <c r="K174" s="114">
        <f>IFERROR(DTE_demand_forecast!K174*Demand_Settings!$E$34,"-")</f>
        <v>271338.25825992058</v>
      </c>
      <c r="L174" s="114">
        <f>IFERROR(DTE_demand_forecast!L174*Demand_Settings!$E$34,"-")</f>
        <v>271338.25825992058</v>
      </c>
      <c r="M174" s="114">
        <f>IFERROR(DTE_demand_forecast!M174*Demand_Settings!$E$34,"-")</f>
        <v>271338.25825992058</v>
      </c>
      <c r="N174" s="114">
        <f>IFERROR(DTE_demand_forecast!N174*Demand_Settings!$E$34,"-")</f>
        <v>271338.25825992058</v>
      </c>
      <c r="O174" s="114">
        <f>IFERROR(DTE_demand_forecast!O174*Demand_Settings!$E$34,"-")</f>
        <v>271338.25825992058</v>
      </c>
      <c r="P174" s="114">
        <f>IFERROR(DTE_demand_forecast!P174*Demand_Settings!$E$34,"-")</f>
        <v>271338.25825992058</v>
      </c>
      <c r="Q174" s="114">
        <f>IFERROR(DTE_demand_forecast!Q174*Demand_Settings!$E$34,"-")</f>
        <v>271338.25825992058</v>
      </c>
      <c r="R174" s="114">
        <f>IFERROR(DTE_demand_forecast!R174*Demand_Settings!$E$34,"-")</f>
        <v>271338.25825992058</v>
      </c>
      <c r="S174" s="114">
        <f>IFERROR(DTE_demand_forecast!S174*Demand_Settings!$E$34,"-")</f>
        <v>271338.25825992058</v>
      </c>
      <c r="T174" s="114">
        <f>IFERROR(DTE_demand_forecast!T174*Demand_Settings!$E$34,"-")</f>
        <v>271338.25825992058</v>
      </c>
      <c r="U174" s="114">
        <f>IFERROR(DTE_demand_forecast!U174*Demand_Settings!$E$34,"-")</f>
        <v>271338.25825992058</v>
      </c>
      <c r="V174" s="114">
        <f>IFERROR(DTE_demand_forecast!V174*Demand_Settings!$E$34,"-")</f>
        <v>271338.25825992058</v>
      </c>
      <c r="W174" s="114">
        <f>IFERROR(DTE_demand_forecast!W174*Demand_Settings!$E$34,"-")</f>
        <v>271338.25825992058</v>
      </c>
    </row>
    <row r="175" spans="1:23" ht="12" x14ac:dyDescent="0.25">
      <c r="A175" s="78" t="s">
        <v>138</v>
      </c>
      <c r="B175" s="74" t="s">
        <v>109</v>
      </c>
      <c r="C175" s="86"/>
      <c r="D175" s="114">
        <f>IFERROR(DTE_demand_forecast!D175*Demand_Settings!$E$34,"-")</f>
        <v>271338.25825992058</v>
      </c>
      <c r="E175" s="114">
        <f>IFERROR(DTE_demand_forecast!E175*Demand_Settings!$E$34,"-")</f>
        <v>271338.25825992058</v>
      </c>
      <c r="F175" s="114">
        <f>IFERROR(DTE_demand_forecast!F175*Demand_Settings!$E$34,"-")</f>
        <v>271338.25825992058</v>
      </c>
      <c r="G175" s="114">
        <f>IFERROR(DTE_demand_forecast!G175*Demand_Settings!$E$34,"-")</f>
        <v>271338.25825992058</v>
      </c>
      <c r="H175" s="114">
        <f>IFERROR(DTE_demand_forecast!H175*Demand_Settings!$E$34,"-")</f>
        <v>271338.25825992058</v>
      </c>
      <c r="I175" s="114">
        <f>IFERROR(DTE_demand_forecast!I175*Demand_Settings!$E$34,"-")</f>
        <v>271338.25825992058</v>
      </c>
      <c r="J175" s="114">
        <f>IFERROR(DTE_demand_forecast!J175*Demand_Settings!$E$34,"-")</f>
        <v>271338.25825992058</v>
      </c>
      <c r="K175" s="114">
        <f>IFERROR(DTE_demand_forecast!K175*Demand_Settings!$E$34,"-")</f>
        <v>271338.25825992058</v>
      </c>
      <c r="L175" s="114">
        <f>IFERROR(DTE_demand_forecast!L175*Demand_Settings!$E$34,"-")</f>
        <v>271338.25825992058</v>
      </c>
      <c r="M175" s="114">
        <f>IFERROR(DTE_demand_forecast!M175*Demand_Settings!$E$34,"-")</f>
        <v>271338.25825992058</v>
      </c>
      <c r="N175" s="114">
        <f>IFERROR(DTE_demand_forecast!N175*Demand_Settings!$E$34,"-")</f>
        <v>271338.25825992058</v>
      </c>
      <c r="O175" s="114">
        <f>IFERROR(DTE_demand_forecast!O175*Demand_Settings!$E$34,"-")</f>
        <v>271338.25825992058</v>
      </c>
      <c r="P175" s="114">
        <f>IFERROR(DTE_demand_forecast!P175*Demand_Settings!$E$34,"-")</f>
        <v>271338.25825992058</v>
      </c>
      <c r="Q175" s="114">
        <f>IFERROR(DTE_demand_forecast!Q175*Demand_Settings!$E$34,"-")</f>
        <v>271338.25825992058</v>
      </c>
      <c r="R175" s="114">
        <f>IFERROR(DTE_demand_forecast!R175*Demand_Settings!$E$34,"-")</f>
        <v>271338.25825992058</v>
      </c>
      <c r="S175" s="114">
        <f>IFERROR(DTE_demand_forecast!S175*Demand_Settings!$E$34,"-")</f>
        <v>271338.25825992058</v>
      </c>
      <c r="T175" s="114">
        <f>IFERROR(DTE_demand_forecast!T175*Demand_Settings!$E$34,"-")</f>
        <v>271338.25825992058</v>
      </c>
      <c r="U175" s="114">
        <f>IFERROR(DTE_demand_forecast!U175*Demand_Settings!$E$34,"-")</f>
        <v>271338.25825992058</v>
      </c>
      <c r="V175" s="114">
        <f>IFERROR(DTE_demand_forecast!V175*Demand_Settings!$E$34,"-")</f>
        <v>271338.25825992058</v>
      </c>
      <c r="W175" s="114">
        <f>IFERROR(DTE_demand_forecast!W175*Demand_Settings!$E$34,"-")</f>
        <v>271338.25825992058</v>
      </c>
    </row>
    <row r="176" spans="1:23" ht="12" x14ac:dyDescent="0.25">
      <c r="A176" s="78" t="s">
        <v>139</v>
      </c>
      <c r="B176" s="74" t="s">
        <v>109</v>
      </c>
      <c r="C176" s="86"/>
      <c r="D176" s="114">
        <f>IFERROR(DTE_demand_forecast!D176*Demand_Settings!$E$34,"-")</f>
        <v>271338.25825992058</v>
      </c>
      <c r="E176" s="114">
        <f>IFERROR(DTE_demand_forecast!E176*Demand_Settings!$E$34,"-")</f>
        <v>271338.25825992058</v>
      </c>
      <c r="F176" s="114">
        <f>IFERROR(DTE_demand_forecast!F176*Demand_Settings!$E$34,"-")</f>
        <v>271338.25825992058</v>
      </c>
      <c r="G176" s="114">
        <f>IFERROR(DTE_demand_forecast!G176*Demand_Settings!$E$34,"-")</f>
        <v>271338.25825992058</v>
      </c>
      <c r="H176" s="114">
        <f>IFERROR(DTE_demand_forecast!H176*Demand_Settings!$E$34,"-")</f>
        <v>271338.25825992058</v>
      </c>
      <c r="I176" s="114">
        <f>IFERROR(DTE_demand_forecast!I176*Demand_Settings!$E$34,"-")</f>
        <v>271338.25825992058</v>
      </c>
      <c r="J176" s="114">
        <f>IFERROR(DTE_demand_forecast!J176*Demand_Settings!$E$34,"-")</f>
        <v>271338.25825992058</v>
      </c>
      <c r="K176" s="114">
        <f>IFERROR(DTE_demand_forecast!K176*Demand_Settings!$E$34,"-")</f>
        <v>271338.25825992058</v>
      </c>
      <c r="L176" s="114">
        <f>IFERROR(DTE_demand_forecast!L176*Demand_Settings!$E$34,"-")</f>
        <v>271338.25825992058</v>
      </c>
      <c r="M176" s="114">
        <f>IFERROR(DTE_demand_forecast!M176*Demand_Settings!$E$34,"-")</f>
        <v>271338.25825992058</v>
      </c>
      <c r="N176" s="114">
        <f>IFERROR(DTE_demand_forecast!N176*Demand_Settings!$E$34,"-")</f>
        <v>271338.25825992058</v>
      </c>
      <c r="O176" s="114">
        <f>IFERROR(DTE_demand_forecast!O176*Demand_Settings!$E$34,"-")</f>
        <v>271338.25825992058</v>
      </c>
      <c r="P176" s="114">
        <f>IFERROR(DTE_demand_forecast!P176*Demand_Settings!$E$34,"-")</f>
        <v>271338.25825992058</v>
      </c>
      <c r="Q176" s="114">
        <f>IFERROR(DTE_demand_forecast!Q176*Demand_Settings!$E$34,"-")</f>
        <v>271338.25825992058</v>
      </c>
      <c r="R176" s="114">
        <f>IFERROR(DTE_demand_forecast!R176*Demand_Settings!$E$34,"-")</f>
        <v>271338.25825992058</v>
      </c>
      <c r="S176" s="114">
        <f>IFERROR(DTE_demand_forecast!S176*Demand_Settings!$E$34,"-")</f>
        <v>271338.25825992058</v>
      </c>
      <c r="T176" s="114">
        <f>IFERROR(DTE_demand_forecast!T176*Demand_Settings!$E$34,"-")</f>
        <v>271338.25825992058</v>
      </c>
      <c r="U176" s="114">
        <f>IFERROR(DTE_demand_forecast!U176*Demand_Settings!$E$34,"-")</f>
        <v>271338.25825992058</v>
      </c>
      <c r="V176" s="114">
        <f>IFERROR(DTE_demand_forecast!V176*Demand_Settings!$E$34,"-")</f>
        <v>271338.25825992058</v>
      </c>
      <c r="W176" s="114">
        <f>IFERROR(DTE_demand_forecast!W176*Demand_Settings!$E$34,"-")</f>
        <v>271338.25825992058</v>
      </c>
    </row>
    <row r="177" spans="1:23" ht="12" x14ac:dyDescent="0.25">
      <c r="A177" s="85" t="s">
        <v>89</v>
      </c>
      <c r="B177" s="74" t="s">
        <v>110</v>
      </c>
      <c r="C177" s="86" t="s">
        <v>144</v>
      </c>
      <c r="D177" s="114">
        <f>IFERROR(DTE_demand_forecast!D177*Demand_Settings!$E$34,"-")</f>
        <v>1560573.2458333331</v>
      </c>
      <c r="E177" s="114">
        <f>IFERROR(DTE_demand_forecast!E177*Demand_Settings!$E$34,"-")</f>
        <v>1578947.1763888889</v>
      </c>
      <c r="F177" s="114">
        <f>IFERROR(DTE_demand_forecast!F177*Demand_Settings!$E$34,"-")</f>
        <v>1468751.5277777778</v>
      </c>
      <c r="G177" s="114">
        <f>IFERROR(DTE_demand_forecast!G177*Demand_Settings!$E$34,"-")</f>
        <v>1568986.4438888887</v>
      </c>
      <c r="H177" s="114">
        <f>IFERROR(DTE_demand_forecast!H177*Demand_Settings!$E$34,"-")</f>
        <v>1568986.4438888887</v>
      </c>
      <c r="I177" s="114">
        <f>IFERROR(DTE_demand_forecast!I177*Demand_Settings!$E$34,"-")</f>
        <v>1568986.4438888887</v>
      </c>
      <c r="J177" s="114">
        <f>IFERROR(DTE_demand_forecast!J177*Demand_Settings!$E$34,"-")</f>
        <v>1568986.4438888887</v>
      </c>
      <c r="K177" s="114">
        <f>IFERROR(DTE_demand_forecast!K177*Demand_Settings!$E$34,"-")</f>
        <v>1568986.4438888887</v>
      </c>
      <c r="L177" s="114">
        <f>IFERROR(DTE_demand_forecast!L177*Demand_Settings!$E$34,"-")</f>
        <v>1568986.4438888887</v>
      </c>
      <c r="M177" s="114">
        <f>IFERROR(DTE_demand_forecast!M177*Demand_Settings!$E$34,"-")</f>
        <v>1568986.4438888887</v>
      </c>
      <c r="N177" s="114">
        <f>IFERROR(DTE_demand_forecast!N177*Demand_Settings!$E$34,"-")</f>
        <v>1568986.4438888887</v>
      </c>
      <c r="O177" s="114">
        <f>IFERROR(DTE_demand_forecast!O177*Demand_Settings!$E$34,"-")</f>
        <v>1568986.4438888887</v>
      </c>
      <c r="P177" s="114">
        <f>IFERROR(DTE_demand_forecast!P177*Demand_Settings!$E$34,"-")</f>
        <v>1568986.4438888887</v>
      </c>
      <c r="Q177" s="114">
        <f>IFERROR(DTE_demand_forecast!Q177*Demand_Settings!$E$34,"-")</f>
        <v>1568986.4438888887</v>
      </c>
      <c r="R177" s="114">
        <f>IFERROR(DTE_demand_forecast!R177*Demand_Settings!$E$34,"-")</f>
        <v>1568986.4438888887</v>
      </c>
      <c r="S177" s="114">
        <f>IFERROR(DTE_demand_forecast!S177*Demand_Settings!$E$34,"-")</f>
        <v>1568986.4438888887</v>
      </c>
      <c r="T177" s="114">
        <f>IFERROR(DTE_demand_forecast!T177*Demand_Settings!$E$34,"-")</f>
        <v>1568986.4438888887</v>
      </c>
      <c r="U177" s="114">
        <f>IFERROR(DTE_demand_forecast!U177*Demand_Settings!$E$34,"-")</f>
        <v>1568986.4438888887</v>
      </c>
      <c r="V177" s="114">
        <f>IFERROR(DTE_demand_forecast!V177*Demand_Settings!$E$34,"-")</f>
        <v>1568986.4438888887</v>
      </c>
      <c r="W177" s="114">
        <f>IFERROR(DTE_demand_forecast!W177*Demand_Settings!$E$34,"-")</f>
        <v>1568986.4438888887</v>
      </c>
    </row>
    <row r="178" spans="1:23" ht="12" x14ac:dyDescent="0.25">
      <c r="A178" s="85" t="s">
        <v>90</v>
      </c>
      <c r="B178" s="74" t="s">
        <v>110</v>
      </c>
      <c r="C178" s="86" t="s">
        <v>144</v>
      </c>
      <c r="D178" s="114">
        <f>IFERROR(DTE_demand_forecast!D178*Demand_Settings!$E$34,"-")</f>
        <v>1826546.2499999998</v>
      </c>
      <c r="E178" s="114">
        <f>IFERROR(DTE_demand_forecast!E178*Demand_Settings!$E$34,"-")</f>
        <v>1734026.666666667</v>
      </c>
      <c r="F178" s="114">
        <f>IFERROR(DTE_demand_forecast!F178*Demand_Settings!$E$34,"-")</f>
        <v>1612000.7388888889</v>
      </c>
      <c r="G178" s="114">
        <f>IFERROR(DTE_demand_forecast!G178*Demand_Settings!$E$34,"-")</f>
        <v>1727389.2197222223</v>
      </c>
      <c r="H178" s="114">
        <f>IFERROR(DTE_demand_forecast!H178*Demand_Settings!$E$34,"-")</f>
        <v>1727389.2197222223</v>
      </c>
      <c r="I178" s="114">
        <f>IFERROR(DTE_demand_forecast!I178*Demand_Settings!$E$34,"-")</f>
        <v>0</v>
      </c>
      <c r="J178" s="114">
        <f>IFERROR(DTE_demand_forecast!J178*Demand_Settings!$E$34,"-")</f>
        <v>0</v>
      </c>
      <c r="K178" s="114">
        <f>IFERROR(DTE_demand_forecast!K178*Demand_Settings!$E$34,"-")</f>
        <v>0</v>
      </c>
      <c r="L178" s="114">
        <f>IFERROR(DTE_demand_forecast!L178*Demand_Settings!$E$34,"-")</f>
        <v>0</v>
      </c>
      <c r="M178" s="114">
        <f>IFERROR(DTE_demand_forecast!M178*Demand_Settings!$E$34,"-")</f>
        <v>0</v>
      </c>
      <c r="N178" s="114">
        <f>IFERROR(DTE_demand_forecast!N178*Demand_Settings!$E$34,"-")</f>
        <v>0</v>
      </c>
      <c r="O178" s="114">
        <f>IFERROR(DTE_demand_forecast!O178*Demand_Settings!$E$34,"-")</f>
        <v>0</v>
      </c>
      <c r="P178" s="114">
        <f>IFERROR(DTE_demand_forecast!P178*Demand_Settings!$E$34,"-")</f>
        <v>0</v>
      </c>
      <c r="Q178" s="114">
        <f>IFERROR(DTE_demand_forecast!Q178*Demand_Settings!$E$34,"-")</f>
        <v>0</v>
      </c>
      <c r="R178" s="114">
        <f>IFERROR(DTE_demand_forecast!R178*Demand_Settings!$E$34,"-")</f>
        <v>0</v>
      </c>
      <c r="S178" s="114">
        <f>IFERROR(DTE_demand_forecast!S178*Demand_Settings!$E$34,"-")</f>
        <v>0</v>
      </c>
      <c r="T178" s="114">
        <f>IFERROR(DTE_demand_forecast!T178*Demand_Settings!$E$34,"-")</f>
        <v>0</v>
      </c>
      <c r="U178" s="114">
        <f>IFERROR(DTE_demand_forecast!U178*Demand_Settings!$E$34,"-")</f>
        <v>0</v>
      </c>
      <c r="V178" s="114">
        <f>IFERROR(DTE_demand_forecast!V178*Demand_Settings!$E$34,"-")</f>
        <v>0</v>
      </c>
      <c r="W178" s="114">
        <f>IFERROR(DTE_demand_forecast!W178*Demand_Settings!$E$34,"-")</f>
        <v>0</v>
      </c>
    </row>
    <row r="179" spans="1:23" ht="12" x14ac:dyDescent="0.25">
      <c r="A179" s="85" t="s">
        <v>93</v>
      </c>
      <c r="B179" s="79" t="s">
        <v>111</v>
      </c>
      <c r="C179" s="86"/>
      <c r="D179" s="114">
        <f>IFERROR(DTE_demand_forecast!D179*Demand_Settings!$E$34,"-")</f>
        <v>0</v>
      </c>
      <c r="E179" s="114">
        <f>IFERROR(DTE_demand_forecast!E179*Demand_Settings!$E$34,"-")</f>
        <v>0</v>
      </c>
      <c r="F179" s="114">
        <f>IFERROR(DTE_demand_forecast!F179*Demand_Settings!$E$34,"-")</f>
        <v>0</v>
      </c>
      <c r="G179" s="114">
        <f>IFERROR(DTE_demand_forecast!G179*Demand_Settings!$E$34,"-")</f>
        <v>0</v>
      </c>
      <c r="H179" s="114">
        <f>IFERROR(DTE_demand_forecast!H179*Demand_Settings!$E$34,"-")</f>
        <v>0</v>
      </c>
      <c r="I179" s="114">
        <f>IFERROR(DTE_demand_forecast!I179*Demand_Settings!$E$34,"-")</f>
        <v>0</v>
      </c>
      <c r="J179" s="114">
        <f>IFERROR(DTE_demand_forecast!J179*Demand_Settings!$E$34,"-")</f>
        <v>0</v>
      </c>
      <c r="K179" s="114">
        <f>IFERROR(DTE_demand_forecast!K179*Demand_Settings!$E$34,"-")</f>
        <v>0</v>
      </c>
      <c r="L179" s="114">
        <f>IFERROR(DTE_demand_forecast!L179*Demand_Settings!$E$34,"-")</f>
        <v>0</v>
      </c>
      <c r="M179" s="114">
        <f>IFERROR(DTE_demand_forecast!M179*Demand_Settings!$E$34,"-")</f>
        <v>0</v>
      </c>
      <c r="N179" s="114">
        <f>IFERROR(DTE_demand_forecast!N179*Demand_Settings!$E$34,"-")</f>
        <v>0</v>
      </c>
      <c r="O179" s="114">
        <f>IFERROR(DTE_demand_forecast!O179*Demand_Settings!$E$34,"-")</f>
        <v>0</v>
      </c>
      <c r="P179" s="114">
        <f>IFERROR(DTE_demand_forecast!P179*Demand_Settings!$E$34,"-")</f>
        <v>0</v>
      </c>
      <c r="Q179" s="114">
        <f>IFERROR(DTE_demand_forecast!Q179*Demand_Settings!$E$34,"-")</f>
        <v>0</v>
      </c>
      <c r="R179" s="114">
        <f>IFERROR(DTE_demand_forecast!R179*Demand_Settings!$E$34,"-")</f>
        <v>0</v>
      </c>
      <c r="S179" s="114">
        <f>IFERROR(DTE_demand_forecast!S179*Demand_Settings!$E$34,"-")</f>
        <v>0</v>
      </c>
      <c r="T179" s="114">
        <f>IFERROR(DTE_demand_forecast!T179*Demand_Settings!$E$34,"-")</f>
        <v>0</v>
      </c>
      <c r="U179" s="114">
        <f>IFERROR(DTE_demand_forecast!U179*Demand_Settings!$E$34,"-")</f>
        <v>0</v>
      </c>
      <c r="V179" s="114">
        <f>IFERROR(DTE_demand_forecast!V179*Demand_Settings!$E$34,"-")</f>
        <v>0</v>
      </c>
      <c r="W179" s="114">
        <f>IFERROR(DTE_demand_forecast!W179*Demand_Settings!$E$34,"-")</f>
        <v>0</v>
      </c>
    </row>
    <row r="180" spans="1:23" ht="12" x14ac:dyDescent="0.25">
      <c r="A180" s="85" t="s">
        <v>126</v>
      </c>
      <c r="B180" s="74" t="s">
        <v>110</v>
      </c>
      <c r="C180" s="86"/>
      <c r="D180" s="114">
        <f>IFERROR(DTE_demand_forecast!D180*Demand_Settings!$E$34,"-")</f>
        <v>380941.83242857124</v>
      </c>
      <c r="E180" s="114">
        <f>IFERROR(DTE_demand_forecast!E180*Demand_Settings!$E$34,"-")</f>
        <v>380941.83242857124</v>
      </c>
      <c r="F180" s="114">
        <f>IFERROR(DTE_demand_forecast!F180*Demand_Settings!$E$34,"-")</f>
        <v>380941.83242857124</v>
      </c>
      <c r="G180" s="114">
        <f>IFERROR(DTE_demand_forecast!G180*Demand_Settings!$E$34,"-")</f>
        <v>380941.83242857124</v>
      </c>
      <c r="H180" s="114">
        <f>IFERROR(DTE_demand_forecast!H180*Demand_Settings!$E$34,"-")</f>
        <v>380941.83242857124</v>
      </c>
      <c r="I180" s="114">
        <f>IFERROR(DTE_demand_forecast!I180*Demand_Settings!$E$34,"-")</f>
        <v>0</v>
      </c>
      <c r="J180" s="114">
        <f>IFERROR(DTE_demand_forecast!J180*Demand_Settings!$E$34,"-")</f>
        <v>0</v>
      </c>
      <c r="K180" s="114">
        <f>IFERROR(DTE_demand_forecast!K180*Demand_Settings!$E$34,"-")</f>
        <v>0</v>
      </c>
      <c r="L180" s="114">
        <f>IFERROR(DTE_demand_forecast!L180*Demand_Settings!$E$34,"-")</f>
        <v>0</v>
      </c>
      <c r="M180" s="114">
        <f>IFERROR(DTE_demand_forecast!M180*Demand_Settings!$E$34,"-")</f>
        <v>0</v>
      </c>
      <c r="N180" s="114">
        <f>IFERROR(DTE_demand_forecast!N180*Demand_Settings!$E$34,"-")</f>
        <v>0</v>
      </c>
      <c r="O180" s="114">
        <f>IFERROR(DTE_demand_forecast!O180*Demand_Settings!$E$34,"-")</f>
        <v>0</v>
      </c>
      <c r="P180" s="114">
        <f>IFERROR(DTE_demand_forecast!P180*Demand_Settings!$E$34,"-")</f>
        <v>0</v>
      </c>
      <c r="Q180" s="114">
        <f>IFERROR(DTE_demand_forecast!Q180*Demand_Settings!$E$34,"-")</f>
        <v>0</v>
      </c>
      <c r="R180" s="114">
        <f>IFERROR(DTE_demand_forecast!R180*Demand_Settings!$E$34,"-")</f>
        <v>0</v>
      </c>
      <c r="S180" s="114">
        <f>IFERROR(DTE_demand_forecast!S180*Demand_Settings!$E$34,"-")</f>
        <v>0</v>
      </c>
      <c r="T180" s="114">
        <f>IFERROR(DTE_demand_forecast!T180*Demand_Settings!$E$34,"-")</f>
        <v>0</v>
      </c>
      <c r="U180" s="114">
        <f>IFERROR(DTE_demand_forecast!U180*Demand_Settings!$E$34,"-")</f>
        <v>0</v>
      </c>
      <c r="V180" s="114">
        <f>IFERROR(DTE_demand_forecast!V180*Demand_Settings!$E$34,"-")</f>
        <v>0</v>
      </c>
      <c r="W180" s="114">
        <f>IFERROR(DTE_demand_forecast!W180*Demand_Settings!$E$34,"-")</f>
        <v>0</v>
      </c>
    </row>
    <row r="181" spans="1:23" ht="12" x14ac:dyDescent="0.25">
      <c r="A181" s="85" t="s">
        <v>91</v>
      </c>
      <c r="B181" s="74" t="s">
        <v>110</v>
      </c>
      <c r="C181" s="86" t="s">
        <v>144</v>
      </c>
      <c r="D181" s="114">
        <f>IFERROR(DTE_demand_forecast!D181*Demand_Settings!$E$34,"-")</f>
        <v>10993.305555555557</v>
      </c>
      <c r="E181" s="114">
        <f>IFERROR(DTE_demand_forecast!E181*Demand_Settings!$E$34,"-")</f>
        <v>566.66666666666663</v>
      </c>
      <c r="F181" s="114">
        <f>IFERROR(DTE_demand_forecast!F181*Demand_Settings!$E$34,"-")</f>
        <v>1866.6666666666667</v>
      </c>
      <c r="G181" s="114">
        <f>IFERROR(DTE_demand_forecast!G181*Demand_Settings!$E$34,"-")</f>
        <v>11651.920555555558</v>
      </c>
      <c r="H181" s="114">
        <f>IFERROR(DTE_demand_forecast!H181*Demand_Settings!$E$34,"-")</f>
        <v>0</v>
      </c>
      <c r="I181" s="114">
        <f>IFERROR(DTE_demand_forecast!I181*Demand_Settings!$E$34,"-")</f>
        <v>0</v>
      </c>
      <c r="J181" s="114">
        <f>IFERROR(DTE_demand_forecast!J181*Demand_Settings!$E$34,"-")</f>
        <v>0</v>
      </c>
      <c r="K181" s="114">
        <f>IFERROR(DTE_demand_forecast!K181*Demand_Settings!$E$34,"-")</f>
        <v>0</v>
      </c>
      <c r="L181" s="114">
        <f>IFERROR(DTE_demand_forecast!L181*Demand_Settings!$E$34,"-")</f>
        <v>0</v>
      </c>
      <c r="M181" s="114">
        <f>IFERROR(DTE_demand_forecast!M181*Demand_Settings!$E$34,"-")</f>
        <v>0</v>
      </c>
      <c r="N181" s="114">
        <f>IFERROR(DTE_demand_forecast!N181*Demand_Settings!$E$34,"-")</f>
        <v>0</v>
      </c>
      <c r="O181" s="114">
        <f>IFERROR(DTE_demand_forecast!O181*Demand_Settings!$E$34,"-")</f>
        <v>0</v>
      </c>
      <c r="P181" s="114">
        <f>IFERROR(DTE_demand_forecast!P181*Demand_Settings!$E$34,"-")</f>
        <v>0</v>
      </c>
      <c r="Q181" s="114">
        <f>IFERROR(DTE_demand_forecast!Q181*Demand_Settings!$E$34,"-")</f>
        <v>0</v>
      </c>
      <c r="R181" s="114">
        <f>IFERROR(DTE_demand_forecast!R181*Demand_Settings!$E$34,"-")</f>
        <v>0</v>
      </c>
      <c r="S181" s="114">
        <f>IFERROR(DTE_demand_forecast!S181*Demand_Settings!$E$34,"-")</f>
        <v>0</v>
      </c>
      <c r="T181" s="114">
        <f>IFERROR(DTE_demand_forecast!T181*Demand_Settings!$E$34,"-")</f>
        <v>0</v>
      </c>
      <c r="U181" s="114">
        <f>IFERROR(DTE_demand_forecast!U181*Demand_Settings!$E$34,"-")</f>
        <v>0</v>
      </c>
      <c r="V181" s="114">
        <f>IFERROR(DTE_demand_forecast!V181*Demand_Settings!$E$34,"-")</f>
        <v>0</v>
      </c>
      <c r="W181" s="114">
        <f>IFERROR(DTE_demand_forecast!W181*Demand_Settings!$E$34,"-")</f>
        <v>0</v>
      </c>
    </row>
    <row r="182" spans="1:23" ht="12" x14ac:dyDescent="0.25">
      <c r="A182" s="89" t="s">
        <v>92</v>
      </c>
      <c r="B182" s="80" t="s">
        <v>112</v>
      </c>
      <c r="C182" s="86" t="s">
        <v>144</v>
      </c>
      <c r="D182" s="114">
        <f>IFERROR(DTE_demand_forecast!D182*Demand_Settings!$E$34,"-")</f>
        <v>3878760</v>
      </c>
      <c r="E182" s="114">
        <f>IFERROR(DTE_demand_forecast!E182*Demand_Settings!$E$34,"-")</f>
        <v>3942036.2499999995</v>
      </c>
      <c r="F182" s="114">
        <f>IFERROR(DTE_demand_forecast!F182*Demand_Settings!$E$34,"-")</f>
        <v>3705522.7777777775</v>
      </c>
      <c r="G182" s="114">
        <f>IFERROR(DTE_demand_forecast!G182*Demand_Settings!$E$34,"-")</f>
        <v>3874742.6791666667</v>
      </c>
      <c r="H182" s="114">
        <f>IFERROR(DTE_demand_forecast!H182*Demand_Settings!$E$34,"-")</f>
        <v>3874742.6791666667</v>
      </c>
      <c r="I182" s="114">
        <f>IFERROR(DTE_demand_forecast!I182*Demand_Settings!$E$34,"-")</f>
        <v>3874742.6791666667</v>
      </c>
      <c r="J182" s="114">
        <f>IFERROR(DTE_demand_forecast!J182*Demand_Settings!$E$34,"-")</f>
        <v>3874742.6791666667</v>
      </c>
      <c r="K182" s="114">
        <f>IFERROR(DTE_demand_forecast!K182*Demand_Settings!$E$34,"-")</f>
        <v>3874742.6791666667</v>
      </c>
      <c r="L182" s="114">
        <f>IFERROR(DTE_demand_forecast!L182*Demand_Settings!$E$34,"-")</f>
        <v>3874742.6791666667</v>
      </c>
      <c r="M182" s="114">
        <f>IFERROR(DTE_demand_forecast!M182*Demand_Settings!$E$34,"-")</f>
        <v>3874742.6791666667</v>
      </c>
      <c r="N182" s="114">
        <f>IFERROR(DTE_demand_forecast!N182*Demand_Settings!$E$34,"-")</f>
        <v>0</v>
      </c>
      <c r="O182" s="114">
        <f>IFERROR(DTE_demand_forecast!O182*Demand_Settings!$E$34,"-")</f>
        <v>0</v>
      </c>
      <c r="P182" s="114">
        <f>IFERROR(DTE_demand_forecast!P182*Demand_Settings!$E$34,"-")</f>
        <v>0</v>
      </c>
      <c r="Q182" s="114">
        <f>IFERROR(DTE_demand_forecast!Q182*Demand_Settings!$E$34,"-")</f>
        <v>0</v>
      </c>
      <c r="R182" s="114">
        <f>IFERROR(DTE_demand_forecast!R182*Demand_Settings!$E$34,"-")</f>
        <v>0</v>
      </c>
      <c r="S182" s="114">
        <f>IFERROR(DTE_demand_forecast!S182*Demand_Settings!$E$34,"-")</f>
        <v>0</v>
      </c>
      <c r="T182" s="114">
        <f>IFERROR(DTE_demand_forecast!T182*Demand_Settings!$E$34,"-")</f>
        <v>0</v>
      </c>
      <c r="U182" s="114">
        <f>IFERROR(DTE_demand_forecast!U182*Demand_Settings!$E$34,"-")</f>
        <v>0</v>
      </c>
      <c r="V182" s="114">
        <f>IFERROR(DTE_demand_forecast!V182*Demand_Settings!$E$34,"-")</f>
        <v>0</v>
      </c>
      <c r="W182" s="114">
        <f>IFERROR(DTE_demand_forecast!W182*Demand_Settings!$E$34,"-")</f>
        <v>0</v>
      </c>
    </row>
    <row r="183" spans="1:23" ht="12" x14ac:dyDescent="0.25">
      <c r="A183" s="85" t="s">
        <v>94</v>
      </c>
      <c r="B183" s="74" t="s">
        <v>113</v>
      </c>
      <c r="C183" s="86"/>
      <c r="D183" s="114">
        <f>IFERROR(DTE_demand_forecast!D183*Demand_Settings!$E$34,"-")</f>
        <v>3869847.2286805552</v>
      </c>
      <c r="E183" s="114">
        <f>IFERROR(DTE_demand_forecast!E183*Demand_Settings!$E$34,"-")</f>
        <v>3869847.2286805552</v>
      </c>
      <c r="F183" s="114">
        <f>IFERROR(DTE_demand_forecast!F183*Demand_Settings!$E$34,"-")</f>
        <v>3869847.2286805552</v>
      </c>
      <c r="G183" s="114">
        <f>IFERROR(DTE_demand_forecast!G183*Demand_Settings!$E$34,"-")</f>
        <v>3869847.2286805552</v>
      </c>
      <c r="H183" s="114">
        <f>IFERROR(DTE_demand_forecast!H183*Demand_Settings!$E$34,"-")</f>
        <v>0</v>
      </c>
      <c r="I183" s="114">
        <f>IFERROR(DTE_demand_forecast!I183*Demand_Settings!$E$34,"-")</f>
        <v>0</v>
      </c>
      <c r="J183" s="114">
        <f>IFERROR(DTE_demand_forecast!J183*Demand_Settings!$E$34,"-")</f>
        <v>0</v>
      </c>
      <c r="K183" s="114">
        <f>IFERROR(DTE_demand_forecast!K183*Demand_Settings!$E$34,"-")</f>
        <v>0</v>
      </c>
      <c r="L183" s="114">
        <f>IFERROR(DTE_demand_forecast!L183*Demand_Settings!$E$34,"-")</f>
        <v>0</v>
      </c>
      <c r="M183" s="114">
        <f>IFERROR(DTE_demand_forecast!M183*Demand_Settings!$E$34,"-")</f>
        <v>0</v>
      </c>
      <c r="N183" s="114">
        <f>IFERROR(DTE_demand_forecast!N183*Demand_Settings!$E$34,"-")</f>
        <v>0</v>
      </c>
      <c r="O183" s="114">
        <f>IFERROR(DTE_demand_forecast!O183*Demand_Settings!$E$34,"-")</f>
        <v>0</v>
      </c>
      <c r="P183" s="114">
        <f>IFERROR(DTE_demand_forecast!P183*Demand_Settings!$E$34,"-")</f>
        <v>0</v>
      </c>
      <c r="Q183" s="114">
        <f>IFERROR(DTE_demand_forecast!Q183*Demand_Settings!$E$34,"-")</f>
        <v>0</v>
      </c>
      <c r="R183" s="114">
        <f>IFERROR(DTE_demand_forecast!R183*Demand_Settings!$E$34,"-")</f>
        <v>0</v>
      </c>
      <c r="S183" s="114">
        <f>IFERROR(DTE_demand_forecast!S183*Demand_Settings!$E$34,"-")</f>
        <v>0</v>
      </c>
      <c r="T183" s="114">
        <f>IFERROR(DTE_demand_forecast!T183*Demand_Settings!$E$34,"-")</f>
        <v>0</v>
      </c>
      <c r="U183" s="114">
        <f>IFERROR(DTE_demand_forecast!U183*Demand_Settings!$E$34,"-")</f>
        <v>0</v>
      </c>
      <c r="V183" s="114">
        <f>IFERROR(DTE_demand_forecast!V183*Demand_Settings!$E$34,"-")</f>
        <v>0</v>
      </c>
      <c r="W183" s="114">
        <f>IFERROR(DTE_demand_forecast!W183*Demand_Settings!$E$34,"-")</f>
        <v>0</v>
      </c>
    </row>
    <row r="184" spans="1:23" ht="12" x14ac:dyDescent="0.25">
      <c r="A184" s="85" t="s">
        <v>127</v>
      </c>
      <c r="B184" s="74" t="s">
        <v>110</v>
      </c>
      <c r="C184" s="86"/>
      <c r="D184" s="114">
        <f>IFERROR(DTE_demand_forecast!D184*Demand_Settings!$E$34,"-")</f>
        <v>380941.83242857124</v>
      </c>
      <c r="E184" s="114">
        <f>IFERROR(DTE_demand_forecast!E184*Demand_Settings!$E$34,"-")</f>
        <v>0</v>
      </c>
      <c r="F184" s="114">
        <f>IFERROR(DTE_demand_forecast!F184*Demand_Settings!$E$34,"-")</f>
        <v>0</v>
      </c>
      <c r="G184" s="114">
        <f>IFERROR(DTE_demand_forecast!G184*Demand_Settings!$E$34,"-")</f>
        <v>0</v>
      </c>
      <c r="H184" s="114">
        <f>IFERROR(DTE_demand_forecast!H184*Demand_Settings!$E$34,"-")</f>
        <v>0</v>
      </c>
      <c r="I184" s="114">
        <f>IFERROR(DTE_demand_forecast!I184*Demand_Settings!$E$34,"-")</f>
        <v>0</v>
      </c>
      <c r="J184" s="114">
        <f>IFERROR(DTE_demand_forecast!J184*Demand_Settings!$E$34,"-")</f>
        <v>0</v>
      </c>
      <c r="K184" s="114">
        <f>IFERROR(DTE_demand_forecast!K184*Demand_Settings!$E$34,"-")</f>
        <v>0</v>
      </c>
      <c r="L184" s="114">
        <f>IFERROR(DTE_demand_forecast!L184*Demand_Settings!$E$34,"-")</f>
        <v>0</v>
      </c>
      <c r="M184" s="114">
        <f>IFERROR(DTE_demand_forecast!M184*Demand_Settings!$E$34,"-")</f>
        <v>0</v>
      </c>
      <c r="N184" s="114">
        <f>IFERROR(DTE_demand_forecast!N184*Demand_Settings!$E$34,"-")</f>
        <v>0</v>
      </c>
      <c r="O184" s="114">
        <f>IFERROR(DTE_demand_forecast!O184*Demand_Settings!$E$34,"-")</f>
        <v>0</v>
      </c>
      <c r="P184" s="114">
        <f>IFERROR(DTE_demand_forecast!P184*Demand_Settings!$E$34,"-")</f>
        <v>0</v>
      </c>
      <c r="Q184" s="114">
        <f>IFERROR(DTE_demand_forecast!Q184*Demand_Settings!$E$34,"-")</f>
        <v>0</v>
      </c>
      <c r="R184" s="114">
        <f>IFERROR(DTE_demand_forecast!R184*Demand_Settings!$E$34,"-")</f>
        <v>0</v>
      </c>
      <c r="S184" s="114">
        <f>IFERROR(DTE_demand_forecast!S184*Demand_Settings!$E$34,"-")</f>
        <v>0</v>
      </c>
      <c r="T184" s="114">
        <f>IFERROR(DTE_demand_forecast!T184*Demand_Settings!$E$34,"-")</f>
        <v>0</v>
      </c>
      <c r="U184" s="114">
        <f>IFERROR(DTE_demand_forecast!U184*Demand_Settings!$E$34,"-")</f>
        <v>0</v>
      </c>
      <c r="V184" s="114">
        <f>IFERROR(DTE_demand_forecast!V184*Demand_Settings!$E$34,"-")</f>
        <v>0</v>
      </c>
      <c r="W184" s="114">
        <f>IFERROR(DTE_demand_forecast!W184*Demand_Settings!$E$34,"-")</f>
        <v>0</v>
      </c>
    </row>
    <row r="185" spans="1:23" ht="12" x14ac:dyDescent="0.25">
      <c r="A185" s="85" t="s">
        <v>128</v>
      </c>
      <c r="B185" s="74" t="s">
        <v>110</v>
      </c>
      <c r="C185" s="86"/>
      <c r="D185" s="114">
        <f>IFERROR(DTE_demand_forecast!D185*Demand_Settings!$E$34,"-")</f>
        <v>380941.83242857124</v>
      </c>
      <c r="E185" s="114">
        <f>IFERROR(DTE_demand_forecast!E185*Demand_Settings!$E$34,"-")</f>
        <v>380941.83242857124</v>
      </c>
      <c r="F185" s="114">
        <f>IFERROR(DTE_demand_forecast!F185*Demand_Settings!$E$34,"-")</f>
        <v>380941.83242857124</v>
      </c>
      <c r="G185" s="114">
        <f>IFERROR(DTE_demand_forecast!G185*Demand_Settings!$E$34,"-")</f>
        <v>0</v>
      </c>
      <c r="H185" s="114">
        <f>IFERROR(DTE_demand_forecast!H185*Demand_Settings!$E$34,"-")</f>
        <v>0</v>
      </c>
      <c r="I185" s="114">
        <f>IFERROR(DTE_demand_forecast!I185*Demand_Settings!$E$34,"-")</f>
        <v>0</v>
      </c>
      <c r="J185" s="114">
        <f>IFERROR(DTE_demand_forecast!J185*Demand_Settings!$E$34,"-")</f>
        <v>0</v>
      </c>
      <c r="K185" s="114">
        <f>IFERROR(DTE_demand_forecast!K185*Demand_Settings!$E$34,"-")</f>
        <v>0</v>
      </c>
      <c r="L185" s="114">
        <f>IFERROR(DTE_demand_forecast!L185*Demand_Settings!$E$34,"-")</f>
        <v>0</v>
      </c>
      <c r="M185" s="114">
        <f>IFERROR(DTE_demand_forecast!M185*Demand_Settings!$E$34,"-")</f>
        <v>0</v>
      </c>
      <c r="N185" s="114">
        <f>IFERROR(DTE_demand_forecast!N185*Demand_Settings!$E$34,"-")</f>
        <v>0</v>
      </c>
      <c r="O185" s="114">
        <f>IFERROR(DTE_demand_forecast!O185*Demand_Settings!$E$34,"-")</f>
        <v>0</v>
      </c>
      <c r="P185" s="114">
        <f>IFERROR(DTE_demand_forecast!P185*Demand_Settings!$E$34,"-")</f>
        <v>0</v>
      </c>
      <c r="Q185" s="114">
        <f>IFERROR(DTE_demand_forecast!Q185*Demand_Settings!$E$34,"-")</f>
        <v>0</v>
      </c>
      <c r="R185" s="114">
        <f>IFERROR(DTE_demand_forecast!R185*Demand_Settings!$E$34,"-")</f>
        <v>0</v>
      </c>
      <c r="S185" s="114">
        <f>IFERROR(DTE_demand_forecast!S185*Demand_Settings!$E$34,"-")</f>
        <v>0</v>
      </c>
      <c r="T185" s="114">
        <f>IFERROR(DTE_demand_forecast!T185*Demand_Settings!$E$34,"-")</f>
        <v>0</v>
      </c>
      <c r="U185" s="114">
        <f>IFERROR(DTE_demand_forecast!U185*Demand_Settings!$E$34,"-")</f>
        <v>0</v>
      </c>
      <c r="V185" s="114">
        <f>IFERROR(DTE_demand_forecast!V185*Demand_Settings!$E$34,"-")</f>
        <v>0</v>
      </c>
      <c r="W185" s="114">
        <f>IFERROR(DTE_demand_forecast!W185*Demand_Settings!$E$34,"-")</f>
        <v>0</v>
      </c>
    </row>
    <row r="186" spans="1:23" ht="12" x14ac:dyDescent="0.25">
      <c r="A186" s="85" t="s">
        <v>129</v>
      </c>
      <c r="B186" s="74" t="s">
        <v>110</v>
      </c>
      <c r="C186" s="86"/>
      <c r="D186" s="114">
        <f>IFERROR(DTE_demand_forecast!D186*Demand_Settings!$E$34,"-")</f>
        <v>380941.83242857124</v>
      </c>
      <c r="E186" s="114">
        <f>IFERROR(DTE_demand_forecast!E186*Demand_Settings!$E$34,"-")</f>
        <v>380941.83242857124</v>
      </c>
      <c r="F186" s="114">
        <f>IFERROR(DTE_demand_forecast!F186*Demand_Settings!$E$34,"-")</f>
        <v>380941.83242857124</v>
      </c>
      <c r="G186" s="114">
        <f>IFERROR(DTE_demand_forecast!G186*Demand_Settings!$E$34,"-")</f>
        <v>380941.83242857124</v>
      </c>
      <c r="H186" s="114">
        <f>IFERROR(DTE_demand_forecast!H186*Demand_Settings!$E$34,"-")</f>
        <v>380941.83242857124</v>
      </c>
      <c r="I186" s="114">
        <f>IFERROR(DTE_demand_forecast!I186*Demand_Settings!$E$34,"-")</f>
        <v>380941.83242857124</v>
      </c>
      <c r="J186" s="114">
        <f>IFERROR(DTE_demand_forecast!J186*Demand_Settings!$E$34,"-")</f>
        <v>0</v>
      </c>
      <c r="K186" s="114">
        <f>IFERROR(DTE_demand_forecast!K186*Demand_Settings!$E$34,"-")</f>
        <v>0</v>
      </c>
      <c r="L186" s="114">
        <f>IFERROR(DTE_demand_forecast!L186*Demand_Settings!$E$34,"-")</f>
        <v>0</v>
      </c>
      <c r="M186" s="114">
        <f>IFERROR(DTE_demand_forecast!M186*Demand_Settings!$E$34,"-")</f>
        <v>0</v>
      </c>
      <c r="N186" s="114">
        <f>IFERROR(DTE_demand_forecast!N186*Demand_Settings!$E$34,"-")</f>
        <v>0</v>
      </c>
      <c r="O186" s="114">
        <f>IFERROR(DTE_demand_forecast!O186*Demand_Settings!$E$34,"-")</f>
        <v>0</v>
      </c>
      <c r="P186" s="114">
        <f>IFERROR(DTE_demand_forecast!P186*Demand_Settings!$E$34,"-")</f>
        <v>0</v>
      </c>
      <c r="Q186" s="114">
        <f>IFERROR(DTE_demand_forecast!Q186*Demand_Settings!$E$34,"-")</f>
        <v>0</v>
      </c>
      <c r="R186" s="114">
        <f>IFERROR(DTE_demand_forecast!R186*Demand_Settings!$E$34,"-")</f>
        <v>0</v>
      </c>
      <c r="S186" s="114">
        <f>IFERROR(DTE_demand_forecast!S186*Demand_Settings!$E$34,"-")</f>
        <v>0</v>
      </c>
      <c r="T186" s="114">
        <f>IFERROR(DTE_demand_forecast!T186*Demand_Settings!$E$34,"-")</f>
        <v>0</v>
      </c>
      <c r="U186" s="114">
        <f>IFERROR(DTE_demand_forecast!U186*Demand_Settings!$E$34,"-")</f>
        <v>0</v>
      </c>
      <c r="V186" s="114">
        <f>IFERROR(DTE_demand_forecast!V186*Demand_Settings!$E$34,"-")</f>
        <v>0</v>
      </c>
      <c r="W186" s="114">
        <f>IFERROR(DTE_demand_forecast!W186*Demand_Settings!$E$34,"-")</f>
        <v>0</v>
      </c>
    </row>
    <row r="187" spans="1:23" ht="12" x14ac:dyDescent="0.25">
      <c r="A187" s="85" t="s">
        <v>95</v>
      </c>
      <c r="B187" s="77" t="s">
        <v>114</v>
      </c>
      <c r="C187" s="86"/>
      <c r="D187" s="114">
        <f>IFERROR(DTE_demand_forecast!D187*Demand_Settings!$E$34,"-")</f>
        <v>706669.99750000017</v>
      </c>
      <c r="E187" s="114">
        <f>IFERROR(DTE_demand_forecast!E187*Demand_Settings!$E$34,"-")</f>
        <v>706669.99750000017</v>
      </c>
      <c r="F187" s="114">
        <f>IFERROR(DTE_demand_forecast!F187*Demand_Settings!$E$34,"-")</f>
        <v>706669.99750000017</v>
      </c>
      <c r="G187" s="114">
        <f>IFERROR(DTE_demand_forecast!G187*Demand_Settings!$E$34,"-")</f>
        <v>706669.99750000017</v>
      </c>
      <c r="H187" s="114">
        <f>IFERROR(DTE_demand_forecast!H187*Demand_Settings!$E$34,"-")</f>
        <v>706669.99750000017</v>
      </c>
      <c r="I187" s="114">
        <f>IFERROR(DTE_demand_forecast!I187*Demand_Settings!$E$34,"-")</f>
        <v>706669.99750000017</v>
      </c>
      <c r="J187" s="114">
        <f>IFERROR(DTE_demand_forecast!J187*Demand_Settings!$E$34,"-")</f>
        <v>706669.99750000017</v>
      </c>
      <c r="K187" s="114">
        <f>IFERROR(DTE_demand_forecast!K187*Demand_Settings!$E$34,"-")</f>
        <v>706669.99750000017</v>
      </c>
      <c r="L187" s="114">
        <f>IFERROR(DTE_demand_forecast!L187*Demand_Settings!$E$34,"-")</f>
        <v>706669.99750000017</v>
      </c>
      <c r="M187" s="114">
        <f>IFERROR(DTE_demand_forecast!M187*Demand_Settings!$E$34,"-")</f>
        <v>706669.99750000017</v>
      </c>
      <c r="N187" s="114">
        <f>IFERROR(DTE_demand_forecast!N187*Demand_Settings!$E$34,"-")</f>
        <v>706669.99750000017</v>
      </c>
      <c r="O187" s="114">
        <f>IFERROR(DTE_demand_forecast!O187*Demand_Settings!$E$34,"-")</f>
        <v>706669.99750000017</v>
      </c>
      <c r="P187" s="114">
        <f>IFERROR(DTE_demand_forecast!P187*Demand_Settings!$E$34,"-")</f>
        <v>706669.99750000017</v>
      </c>
      <c r="Q187" s="114">
        <f>IFERROR(DTE_demand_forecast!Q187*Demand_Settings!$E$34,"-")</f>
        <v>706669.99750000017</v>
      </c>
      <c r="R187" s="114">
        <f>IFERROR(DTE_demand_forecast!R187*Demand_Settings!$E$34,"-")</f>
        <v>706669.99750000017</v>
      </c>
      <c r="S187" s="114">
        <f>IFERROR(DTE_demand_forecast!S187*Demand_Settings!$E$34,"-")</f>
        <v>706669.99750000017</v>
      </c>
      <c r="T187" s="114">
        <f>IFERROR(DTE_demand_forecast!T187*Demand_Settings!$E$34,"-")</f>
        <v>706669.99750000017</v>
      </c>
      <c r="U187" s="114">
        <f>IFERROR(DTE_demand_forecast!U187*Demand_Settings!$E$34,"-")</f>
        <v>706669.99750000017</v>
      </c>
      <c r="V187" s="114">
        <f>IFERROR(DTE_demand_forecast!V187*Demand_Settings!$E$34,"-")</f>
        <v>706669.99750000017</v>
      </c>
      <c r="W187" s="114">
        <f>IFERROR(DTE_demand_forecast!W187*Demand_Settings!$E$34,"-")</f>
        <v>706669.99750000017</v>
      </c>
    </row>
    <row r="188" spans="1:23" ht="12" x14ac:dyDescent="0.25">
      <c r="A188" s="85" t="s">
        <v>130</v>
      </c>
      <c r="B188" s="77" t="s">
        <v>111</v>
      </c>
      <c r="C188" s="86"/>
      <c r="D188" s="114">
        <f>IFERROR(DTE_demand_forecast!D188*Demand_Settings!$E$34,"-")</f>
        <v>715456.56189351855</v>
      </c>
      <c r="E188" s="114">
        <f>IFERROR(DTE_demand_forecast!E188*Demand_Settings!$E$34,"-")</f>
        <v>715456.56189351855</v>
      </c>
      <c r="F188" s="114">
        <f>IFERROR(DTE_demand_forecast!F188*Demand_Settings!$E$34,"-")</f>
        <v>715456.56189351855</v>
      </c>
      <c r="G188" s="114">
        <f>IFERROR(DTE_demand_forecast!G188*Demand_Settings!$E$34,"-")</f>
        <v>715456.56189351855</v>
      </c>
      <c r="H188" s="114">
        <f>IFERROR(DTE_demand_forecast!H188*Demand_Settings!$E$34,"-")</f>
        <v>715456.56189351855</v>
      </c>
      <c r="I188" s="114">
        <f>IFERROR(DTE_demand_forecast!I188*Demand_Settings!$E$34,"-")</f>
        <v>715456.56189351855</v>
      </c>
      <c r="J188" s="114">
        <f>IFERROR(DTE_demand_forecast!J188*Demand_Settings!$E$34,"-")</f>
        <v>715456.56189351855</v>
      </c>
      <c r="K188" s="114">
        <f>IFERROR(DTE_demand_forecast!K188*Demand_Settings!$E$34,"-")</f>
        <v>715456.56189351855</v>
      </c>
      <c r="L188" s="114">
        <f>IFERROR(DTE_demand_forecast!L188*Demand_Settings!$E$34,"-")</f>
        <v>715456.56189351855</v>
      </c>
      <c r="M188" s="114">
        <f>IFERROR(DTE_demand_forecast!M188*Demand_Settings!$E$34,"-")</f>
        <v>715456.56189351855</v>
      </c>
      <c r="N188" s="114">
        <f>IFERROR(DTE_demand_forecast!N188*Demand_Settings!$E$34,"-")</f>
        <v>715456.56189351855</v>
      </c>
      <c r="O188" s="114">
        <f>IFERROR(DTE_demand_forecast!O188*Demand_Settings!$E$34,"-")</f>
        <v>715456.56189351855</v>
      </c>
      <c r="P188" s="114">
        <f>IFERROR(DTE_demand_forecast!P188*Demand_Settings!$E$34,"-")</f>
        <v>715456.56189351855</v>
      </c>
      <c r="Q188" s="114">
        <f>IFERROR(DTE_demand_forecast!Q188*Demand_Settings!$E$34,"-")</f>
        <v>715456.56189351855</v>
      </c>
      <c r="R188" s="114">
        <f>IFERROR(DTE_demand_forecast!R188*Demand_Settings!$E$34,"-")</f>
        <v>715456.56189351855</v>
      </c>
      <c r="S188" s="114">
        <f>IFERROR(DTE_demand_forecast!S188*Demand_Settings!$E$34,"-")</f>
        <v>715456.56189351855</v>
      </c>
      <c r="T188" s="114">
        <f>IFERROR(DTE_demand_forecast!T188*Demand_Settings!$E$34,"-")</f>
        <v>715456.56189351855</v>
      </c>
      <c r="U188" s="114">
        <f>IFERROR(DTE_demand_forecast!U188*Demand_Settings!$E$34,"-")</f>
        <v>715456.56189351855</v>
      </c>
      <c r="V188" s="114">
        <f>IFERROR(DTE_demand_forecast!V188*Demand_Settings!$E$34,"-")</f>
        <v>715456.56189351855</v>
      </c>
      <c r="W188" s="114">
        <f>IFERROR(DTE_demand_forecast!W188*Demand_Settings!$E$34,"-")</f>
        <v>715456.56189351855</v>
      </c>
    </row>
    <row r="189" spans="1:23" ht="12" x14ac:dyDescent="0.25">
      <c r="A189" s="85" t="s">
        <v>140</v>
      </c>
      <c r="B189" s="74" t="s">
        <v>109</v>
      </c>
      <c r="C189" s="86" t="s">
        <v>144</v>
      </c>
      <c r="D189" s="114">
        <f>IFERROR(DTE_demand_forecast!D189*Demand_Settings!$E$34,"-")</f>
        <v>110645.8861111111</v>
      </c>
      <c r="E189" s="114">
        <f>IFERROR(DTE_demand_forecast!E189*Demand_Settings!$E$34,"-")</f>
        <v>122015.97222222223</v>
      </c>
      <c r="F189" s="114">
        <f>IFERROR(DTE_demand_forecast!F189*Demand_Settings!$E$34,"-")</f>
        <v>0</v>
      </c>
      <c r="G189" s="114">
        <f>IFERROR(DTE_demand_forecast!G189*Demand_Settings!$E$34,"-")</f>
        <v>0</v>
      </c>
      <c r="H189" s="114">
        <f>IFERROR(DTE_demand_forecast!H189*Demand_Settings!$E$34,"-")</f>
        <v>0</v>
      </c>
      <c r="I189" s="114">
        <f>IFERROR(DTE_demand_forecast!I189*Demand_Settings!$E$34,"-")</f>
        <v>0</v>
      </c>
      <c r="J189" s="114">
        <f>IFERROR(DTE_demand_forecast!J189*Demand_Settings!$E$34,"-")</f>
        <v>0</v>
      </c>
      <c r="K189" s="114">
        <f>IFERROR(DTE_demand_forecast!K189*Demand_Settings!$E$34,"-")</f>
        <v>0</v>
      </c>
      <c r="L189" s="114">
        <f>IFERROR(DTE_demand_forecast!L189*Demand_Settings!$E$34,"-")</f>
        <v>0</v>
      </c>
      <c r="M189" s="114">
        <f>IFERROR(DTE_demand_forecast!M189*Demand_Settings!$E$34,"-")</f>
        <v>0</v>
      </c>
      <c r="N189" s="114">
        <f>IFERROR(DTE_demand_forecast!N189*Demand_Settings!$E$34,"-")</f>
        <v>0</v>
      </c>
      <c r="O189" s="114">
        <f>IFERROR(DTE_demand_forecast!O189*Demand_Settings!$E$34,"-")</f>
        <v>0</v>
      </c>
      <c r="P189" s="114">
        <f>IFERROR(DTE_demand_forecast!P189*Demand_Settings!$E$34,"-")</f>
        <v>0</v>
      </c>
      <c r="Q189" s="114">
        <f>IFERROR(DTE_demand_forecast!Q189*Demand_Settings!$E$34,"-")</f>
        <v>0</v>
      </c>
      <c r="R189" s="114">
        <f>IFERROR(DTE_demand_forecast!R189*Demand_Settings!$E$34,"-")</f>
        <v>0</v>
      </c>
      <c r="S189" s="114">
        <f>IFERROR(DTE_demand_forecast!S189*Demand_Settings!$E$34,"-")</f>
        <v>0</v>
      </c>
      <c r="T189" s="114">
        <f>IFERROR(DTE_demand_forecast!T189*Demand_Settings!$E$34,"-")</f>
        <v>0</v>
      </c>
      <c r="U189" s="114">
        <f>IFERROR(DTE_demand_forecast!U189*Demand_Settings!$E$34,"-")</f>
        <v>0</v>
      </c>
      <c r="V189" s="114">
        <f>IFERROR(DTE_demand_forecast!V189*Demand_Settings!$E$34,"-")</f>
        <v>0</v>
      </c>
      <c r="W189" s="114">
        <f>IFERROR(DTE_demand_forecast!W189*Demand_Settings!$E$34,"-")</f>
        <v>0</v>
      </c>
    </row>
    <row r="190" spans="1:23" ht="12" x14ac:dyDescent="0.25">
      <c r="A190" s="85" t="s">
        <v>96</v>
      </c>
      <c r="B190" s="77" t="s">
        <v>114</v>
      </c>
      <c r="C190" s="86" t="s">
        <v>144</v>
      </c>
      <c r="D190" s="114">
        <f>IFERROR(DTE_demand_forecast!D190*Demand_Settings!$E$34,"-")</f>
        <v>32498.055555555558</v>
      </c>
      <c r="E190" s="114">
        <f>IFERROR(DTE_demand_forecast!E190*Demand_Settings!$E$34,"-")</f>
        <v>0</v>
      </c>
      <c r="F190" s="114">
        <f>IFERROR(DTE_demand_forecast!F190*Demand_Settings!$E$34,"-")</f>
        <v>0</v>
      </c>
      <c r="G190" s="114">
        <f>IFERROR(DTE_demand_forecast!G190*Demand_Settings!$E$34,"-")</f>
        <v>0</v>
      </c>
      <c r="H190" s="114">
        <f>IFERROR(DTE_demand_forecast!H190*Demand_Settings!$E$34,"-")</f>
        <v>0</v>
      </c>
      <c r="I190" s="114">
        <f>IFERROR(DTE_demand_forecast!I190*Demand_Settings!$E$34,"-")</f>
        <v>0</v>
      </c>
      <c r="J190" s="114">
        <f>IFERROR(DTE_demand_forecast!J190*Demand_Settings!$E$34,"-")</f>
        <v>0</v>
      </c>
      <c r="K190" s="114">
        <f>IFERROR(DTE_demand_forecast!K190*Demand_Settings!$E$34,"-")</f>
        <v>0</v>
      </c>
      <c r="L190" s="114">
        <f>IFERROR(DTE_demand_forecast!L190*Demand_Settings!$E$34,"-")</f>
        <v>0</v>
      </c>
      <c r="M190" s="114">
        <f>IFERROR(DTE_demand_forecast!M190*Demand_Settings!$E$34,"-")</f>
        <v>0</v>
      </c>
      <c r="N190" s="114">
        <f>IFERROR(DTE_demand_forecast!N190*Demand_Settings!$E$34,"-")</f>
        <v>0</v>
      </c>
      <c r="O190" s="114">
        <f>IFERROR(DTE_demand_forecast!O190*Demand_Settings!$E$34,"-")</f>
        <v>0</v>
      </c>
      <c r="P190" s="114">
        <f>IFERROR(DTE_demand_forecast!P190*Demand_Settings!$E$34,"-")</f>
        <v>0</v>
      </c>
      <c r="Q190" s="114">
        <f>IFERROR(DTE_demand_forecast!Q190*Demand_Settings!$E$34,"-")</f>
        <v>0</v>
      </c>
      <c r="R190" s="114">
        <f>IFERROR(DTE_demand_forecast!R190*Demand_Settings!$E$34,"-")</f>
        <v>0</v>
      </c>
      <c r="S190" s="114">
        <f>IFERROR(DTE_demand_forecast!S190*Demand_Settings!$E$34,"-")</f>
        <v>0</v>
      </c>
      <c r="T190" s="114">
        <f>IFERROR(DTE_demand_forecast!T190*Demand_Settings!$E$34,"-")</f>
        <v>0</v>
      </c>
      <c r="U190" s="114">
        <f>IFERROR(DTE_demand_forecast!U190*Demand_Settings!$E$34,"-")</f>
        <v>0</v>
      </c>
      <c r="V190" s="114">
        <f>IFERROR(DTE_demand_forecast!V190*Demand_Settings!$E$34,"-")</f>
        <v>0</v>
      </c>
      <c r="W190" s="114">
        <f>IFERROR(DTE_demand_forecast!W190*Demand_Settings!$E$34,"-")</f>
        <v>0</v>
      </c>
    </row>
    <row r="191" spans="1:23" ht="12" x14ac:dyDescent="0.25">
      <c r="A191" s="85" t="s">
        <v>108</v>
      </c>
      <c r="B191" s="74" t="s">
        <v>110</v>
      </c>
      <c r="C191" s="86" t="s">
        <v>144</v>
      </c>
      <c r="D191" s="114">
        <f>IFERROR(DTE_demand_forecast!D191*Demand_Settings!$E$34,"-")</f>
        <v>287905.97222222219</v>
      </c>
      <c r="E191" s="114">
        <f>IFERROR(DTE_demand_forecast!E191*Demand_Settings!$E$34,"-")</f>
        <v>290299.3055555555</v>
      </c>
      <c r="F191" s="114">
        <f>IFERROR(DTE_demand_forecast!F191*Demand_Settings!$E$34,"-")</f>
        <v>249624.44444444447</v>
      </c>
      <c r="G191" s="114">
        <f>IFERROR(DTE_demand_forecast!G191*Demand_Settings!$E$34,"-")</f>
        <v>282913.63888888882</v>
      </c>
      <c r="H191" s="114">
        <f>IFERROR(DTE_demand_forecast!H191*Demand_Settings!$E$34,"-")</f>
        <v>0</v>
      </c>
      <c r="I191" s="114">
        <f>IFERROR(DTE_demand_forecast!I191*Demand_Settings!$E$34,"-")</f>
        <v>0</v>
      </c>
      <c r="J191" s="114">
        <f>IFERROR(DTE_demand_forecast!J191*Demand_Settings!$E$34,"-")</f>
        <v>0</v>
      </c>
      <c r="K191" s="114">
        <f>IFERROR(DTE_demand_forecast!K191*Demand_Settings!$E$34,"-")</f>
        <v>0</v>
      </c>
      <c r="L191" s="114">
        <f>IFERROR(DTE_demand_forecast!L191*Demand_Settings!$E$34,"-")</f>
        <v>0</v>
      </c>
      <c r="M191" s="114">
        <f>IFERROR(DTE_demand_forecast!M191*Demand_Settings!$E$34,"-")</f>
        <v>0</v>
      </c>
      <c r="N191" s="114">
        <f>IFERROR(DTE_demand_forecast!N191*Demand_Settings!$E$34,"-")</f>
        <v>0</v>
      </c>
      <c r="O191" s="114">
        <f>IFERROR(DTE_demand_forecast!O191*Demand_Settings!$E$34,"-")</f>
        <v>0</v>
      </c>
      <c r="P191" s="114">
        <f>IFERROR(DTE_demand_forecast!P191*Demand_Settings!$E$34,"-")</f>
        <v>0</v>
      </c>
      <c r="Q191" s="114">
        <f>IFERROR(DTE_demand_forecast!Q191*Demand_Settings!$E$34,"-")</f>
        <v>0</v>
      </c>
      <c r="R191" s="114">
        <f>IFERROR(DTE_demand_forecast!R191*Demand_Settings!$E$34,"-")</f>
        <v>0</v>
      </c>
      <c r="S191" s="114">
        <f>IFERROR(DTE_demand_forecast!S191*Demand_Settings!$E$34,"-")</f>
        <v>0</v>
      </c>
      <c r="T191" s="114">
        <f>IFERROR(DTE_demand_forecast!T191*Demand_Settings!$E$34,"-")</f>
        <v>0</v>
      </c>
      <c r="U191" s="114">
        <f>IFERROR(DTE_demand_forecast!U191*Demand_Settings!$E$34,"-")</f>
        <v>0</v>
      </c>
      <c r="V191" s="114">
        <f>IFERROR(DTE_demand_forecast!V191*Demand_Settings!$E$34,"-")</f>
        <v>0</v>
      </c>
      <c r="W191" s="114">
        <f>IFERROR(DTE_demand_forecast!W191*Demand_Settings!$E$34,"-")</f>
        <v>0</v>
      </c>
    </row>
    <row r="192" spans="1:23" ht="12" x14ac:dyDescent="0.25">
      <c r="A192" s="85" t="s">
        <v>97</v>
      </c>
      <c r="B192" s="85"/>
      <c r="C192" s="86"/>
      <c r="D192" s="114" t="str">
        <f>IFERROR(DTE_demand_forecast!D192*Demand_Settings!$E$34,"-")</f>
        <v>-</v>
      </c>
      <c r="E192" s="114" t="str">
        <f>IFERROR(DTE_demand_forecast!E192*Demand_Settings!$E$34,"-")</f>
        <v>-</v>
      </c>
      <c r="F192" s="114" t="str">
        <f>IFERROR(DTE_demand_forecast!F192*Demand_Settings!$E$34,"-")</f>
        <v>-</v>
      </c>
      <c r="G192" s="114" t="str">
        <f>IFERROR(DTE_demand_forecast!G192*Demand_Settings!$E$34,"-")</f>
        <v>-</v>
      </c>
      <c r="H192" s="114" t="str">
        <f>IFERROR(DTE_demand_forecast!H192*Demand_Settings!$E$34,"-")</f>
        <v>-</v>
      </c>
      <c r="I192" s="114" t="str">
        <f>IFERROR(DTE_demand_forecast!I192*Demand_Settings!$E$34,"-")</f>
        <v>-</v>
      </c>
      <c r="J192" s="114" t="str">
        <f>IFERROR(DTE_demand_forecast!J192*Demand_Settings!$E$34,"-")</f>
        <v>-</v>
      </c>
      <c r="K192" s="114" t="str">
        <f>IFERROR(DTE_demand_forecast!K192*Demand_Settings!$E$34,"-")</f>
        <v>-</v>
      </c>
      <c r="L192" s="114" t="str">
        <f>IFERROR(DTE_demand_forecast!L192*Demand_Settings!$E$34,"-")</f>
        <v>-</v>
      </c>
      <c r="M192" s="114" t="str">
        <f>IFERROR(DTE_demand_forecast!M192*Demand_Settings!$E$34,"-")</f>
        <v>-</v>
      </c>
      <c r="N192" s="114" t="str">
        <f>IFERROR(DTE_demand_forecast!N192*Demand_Settings!$E$34,"-")</f>
        <v>-</v>
      </c>
      <c r="O192" s="114" t="str">
        <f>IFERROR(DTE_demand_forecast!O192*Demand_Settings!$E$34,"-")</f>
        <v>-</v>
      </c>
      <c r="P192" s="114" t="str">
        <f>IFERROR(DTE_demand_forecast!P192*Demand_Settings!$E$34,"-")</f>
        <v>-</v>
      </c>
      <c r="Q192" s="114" t="str">
        <f>IFERROR(DTE_demand_forecast!Q192*Demand_Settings!$E$34,"-")</f>
        <v>-</v>
      </c>
      <c r="R192" s="114" t="str">
        <f>IFERROR(DTE_demand_forecast!R192*Demand_Settings!$E$34,"-")</f>
        <v>-</v>
      </c>
      <c r="S192" s="114" t="str">
        <f>IFERROR(DTE_demand_forecast!S192*Demand_Settings!$E$34,"-")</f>
        <v>-</v>
      </c>
      <c r="T192" s="114" t="str">
        <f>IFERROR(DTE_demand_forecast!T192*Demand_Settings!$E$34,"-")</f>
        <v>-</v>
      </c>
      <c r="U192" s="114" t="str">
        <f>IFERROR(DTE_demand_forecast!U192*Demand_Settings!$E$34,"-")</f>
        <v>-</v>
      </c>
      <c r="V192" s="114" t="str">
        <f>IFERROR(DTE_demand_forecast!V192*Demand_Settings!$E$34,"-")</f>
        <v>-</v>
      </c>
      <c r="W192" s="114" t="str">
        <f>IFERROR(DTE_demand_forecast!W192*Demand_Settings!$E$34,"-")</f>
        <v>-</v>
      </c>
    </row>
    <row r="193" spans="1:23" ht="12" x14ac:dyDescent="0.25">
      <c r="A193" s="85" t="s">
        <v>131</v>
      </c>
      <c r="B193" s="74" t="s">
        <v>110</v>
      </c>
      <c r="C193" s="86" t="s">
        <v>144</v>
      </c>
      <c r="D193" s="114">
        <f>IFERROR(DTE_demand_forecast!D193*Demand_Settings!$E$34,"-")</f>
        <v>32289.861111111109</v>
      </c>
      <c r="E193" s="114">
        <f>IFERROR(DTE_demand_forecast!E193*Demand_Settings!$E$34,"-")</f>
        <v>28243.970833333333</v>
      </c>
      <c r="F193" s="114">
        <f>IFERROR(DTE_demand_forecast!F193*Demand_Settings!$E$34,"-")</f>
        <v>24629.722222222219</v>
      </c>
      <c r="G193" s="114">
        <f>IFERROR(DTE_demand_forecast!G193*Demand_Settings!$E$34,"-")</f>
        <v>30017.888888888887</v>
      </c>
      <c r="H193" s="114">
        <f>IFERROR(DTE_demand_forecast!H193*Demand_Settings!$E$34,"-")</f>
        <v>30017.888888888887</v>
      </c>
      <c r="I193" s="114">
        <f>IFERROR(DTE_demand_forecast!I193*Demand_Settings!$E$34,"-")</f>
        <v>0</v>
      </c>
      <c r="J193" s="114">
        <f>IFERROR(DTE_demand_forecast!J193*Demand_Settings!$E$34,"-")</f>
        <v>0</v>
      </c>
      <c r="K193" s="114">
        <f>IFERROR(DTE_demand_forecast!K193*Demand_Settings!$E$34,"-")</f>
        <v>0</v>
      </c>
      <c r="L193" s="114">
        <f>IFERROR(DTE_demand_forecast!L193*Demand_Settings!$E$34,"-")</f>
        <v>0</v>
      </c>
      <c r="M193" s="114">
        <f>IFERROR(DTE_demand_forecast!M193*Demand_Settings!$E$34,"-")</f>
        <v>0</v>
      </c>
      <c r="N193" s="114">
        <f>IFERROR(DTE_demand_forecast!N193*Demand_Settings!$E$34,"-")</f>
        <v>0</v>
      </c>
      <c r="O193" s="114">
        <f>IFERROR(DTE_demand_forecast!O193*Demand_Settings!$E$34,"-")</f>
        <v>0</v>
      </c>
      <c r="P193" s="114">
        <f>IFERROR(DTE_demand_forecast!P193*Demand_Settings!$E$34,"-")</f>
        <v>0</v>
      </c>
      <c r="Q193" s="114">
        <f>IFERROR(DTE_demand_forecast!Q193*Demand_Settings!$E$34,"-")</f>
        <v>0</v>
      </c>
      <c r="R193" s="114">
        <f>IFERROR(DTE_demand_forecast!R193*Demand_Settings!$E$34,"-")</f>
        <v>0</v>
      </c>
      <c r="S193" s="114">
        <f>IFERROR(DTE_demand_forecast!S193*Demand_Settings!$E$34,"-")</f>
        <v>0</v>
      </c>
      <c r="T193" s="114">
        <f>IFERROR(DTE_demand_forecast!T193*Demand_Settings!$E$34,"-")</f>
        <v>0</v>
      </c>
      <c r="U193" s="114">
        <f>IFERROR(DTE_demand_forecast!U193*Demand_Settings!$E$34,"-")</f>
        <v>0</v>
      </c>
      <c r="V193" s="114">
        <f>IFERROR(DTE_demand_forecast!V193*Demand_Settings!$E$34,"-")</f>
        <v>0</v>
      </c>
      <c r="W193" s="114">
        <f>IFERROR(DTE_demand_forecast!W193*Demand_Settings!$E$34,"-")</f>
        <v>0</v>
      </c>
    </row>
    <row r="194" spans="1:23" ht="12" x14ac:dyDescent="0.25">
      <c r="A194" s="85" t="s">
        <v>98</v>
      </c>
      <c r="B194" s="74" t="s">
        <v>110</v>
      </c>
      <c r="C194" s="86"/>
      <c r="D194" s="114">
        <f>IFERROR(DTE_demand_forecast!D194*Demand_Settings!$E$34,"-")</f>
        <v>380941.83242857124</v>
      </c>
      <c r="E194" s="114">
        <f>IFERROR(DTE_demand_forecast!E194*Demand_Settings!$E$34,"-")</f>
        <v>380941.83242857124</v>
      </c>
      <c r="F194" s="114">
        <f>IFERROR(DTE_demand_forecast!F194*Demand_Settings!$E$34,"-")</f>
        <v>380941.83242857124</v>
      </c>
      <c r="G194" s="114">
        <f>IFERROR(DTE_demand_forecast!G194*Demand_Settings!$E$34,"-")</f>
        <v>0</v>
      </c>
      <c r="H194" s="114">
        <f>IFERROR(DTE_demand_forecast!H194*Demand_Settings!$E$34,"-")</f>
        <v>0</v>
      </c>
      <c r="I194" s="114">
        <f>IFERROR(DTE_demand_forecast!I194*Demand_Settings!$E$34,"-")</f>
        <v>0</v>
      </c>
      <c r="J194" s="114">
        <f>IFERROR(DTE_demand_forecast!J194*Demand_Settings!$E$34,"-")</f>
        <v>0</v>
      </c>
      <c r="K194" s="114">
        <f>IFERROR(DTE_demand_forecast!K194*Demand_Settings!$E$34,"-")</f>
        <v>0</v>
      </c>
      <c r="L194" s="114">
        <f>IFERROR(DTE_demand_forecast!L194*Demand_Settings!$E$34,"-")</f>
        <v>0</v>
      </c>
      <c r="M194" s="114">
        <f>IFERROR(DTE_demand_forecast!M194*Demand_Settings!$E$34,"-")</f>
        <v>0</v>
      </c>
      <c r="N194" s="114">
        <f>IFERROR(DTE_demand_forecast!N194*Demand_Settings!$E$34,"-")</f>
        <v>0</v>
      </c>
      <c r="O194" s="114">
        <f>IFERROR(DTE_demand_forecast!O194*Demand_Settings!$E$34,"-")</f>
        <v>0</v>
      </c>
      <c r="P194" s="114">
        <f>IFERROR(DTE_demand_forecast!P194*Demand_Settings!$E$34,"-")</f>
        <v>0</v>
      </c>
      <c r="Q194" s="114">
        <f>IFERROR(DTE_demand_forecast!Q194*Demand_Settings!$E$34,"-")</f>
        <v>0</v>
      </c>
      <c r="R194" s="114">
        <f>IFERROR(DTE_demand_forecast!R194*Demand_Settings!$E$34,"-")</f>
        <v>0</v>
      </c>
      <c r="S194" s="114">
        <f>IFERROR(DTE_demand_forecast!S194*Demand_Settings!$E$34,"-")</f>
        <v>0</v>
      </c>
      <c r="T194" s="114">
        <f>IFERROR(DTE_demand_forecast!T194*Demand_Settings!$E$34,"-")</f>
        <v>0</v>
      </c>
      <c r="U194" s="114">
        <f>IFERROR(DTE_demand_forecast!U194*Demand_Settings!$E$34,"-")</f>
        <v>0</v>
      </c>
      <c r="V194" s="114">
        <f>IFERROR(DTE_demand_forecast!V194*Demand_Settings!$E$34,"-")</f>
        <v>0</v>
      </c>
      <c r="W194" s="114">
        <f>IFERROR(DTE_demand_forecast!W194*Demand_Settings!$E$34,"-")</f>
        <v>0</v>
      </c>
    </row>
    <row r="195" spans="1:23" ht="12" x14ac:dyDescent="0.25">
      <c r="A195" s="85" t="s">
        <v>99</v>
      </c>
      <c r="B195" s="77" t="s">
        <v>112</v>
      </c>
      <c r="C195" s="86"/>
      <c r="D195" s="114">
        <f>IFERROR(DTE_demand_forecast!D195*Demand_Settings!$E$34,"-")</f>
        <v>235620.29369444452</v>
      </c>
      <c r="E195" s="114">
        <f>IFERROR(DTE_demand_forecast!E195*Demand_Settings!$E$34,"-")</f>
        <v>235620.29369444452</v>
      </c>
      <c r="F195" s="114">
        <f>IFERROR(DTE_demand_forecast!F195*Demand_Settings!$E$34,"-")</f>
        <v>235620.29369444452</v>
      </c>
      <c r="G195" s="114">
        <f>IFERROR(DTE_demand_forecast!G195*Demand_Settings!$E$34,"-")</f>
        <v>235620.29369444452</v>
      </c>
      <c r="H195" s="114">
        <f>IFERROR(DTE_demand_forecast!H195*Demand_Settings!$E$34,"-")</f>
        <v>235620.29369444452</v>
      </c>
      <c r="I195" s="114">
        <f>IFERROR(DTE_demand_forecast!I195*Demand_Settings!$E$34,"-")</f>
        <v>235620.29369444452</v>
      </c>
      <c r="J195" s="114">
        <f>IFERROR(DTE_demand_forecast!J195*Demand_Settings!$E$34,"-")</f>
        <v>235620.29369444452</v>
      </c>
      <c r="K195" s="114">
        <f>IFERROR(DTE_demand_forecast!K195*Demand_Settings!$E$34,"-")</f>
        <v>235620.29369444452</v>
      </c>
      <c r="L195" s="114">
        <f>IFERROR(DTE_demand_forecast!L195*Demand_Settings!$E$34,"-")</f>
        <v>235620.29369444452</v>
      </c>
      <c r="M195" s="114">
        <f>IFERROR(DTE_demand_forecast!M195*Demand_Settings!$E$34,"-")</f>
        <v>235620.29369444452</v>
      </c>
      <c r="N195" s="114">
        <f>IFERROR(DTE_demand_forecast!N195*Demand_Settings!$E$34,"-")</f>
        <v>235620.29369444452</v>
      </c>
      <c r="O195" s="114">
        <f>IFERROR(DTE_demand_forecast!O195*Demand_Settings!$E$34,"-")</f>
        <v>235620.29369444452</v>
      </c>
      <c r="P195" s="114">
        <f>IFERROR(DTE_demand_forecast!P195*Demand_Settings!$E$34,"-")</f>
        <v>235620.29369444452</v>
      </c>
      <c r="Q195" s="114">
        <f>IFERROR(DTE_demand_forecast!Q195*Demand_Settings!$E$34,"-")</f>
        <v>235620.29369444452</v>
      </c>
      <c r="R195" s="114">
        <f>IFERROR(DTE_demand_forecast!R195*Demand_Settings!$E$34,"-")</f>
        <v>235620.29369444452</v>
      </c>
      <c r="S195" s="114">
        <f>IFERROR(DTE_demand_forecast!S195*Demand_Settings!$E$34,"-")</f>
        <v>235620.29369444452</v>
      </c>
      <c r="T195" s="114">
        <f>IFERROR(DTE_demand_forecast!T195*Demand_Settings!$E$34,"-")</f>
        <v>235620.29369444452</v>
      </c>
      <c r="U195" s="114">
        <f>IFERROR(DTE_demand_forecast!U195*Demand_Settings!$E$34,"-")</f>
        <v>235620.29369444452</v>
      </c>
      <c r="V195" s="114">
        <f>IFERROR(DTE_demand_forecast!V195*Demand_Settings!$E$34,"-")</f>
        <v>235620.29369444452</v>
      </c>
      <c r="W195" s="114">
        <f>IFERROR(DTE_demand_forecast!W195*Demand_Settings!$E$34,"-")</f>
        <v>235620.29369444452</v>
      </c>
    </row>
    <row r="196" spans="1:23" ht="12" x14ac:dyDescent="0.25">
      <c r="A196" s="85" t="s">
        <v>100</v>
      </c>
      <c r="B196" s="87" t="s">
        <v>117</v>
      </c>
      <c r="C196" s="86"/>
      <c r="D196" s="114" t="str">
        <f>IFERROR(DTE_demand_forecast!D196*Demand_Settings!$E$34,"-")</f>
        <v>-</v>
      </c>
      <c r="E196" s="114" t="str">
        <f>IFERROR(DTE_demand_forecast!E196*Demand_Settings!$E$34,"-")</f>
        <v>-</v>
      </c>
      <c r="F196" s="114" t="str">
        <f>IFERROR(DTE_demand_forecast!F196*Demand_Settings!$E$34,"-")</f>
        <v>-</v>
      </c>
      <c r="G196" s="114" t="str">
        <f>IFERROR(DTE_demand_forecast!G196*Demand_Settings!$E$34,"-")</f>
        <v>-</v>
      </c>
      <c r="H196" s="114" t="str">
        <f>IFERROR(DTE_demand_forecast!H196*Demand_Settings!$E$34,"-")</f>
        <v>-</v>
      </c>
      <c r="I196" s="114" t="str">
        <f>IFERROR(DTE_demand_forecast!I196*Demand_Settings!$E$34,"-")</f>
        <v>-</v>
      </c>
      <c r="J196" s="114" t="str">
        <f>IFERROR(DTE_demand_forecast!J196*Demand_Settings!$E$34,"-")</f>
        <v>-</v>
      </c>
      <c r="K196" s="114" t="str">
        <f>IFERROR(DTE_demand_forecast!K196*Demand_Settings!$E$34,"-")</f>
        <v>-</v>
      </c>
      <c r="L196" s="114" t="str">
        <f>IFERROR(DTE_demand_forecast!L196*Demand_Settings!$E$34,"-")</f>
        <v>-</v>
      </c>
      <c r="M196" s="114" t="str">
        <f>IFERROR(DTE_demand_forecast!M196*Demand_Settings!$E$34,"-")</f>
        <v>-</v>
      </c>
      <c r="N196" s="114" t="str">
        <f>IFERROR(DTE_demand_forecast!N196*Demand_Settings!$E$34,"-")</f>
        <v>-</v>
      </c>
      <c r="O196" s="114" t="str">
        <f>IFERROR(DTE_demand_forecast!O196*Demand_Settings!$E$34,"-")</f>
        <v>-</v>
      </c>
      <c r="P196" s="114" t="str">
        <f>IFERROR(DTE_demand_forecast!P196*Demand_Settings!$E$34,"-")</f>
        <v>-</v>
      </c>
      <c r="Q196" s="114" t="str">
        <f>IFERROR(DTE_demand_forecast!Q196*Demand_Settings!$E$34,"-")</f>
        <v>-</v>
      </c>
      <c r="R196" s="114" t="str">
        <f>IFERROR(DTE_demand_forecast!R196*Demand_Settings!$E$34,"-")</f>
        <v>-</v>
      </c>
      <c r="S196" s="114" t="str">
        <f>IFERROR(DTE_demand_forecast!S196*Demand_Settings!$E$34,"-")</f>
        <v>-</v>
      </c>
      <c r="T196" s="114" t="str">
        <f>IFERROR(DTE_demand_forecast!T196*Demand_Settings!$E$34,"-")</f>
        <v>-</v>
      </c>
      <c r="U196" s="114" t="str">
        <f>IFERROR(DTE_demand_forecast!U196*Demand_Settings!$E$34,"-")</f>
        <v>-</v>
      </c>
      <c r="V196" s="114" t="str">
        <f>IFERROR(DTE_demand_forecast!V196*Demand_Settings!$E$34,"-")</f>
        <v>-</v>
      </c>
      <c r="W196" s="114" t="str">
        <f>IFERROR(DTE_demand_forecast!W196*Demand_Settings!$E$34,"-")</f>
        <v>-</v>
      </c>
    </row>
    <row r="197" spans="1:23" ht="12" x14ac:dyDescent="0.25">
      <c r="A197" s="85" t="s">
        <v>101</v>
      </c>
      <c r="B197" s="87" t="s">
        <v>117</v>
      </c>
      <c r="C197" s="86"/>
      <c r="D197" s="114" t="str">
        <f>IFERROR(DTE_demand_forecast!D197*Demand_Settings!$E$34,"-")</f>
        <v>-</v>
      </c>
      <c r="E197" s="114" t="str">
        <f>IFERROR(DTE_demand_forecast!E197*Demand_Settings!$E$34,"-")</f>
        <v>-</v>
      </c>
      <c r="F197" s="114" t="str">
        <f>IFERROR(DTE_demand_forecast!F197*Demand_Settings!$E$34,"-")</f>
        <v>-</v>
      </c>
      <c r="G197" s="114" t="str">
        <f>IFERROR(DTE_demand_forecast!G197*Demand_Settings!$E$34,"-")</f>
        <v>-</v>
      </c>
      <c r="H197" s="114" t="str">
        <f>IFERROR(DTE_demand_forecast!H197*Demand_Settings!$E$34,"-")</f>
        <v>-</v>
      </c>
      <c r="I197" s="114" t="str">
        <f>IFERROR(DTE_demand_forecast!I197*Demand_Settings!$E$34,"-")</f>
        <v>-</v>
      </c>
      <c r="J197" s="114" t="str">
        <f>IFERROR(DTE_demand_forecast!J197*Demand_Settings!$E$34,"-")</f>
        <v>-</v>
      </c>
      <c r="K197" s="114" t="str">
        <f>IFERROR(DTE_demand_forecast!K197*Demand_Settings!$E$34,"-")</f>
        <v>-</v>
      </c>
      <c r="L197" s="114" t="str">
        <f>IFERROR(DTE_demand_forecast!L197*Demand_Settings!$E$34,"-")</f>
        <v>-</v>
      </c>
      <c r="M197" s="114" t="str">
        <f>IFERROR(DTE_demand_forecast!M197*Demand_Settings!$E$34,"-")</f>
        <v>-</v>
      </c>
      <c r="N197" s="114" t="str">
        <f>IFERROR(DTE_demand_forecast!N197*Demand_Settings!$E$34,"-")</f>
        <v>-</v>
      </c>
      <c r="O197" s="114" t="str">
        <f>IFERROR(DTE_demand_forecast!O197*Demand_Settings!$E$34,"-")</f>
        <v>-</v>
      </c>
      <c r="P197" s="114" t="str">
        <f>IFERROR(DTE_demand_forecast!P197*Demand_Settings!$E$34,"-")</f>
        <v>-</v>
      </c>
      <c r="Q197" s="114" t="str">
        <f>IFERROR(DTE_demand_forecast!Q197*Demand_Settings!$E$34,"-")</f>
        <v>-</v>
      </c>
      <c r="R197" s="114" t="str">
        <f>IFERROR(DTE_demand_forecast!R197*Demand_Settings!$E$34,"-")</f>
        <v>-</v>
      </c>
      <c r="S197" s="114" t="str">
        <f>IFERROR(DTE_demand_forecast!S197*Demand_Settings!$E$34,"-")</f>
        <v>-</v>
      </c>
      <c r="T197" s="114" t="str">
        <f>IFERROR(DTE_demand_forecast!T197*Demand_Settings!$E$34,"-")</f>
        <v>-</v>
      </c>
      <c r="U197" s="114" t="str">
        <f>IFERROR(DTE_demand_forecast!U197*Demand_Settings!$E$34,"-")</f>
        <v>-</v>
      </c>
      <c r="V197" s="114" t="str">
        <f>IFERROR(DTE_demand_forecast!V197*Demand_Settings!$E$34,"-")</f>
        <v>-</v>
      </c>
      <c r="W197" s="114" t="str">
        <f>IFERROR(DTE_demand_forecast!W197*Demand_Settings!$E$34,"-")</f>
        <v>-</v>
      </c>
    </row>
    <row r="198" spans="1:23" ht="12" x14ac:dyDescent="0.25">
      <c r="A198" s="85" t="s">
        <v>102</v>
      </c>
      <c r="B198" s="74" t="s">
        <v>110</v>
      </c>
      <c r="C198" s="86" t="s">
        <v>144</v>
      </c>
      <c r="D198" s="114">
        <f>IFERROR(DTE_demand_forecast!D198*Demand_Settings!$E$34,"-")</f>
        <v>0</v>
      </c>
      <c r="E198" s="114">
        <f>IFERROR(DTE_demand_forecast!E198*Demand_Settings!$E$34,"-")</f>
        <v>0</v>
      </c>
      <c r="F198" s="114">
        <f>IFERROR(DTE_demand_forecast!F198*Demand_Settings!$E$34,"-")</f>
        <v>0</v>
      </c>
      <c r="G198" s="114">
        <f>IFERROR(DTE_demand_forecast!G198*Demand_Settings!$E$34,"-")</f>
        <v>0</v>
      </c>
      <c r="H198" s="114">
        <f>IFERROR(DTE_demand_forecast!H198*Demand_Settings!$E$34,"-")</f>
        <v>0</v>
      </c>
      <c r="I198" s="114">
        <f>IFERROR(DTE_demand_forecast!I198*Demand_Settings!$E$34,"-")</f>
        <v>0</v>
      </c>
      <c r="J198" s="114">
        <f>IFERROR(DTE_demand_forecast!J198*Demand_Settings!$E$34,"-")</f>
        <v>0</v>
      </c>
      <c r="K198" s="114">
        <f>IFERROR(DTE_demand_forecast!K198*Demand_Settings!$E$34,"-")</f>
        <v>0</v>
      </c>
      <c r="L198" s="114">
        <f>IFERROR(DTE_demand_forecast!L198*Demand_Settings!$E$34,"-")</f>
        <v>0</v>
      </c>
      <c r="M198" s="114">
        <f>IFERROR(DTE_demand_forecast!M198*Demand_Settings!$E$34,"-")</f>
        <v>0</v>
      </c>
      <c r="N198" s="114">
        <f>IFERROR(DTE_demand_forecast!N198*Demand_Settings!$E$34,"-")</f>
        <v>0</v>
      </c>
      <c r="O198" s="114">
        <f>IFERROR(DTE_demand_forecast!O198*Demand_Settings!$E$34,"-")</f>
        <v>0</v>
      </c>
      <c r="P198" s="114">
        <f>IFERROR(DTE_demand_forecast!P198*Demand_Settings!$E$34,"-")</f>
        <v>0</v>
      </c>
      <c r="Q198" s="114">
        <f>IFERROR(DTE_demand_forecast!Q198*Demand_Settings!$E$34,"-")</f>
        <v>0</v>
      </c>
      <c r="R198" s="114">
        <f>IFERROR(DTE_demand_forecast!R198*Demand_Settings!$E$34,"-")</f>
        <v>0</v>
      </c>
      <c r="S198" s="114">
        <f>IFERROR(DTE_demand_forecast!S198*Demand_Settings!$E$34,"-")</f>
        <v>0</v>
      </c>
      <c r="T198" s="114">
        <f>IFERROR(DTE_demand_forecast!T198*Demand_Settings!$E$34,"-")</f>
        <v>0</v>
      </c>
      <c r="U198" s="114">
        <f>IFERROR(DTE_demand_forecast!U198*Demand_Settings!$E$34,"-")</f>
        <v>0</v>
      </c>
      <c r="V198" s="114">
        <f>IFERROR(DTE_demand_forecast!V198*Demand_Settings!$E$34,"-")</f>
        <v>0</v>
      </c>
      <c r="W198" s="114">
        <f>IFERROR(DTE_demand_forecast!W198*Demand_Settings!$E$34,"-")</f>
        <v>0</v>
      </c>
    </row>
    <row r="199" spans="1:23" ht="12" x14ac:dyDescent="0.25">
      <c r="A199" s="85" t="s">
        <v>103</v>
      </c>
      <c r="B199" s="77" t="s">
        <v>114</v>
      </c>
      <c r="C199" s="86" t="s">
        <v>144</v>
      </c>
      <c r="D199" s="114">
        <f>IFERROR(DTE_demand_forecast!D199*Demand_Settings!$E$34,"-")</f>
        <v>660827.36111111112</v>
      </c>
      <c r="E199" s="114">
        <f>IFERROR(DTE_demand_forecast!E199*Demand_Settings!$E$34,"-")</f>
        <v>725091.11111111112</v>
      </c>
      <c r="F199" s="114">
        <f>IFERROR(DTE_demand_forecast!F199*Demand_Settings!$E$34,"-")</f>
        <v>693122.63888888876</v>
      </c>
      <c r="G199" s="114">
        <f>IFERROR(DTE_demand_forecast!G199*Demand_Settings!$E$34,"-")</f>
        <v>696862.77777777775</v>
      </c>
      <c r="H199" s="114">
        <f>IFERROR(DTE_demand_forecast!H199*Demand_Settings!$E$34,"-")</f>
        <v>696862.77777777775</v>
      </c>
      <c r="I199" s="114">
        <f>IFERROR(DTE_demand_forecast!I199*Demand_Settings!$E$34,"-")</f>
        <v>0</v>
      </c>
      <c r="J199" s="114">
        <f>IFERROR(DTE_demand_forecast!J199*Demand_Settings!$E$34,"-")</f>
        <v>0</v>
      </c>
      <c r="K199" s="114">
        <f>IFERROR(DTE_demand_forecast!K199*Demand_Settings!$E$34,"-")</f>
        <v>0</v>
      </c>
      <c r="L199" s="114">
        <f>IFERROR(DTE_demand_forecast!L199*Demand_Settings!$E$34,"-")</f>
        <v>0</v>
      </c>
      <c r="M199" s="114">
        <f>IFERROR(DTE_demand_forecast!M199*Demand_Settings!$E$34,"-")</f>
        <v>0</v>
      </c>
      <c r="N199" s="114">
        <f>IFERROR(DTE_demand_forecast!N199*Demand_Settings!$E$34,"-")</f>
        <v>0</v>
      </c>
      <c r="O199" s="114">
        <f>IFERROR(DTE_demand_forecast!O199*Demand_Settings!$E$34,"-")</f>
        <v>0</v>
      </c>
      <c r="P199" s="114">
        <f>IFERROR(DTE_demand_forecast!P199*Demand_Settings!$E$34,"-")</f>
        <v>0</v>
      </c>
      <c r="Q199" s="114">
        <f>IFERROR(DTE_demand_forecast!Q199*Demand_Settings!$E$34,"-")</f>
        <v>0</v>
      </c>
      <c r="R199" s="114">
        <f>IFERROR(DTE_demand_forecast!R199*Demand_Settings!$E$34,"-")</f>
        <v>0</v>
      </c>
      <c r="S199" s="114">
        <f>IFERROR(DTE_demand_forecast!S199*Demand_Settings!$E$34,"-")</f>
        <v>0</v>
      </c>
      <c r="T199" s="114">
        <f>IFERROR(DTE_demand_forecast!T199*Demand_Settings!$E$34,"-")</f>
        <v>0</v>
      </c>
      <c r="U199" s="114">
        <f>IFERROR(DTE_demand_forecast!U199*Demand_Settings!$E$34,"-")</f>
        <v>0</v>
      </c>
      <c r="V199" s="114">
        <f>IFERROR(DTE_demand_forecast!V199*Demand_Settings!$E$34,"-")</f>
        <v>0</v>
      </c>
      <c r="W199" s="114">
        <f>IFERROR(DTE_demand_forecast!W199*Demand_Settings!$E$34,"-")</f>
        <v>0</v>
      </c>
    </row>
    <row r="200" spans="1:23" ht="12" x14ac:dyDescent="0.25">
      <c r="A200" s="85" t="s">
        <v>132</v>
      </c>
      <c r="B200" s="77" t="s">
        <v>112</v>
      </c>
      <c r="C200" s="86"/>
      <c r="D200" s="114">
        <f>IFERROR(DTE_demand_forecast!D200*Demand_Settings!$E$34,"-")</f>
        <v>235620.29369444452</v>
      </c>
      <c r="E200" s="114">
        <f>IFERROR(DTE_demand_forecast!E200*Demand_Settings!$E$34,"-")</f>
        <v>235620.29369444452</v>
      </c>
      <c r="F200" s="114">
        <f>IFERROR(DTE_demand_forecast!F200*Demand_Settings!$E$34,"-")</f>
        <v>235620.29369444452</v>
      </c>
      <c r="G200" s="114">
        <f>IFERROR(DTE_demand_forecast!G200*Demand_Settings!$E$34,"-")</f>
        <v>235620.29369444452</v>
      </c>
      <c r="H200" s="114">
        <f>IFERROR(DTE_demand_forecast!H200*Demand_Settings!$E$34,"-")</f>
        <v>235620.29369444452</v>
      </c>
      <c r="I200" s="114">
        <f>IFERROR(DTE_demand_forecast!I200*Demand_Settings!$E$34,"-")</f>
        <v>235620.29369444452</v>
      </c>
      <c r="J200" s="114">
        <f>IFERROR(DTE_demand_forecast!J200*Demand_Settings!$E$34,"-")</f>
        <v>235620.29369444452</v>
      </c>
      <c r="K200" s="114">
        <f>IFERROR(DTE_demand_forecast!K200*Demand_Settings!$E$34,"-")</f>
        <v>235620.29369444452</v>
      </c>
      <c r="L200" s="114">
        <f>IFERROR(DTE_demand_forecast!L200*Demand_Settings!$E$34,"-")</f>
        <v>235620.29369444452</v>
      </c>
      <c r="M200" s="114">
        <f>IFERROR(DTE_demand_forecast!M200*Demand_Settings!$E$34,"-")</f>
        <v>235620.29369444452</v>
      </c>
      <c r="N200" s="114">
        <f>IFERROR(DTE_demand_forecast!N200*Demand_Settings!$E$34,"-")</f>
        <v>235620.29369444452</v>
      </c>
      <c r="O200" s="114">
        <f>IFERROR(DTE_demand_forecast!O200*Demand_Settings!$E$34,"-")</f>
        <v>235620.29369444452</v>
      </c>
      <c r="P200" s="114">
        <f>IFERROR(DTE_demand_forecast!P200*Demand_Settings!$E$34,"-")</f>
        <v>235620.29369444452</v>
      </c>
      <c r="Q200" s="114">
        <f>IFERROR(DTE_demand_forecast!Q200*Demand_Settings!$E$34,"-")</f>
        <v>235620.29369444452</v>
      </c>
      <c r="R200" s="114">
        <f>IFERROR(DTE_demand_forecast!R200*Demand_Settings!$E$34,"-")</f>
        <v>235620.29369444452</v>
      </c>
      <c r="S200" s="114">
        <f>IFERROR(DTE_demand_forecast!S200*Demand_Settings!$E$34,"-")</f>
        <v>235620.29369444452</v>
      </c>
      <c r="T200" s="114">
        <f>IFERROR(DTE_demand_forecast!T200*Demand_Settings!$E$34,"-")</f>
        <v>235620.29369444452</v>
      </c>
      <c r="U200" s="114">
        <f>IFERROR(DTE_demand_forecast!U200*Demand_Settings!$E$34,"-")</f>
        <v>235620.29369444452</v>
      </c>
      <c r="V200" s="114">
        <f>IFERROR(DTE_demand_forecast!V200*Demand_Settings!$E$34,"-")</f>
        <v>235620.29369444452</v>
      </c>
      <c r="W200" s="114">
        <f>IFERROR(DTE_demand_forecast!W200*Demand_Settings!$E$34,"-")</f>
        <v>235620.29369444452</v>
      </c>
    </row>
    <row r="201" spans="1:23" ht="12" x14ac:dyDescent="0.25">
      <c r="A201" s="85" t="s">
        <v>133</v>
      </c>
      <c r="B201" s="74" t="s">
        <v>115</v>
      </c>
      <c r="C201" s="86"/>
      <c r="D201" s="114" t="str">
        <f>IFERROR(DTE_demand_forecast!D201*Demand_Settings!$E$34,"-")</f>
        <v>-</v>
      </c>
      <c r="E201" s="114" t="str">
        <f>IFERROR(DTE_demand_forecast!E201*Demand_Settings!$E$34,"-")</f>
        <v>-</v>
      </c>
      <c r="F201" s="114" t="str">
        <f>IFERROR(DTE_demand_forecast!F201*Demand_Settings!$E$34,"-")</f>
        <v>-</v>
      </c>
      <c r="G201" s="114" t="str">
        <f>IFERROR(DTE_demand_forecast!G201*Demand_Settings!$E$34,"-")</f>
        <v>-</v>
      </c>
      <c r="H201" s="114" t="str">
        <f>IFERROR(DTE_demand_forecast!H201*Demand_Settings!$E$34,"-")</f>
        <v>-</v>
      </c>
      <c r="I201" s="114" t="str">
        <f>IFERROR(DTE_demand_forecast!I201*Demand_Settings!$E$34,"-")</f>
        <v>-</v>
      </c>
      <c r="J201" s="114" t="str">
        <f>IFERROR(DTE_demand_forecast!J201*Demand_Settings!$E$34,"-")</f>
        <v>-</v>
      </c>
      <c r="K201" s="114" t="str">
        <f>IFERROR(DTE_demand_forecast!K201*Demand_Settings!$E$34,"-")</f>
        <v>-</v>
      </c>
      <c r="L201" s="114" t="str">
        <f>IFERROR(DTE_demand_forecast!L201*Demand_Settings!$E$34,"-")</f>
        <v>-</v>
      </c>
      <c r="M201" s="114" t="str">
        <f>IFERROR(DTE_demand_forecast!M201*Demand_Settings!$E$34,"-")</f>
        <v>-</v>
      </c>
      <c r="N201" s="114" t="str">
        <f>IFERROR(DTE_demand_forecast!N201*Demand_Settings!$E$34,"-")</f>
        <v>-</v>
      </c>
      <c r="O201" s="114" t="str">
        <f>IFERROR(DTE_demand_forecast!O201*Demand_Settings!$E$34,"-")</f>
        <v>-</v>
      </c>
      <c r="P201" s="114" t="str">
        <f>IFERROR(DTE_demand_forecast!P201*Demand_Settings!$E$34,"-")</f>
        <v>-</v>
      </c>
      <c r="Q201" s="114" t="str">
        <f>IFERROR(DTE_demand_forecast!Q201*Demand_Settings!$E$34,"-")</f>
        <v>-</v>
      </c>
      <c r="R201" s="114" t="str">
        <f>IFERROR(DTE_demand_forecast!R201*Demand_Settings!$E$34,"-")</f>
        <v>-</v>
      </c>
      <c r="S201" s="114" t="str">
        <f>IFERROR(DTE_demand_forecast!S201*Demand_Settings!$E$34,"-")</f>
        <v>-</v>
      </c>
      <c r="T201" s="114" t="str">
        <f>IFERROR(DTE_demand_forecast!T201*Demand_Settings!$E$34,"-")</f>
        <v>-</v>
      </c>
      <c r="U201" s="114" t="str">
        <f>IFERROR(DTE_demand_forecast!U201*Demand_Settings!$E$34,"-")</f>
        <v>-</v>
      </c>
      <c r="V201" s="114" t="str">
        <f>IFERROR(DTE_demand_forecast!V201*Demand_Settings!$E$34,"-")</f>
        <v>-</v>
      </c>
      <c r="W201" s="114" t="str">
        <f>IFERROR(DTE_demand_forecast!W201*Demand_Settings!$E$34,"-")</f>
        <v>-</v>
      </c>
    </row>
    <row r="202" spans="1:23" ht="12" x14ac:dyDescent="0.25">
      <c r="A202" s="85" t="s">
        <v>134</v>
      </c>
      <c r="B202" s="74" t="s">
        <v>110</v>
      </c>
      <c r="C202" s="86" t="s">
        <v>144</v>
      </c>
      <c r="D202" s="114">
        <f>IFERROR(DTE_demand_forecast!D202*Demand_Settings!$E$34,"-")</f>
        <v>1508933.3333333335</v>
      </c>
      <c r="E202" s="114">
        <f>IFERROR(DTE_demand_forecast!E202*Demand_Settings!$E$34,"-")</f>
        <v>1539230.5555555553</v>
      </c>
      <c r="F202" s="114">
        <f>IFERROR(DTE_demand_forecast!F202*Demand_Settings!$E$34,"-")</f>
        <v>1382894.7611111109</v>
      </c>
      <c r="G202" s="114">
        <f>IFERROR(DTE_demand_forecast!G202*Demand_Settings!$E$34,"-")</f>
        <v>1500123.0280555557</v>
      </c>
      <c r="H202" s="114">
        <f>IFERROR(DTE_demand_forecast!H202*Demand_Settings!$E$34,"-")</f>
        <v>1500123.0280555557</v>
      </c>
      <c r="I202" s="114">
        <f>IFERROR(DTE_demand_forecast!I202*Demand_Settings!$E$34,"-")</f>
        <v>1500123.0280555557</v>
      </c>
      <c r="J202" s="114">
        <f>IFERROR(DTE_demand_forecast!J202*Demand_Settings!$E$34,"-")</f>
        <v>1500123.0280555557</v>
      </c>
      <c r="K202" s="114">
        <f>IFERROR(DTE_demand_forecast!K202*Demand_Settings!$E$34,"-")</f>
        <v>0</v>
      </c>
      <c r="L202" s="114">
        <f>IFERROR(DTE_demand_forecast!L202*Demand_Settings!$E$34,"-")</f>
        <v>0</v>
      </c>
      <c r="M202" s="114">
        <f>IFERROR(DTE_demand_forecast!M202*Demand_Settings!$E$34,"-")</f>
        <v>0</v>
      </c>
      <c r="N202" s="114">
        <f>IFERROR(DTE_demand_forecast!N202*Demand_Settings!$E$34,"-")</f>
        <v>0</v>
      </c>
      <c r="O202" s="114">
        <f>IFERROR(DTE_demand_forecast!O202*Demand_Settings!$E$34,"-")</f>
        <v>0</v>
      </c>
      <c r="P202" s="114">
        <f>IFERROR(DTE_demand_forecast!P202*Demand_Settings!$E$34,"-")</f>
        <v>0</v>
      </c>
      <c r="Q202" s="114">
        <f>IFERROR(DTE_demand_forecast!Q202*Demand_Settings!$E$34,"-")</f>
        <v>0</v>
      </c>
      <c r="R202" s="114">
        <f>IFERROR(DTE_demand_forecast!R202*Demand_Settings!$E$34,"-")</f>
        <v>0</v>
      </c>
      <c r="S202" s="114">
        <f>IFERROR(DTE_demand_forecast!S202*Demand_Settings!$E$34,"-")</f>
        <v>0</v>
      </c>
      <c r="T202" s="114">
        <f>IFERROR(DTE_demand_forecast!T202*Demand_Settings!$E$34,"-")</f>
        <v>0</v>
      </c>
      <c r="U202" s="114">
        <f>IFERROR(DTE_demand_forecast!U202*Demand_Settings!$E$34,"-")</f>
        <v>0</v>
      </c>
      <c r="V202" s="114">
        <f>IFERROR(DTE_demand_forecast!V202*Demand_Settings!$E$34,"-")</f>
        <v>0</v>
      </c>
      <c r="W202" s="114">
        <f>IFERROR(DTE_demand_forecast!W202*Demand_Settings!$E$34,"-")</f>
        <v>0</v>
      </c>
    </row>
    <row r="203" spans="1:23" ht="12" x14ac:dyDescent="0.25">
      <c r="A203" s="85" t="s">
        <v>104</v>
      </c>
      <c r="B203" s="74" t="s">
        <v>109</v>
      </c>
      <c r="C203" s="86"/>
      <c r="D203" s="114">
        <f>IFERROR(DTE_demand_forecast!D203*Demand_Settings!$E$34,"-")</f>
        <v>271338.25825992058</v>
      </c>
      <c r="E203" s="114">
        <f>IFERROR(DTE_demand_forecast!E203*Demand_Settings!$E$34,"-")</f>
        <v>271338.25825992058</v>
      </c>
      <c r="F203" s="114">
        <f>IFERROR(DTE_demand_forecast!F203*Demand_Settings!$E$34,"-")</f>
        <v>0</v>
      </c>
      <c r="G203" s="114">
        <f>IFERROR(DTE_demand_forecast!G203*Demand_Settings!$E$34,"-")</f>
        <v>0</v>
      </c>
      <c r="H203" s="114">
        <f>IFERROR(DTE_demand_forecast!H203*Demand_Settings!$E$34,"-")</f>
        <v>0</v>
      </c>
      <c r="I203" s="114">
        <f>IFERROR(DTE_demand_forecast!I203*Demand_Settings!$E$34,"-")</f>
        <v>0</v>
      </c>
      <c r="J203" s="114">
        <f>IFERROR(DTE_demand_forecast!J203*Demand_Settings!$E$34,"-")</f>
        <v>0</v>
      </c>
      <c r="K203" s="114">
        <f>IFERROR(DTE_demand_forecast!K203*Demand_Settings!$E$34,"-")</f>
        <v>0</v>
      </c>
      <c r="L203" s="114">
        <f>IFERROR(DTE_demand_forecast!L203*Demand_Settings!$E$34,"-")</f>
        <v>0</v>
      </c>
      <c r="M203" s="114">
        <f>IFERROR(DTE_demand_forecast!M203*Demand_Settings!$E$34,"-")</f>
        <v>0</v>
      </c>
      <c r="N203" s="114">
        <f>IFERROR(DTE_demand_forecast!N203*Demand_Settings!$E$34,"-")</f>
        <v>0</v>
      </c>
      <c r="O203" s="114">
        <f>IFERROR(DTE_demand_forecast!O203*Demand_Settings!$E$34,"-")</f>
        <v>0</v>
      </c>
      <c r="P203" s="114">
        <f>IFERROR(DTE_demand_forecast!P203*Demand_Settings!$E$34,"-")</f>
        <v>0</v>
      </c>
      <c r="Q203" s="114">
        <f>IFERROR(DTE_demand_forecast!Q203*Demand_Settings!$E$34,"-")</f>
        <v>0</v>
      </c>
      <c r="R203" s="114">
        <f>IFERROR(DTE_demand_forecast!R203*Demand_Settings!$E$34,"-")</f>
        <v>0</v>
      </c>
      <c r="S203" s="114">
        <f>IFERROR(DTE_demand_forecast!S203*Demand_Settings!$E$34,"-")</f>
        <v>0</v>
      </c>
      <c r="T203" s="114">
        <f>IFERROR(DTE_demand_forecast!T203*Demand_Settings!$E$34,"-")</f>
        <v>0</v>
      </c>
      <c r="U203" s="114">
        <f>IFERROR(DTE_demand_forecast!U203*Demand_Settings!$E$34,"-")</f>
        <v>0</v>
      </c>
      <c r="V203" s="114">
        <f>IFERROR(DTE_demand_forecast!V203*Demand_Settings!$E$34,"-")</f>
        <v>0</v>
      </c>
      <c r="W203" s="114">
        <f>IFERROR(DTE_demand_forecast!W203*Demand_Settings!$E$34,"-")</f>
        <v>0</v>
      </c>
    </row>
    <row r="204" spans="1:23" ht="12" x14ac:dyDescent="0.25">
      <c r="A204" s="85" t="s">
        <v>105</v>
      </c>
      <c r="B204" s="74" t="s">
        <v>109</v>
      </c>
      <c r="C204" s="86"/>
      <c r="D204" s="114">
        <f>IFERROR(DTE_demand_forecast!D204*Demand_Settings!$E$34,"-")</f>
        <v>271338.25825992058</v>
      </c>
      <c r="E204" s="114">
        <f>IFERROR(DTE_demand_forecast!E204*Demand_Settings!$E$34,"-")</f>
        <v>271338.25825992058</v>
      </c>
      <c r="F204" s="114">
        <f>IFERROR(DTE_demand_forecast!F204*Demand_Settings!$E$34,"-")</f>
        <v>0</v>
      </c>
      <c r="G204" s="114">
        <f>IFERROR(DTE_demand_forecast!G204*Demand_Settings!$E$34,"-")</f>
        <v>0</v>
      </c>
      <c r="H204" s="114">
        <f>IFERROR(DTE_demand_forecast!H204*Demand_Settings!$E$34,"-")</f>
        <v>0</v>
      </c>
      <c r="I204" s="114">
        <f>IFERROR(DTE_demand_forecast!I204*Demand_Settings!$E$34,"-")</f>
        <v>0</v>
      </c>
      <c r="J204" s="114">
        <f>IFERROR(DTE_demand_forecast!J204*Demand_Settings!$E$34,"-")</f>
        <v>0</v>
      </c>
      <c r="K204" s="114">
        <f>IFERROR(DTE_demand_forecast!K204*Demand_Settings!$E$34,"-")</f>
        <v>0</v>
      </c>
      <c r="L204" s="114">
        <f>IFERROR(DTE_demand_forecast!L204*Demand_Settings!$E$34,"-")</f>
        <v>0</v>
      </c>
      <c r="M204" s="114">
        <f>IFERROR(DTE_demand_forecast!M204*Demand_Settings!$E$34,"-")</f>
        <v>0</v>
      </c>
      <c r="N204" s="114">
        <f>IFERROR(DTE_demand_forecast!N204*Demand_Settings!$E$34,"-")</f>
        <v>0</v>
      </c>
      <c r="O204" s="114">
        <f>IFERROR(DTE_demand_forecast!O204*Demand_Settings!$E$34,"-")</f>
        <v>0</v>
      </c>
      <c r="P204" s="114">
        <f>IFERROR(DTE_demand_forecast!P204*Demand_Settings!$E$34,"-")</f>
        <v>0</v>
      </c>
      <c r="Q204" s="114">
        <f>IFERROR(DTE_demand_forecast!Q204*Demand_Settings!$E$34,"-")</f>
        <v>0</v>
      </c>
      <c r="R204" s="114">
        <f>IFERROR(DTE_demand_forecast!R204*Demand_Settings!$E$34,"-")</f>
        <v>0</v>
      </c>
      <c r="S204" s="114">
        <f>IFERROR(DTE_demand_forecast!S204*Demand_Settings!$E$34,"-")</f>
        <v>0</v>
      </c>
      <c r="T204" s="114">
        <f>IFERROR(DTE_demand_forecast!T204*Demand_Settings!$E$34,"-")</f>
        <v>0</v>
      </c>
      <c r="U204" s="114">
        <f>IFERROR(DTE_demand_forecast!U204*Demand_Settings!$E$34,"-")</f>
        <v>0</v>
      </c>
      <c r="V204" s="114">
        <f>IFERROR(DTE_demand_forecast!V204*Demand_Settings!$E$34,"-")</f>
        <v>0</v>
      </c>
      <c r="W204" s="114">
        <f>IFERROR(DTE_demand_forecast!W204*Demand_Settings!$E$34,"-")</f>
        <v>0</v>
      </c>
    </row>
    <row r="205" spans="1:23" ht="12" x14ac:dyDescent="0.25">
      <c r="A205" s="85" t="s">
        <v>106</v>
      </c>
      <c r="B205" s="74" t="s">
        <v>109</v>
      </c>
      <c r="C205" s="86"/>
      <c r="D205" s="114">
        <f>IFERROR(DTE_demand_forecast!D205*Demand_Settings!$E$34,"-")</f>
        <v>271338.25825992058</v>
      </c>
      <c r="E205" s="114">
        <f>IFERROR(DTE_demand_forecast!E205*Demand_Settings!$E$34,"-")</f>
        <v>271338.25825992058</v>
      </c>
      <c r="F205" s="114">
        <f>IFERROR(DTE_demand_forecast!F205*Demand_Settings!$E$34,"-")</f>
        <v>0</v>
      </c>
      <c r="G205" s="114">
        <f>IFERROR(DTE_demand_forecast!G205*Demand_Settings!$E$34,"-")</f>
        <v>0</v>
      </c>
      <c r="H205" s="114">
        <f>IFERROR(DTE_demand_forecast!H205*Demand_Settings!$E$34,"-")</f>
        <v>0</v>
      </c>
      <c r="I205" s="114">
        <f>IFERROR(DTE_demand_forecast!I205*Demand_Settings!$E$34,"-")</f>
        <v>0</v>
      </c>
      <c r="J205" s="114">
        <f>IFERROR(DTE_demand_forecast!J205*Demand_Settings!$E$34,"-")</f>
        <v>0</v>
      </c>
      <c r="K205" s="114">
        <f>IFERROR(DTE_demand_forecast!K205*Demand_Settings!$E$34,"-")</f>
        <v>0</v>
      </c>
      <c r="L205" s="114">
        <f>IFERROR(DTE_demand_forecast!L205*Demand_Settings!$E$34,"-")</f>
        <v>0</v>
      </c>
      <c r="M205" s="114">
        <f>IFERROR(DTE_demand_forecast!M205*Demand_Settings!$E$34,"-")</f>
        <v>0</v>
      </c>
      <c r="N205" s="114">
        <f>IFERROR(DTE_demand_forecast!N205*Demand_Settings!$E$34,"-")</f>
        <v>0</v>
      </c>
      <c r="O205" s="114">
        <f>IFERROR(DTE_demand_forecast!O205*Demand_Settings!$E$34,"-")</f>
        <v>0</v>
      </c>
      <c r="P205" s="114">
        <f>IFERROR(DTE_demand_forecast!P205*Demand_Settings!$E$34,"-")</f>
        <v>0</v>
      </c>
      <c r="Q205" s="114">
        <f>IFERROR(DTE_demand_forecast!Q205*Demand_Settings!$E$34,"-")</f>
        <v>0</v>
      </c>
      <c r="R205" s="114">
        <f>IFERROR(DTE_demand_forecast!R205*Demand_Settings!$E$34,"-")</f>
        <v>0</v>
      </c>
      <c r="S205" s="114">
        <f>IFERROR(DTE_demand_forecast!S205*Demand_Settings!$E$34,"-")</f>
        <v>0</v>
      </c>
      <c r="T205" s="114">
        <f>IFERROR(DTE_demand_forecast!T205*Demand_Settings!$E$34,"-")</f>
        <v>0</v>
      </c>
      <c r="U205" s="114">
        <f>IFERROR(DTE_demand_forecast!U205*Demand_Settings!$E$34,"-")</f>
        <v>0</v>
      </c>
      <c r="V205" s="114">
        <f>IFERROR(DTE_demand_forecast!V205*Demand_Settings!$E$34,"-")</f>
        <v>0</v>
      </c>
      <c r="W205" s="114">
        <f>IFERROR(DTE_demand_forecast!W205*Demand_Settings!$E$34,"-")</f>
        <v>0</v>
      </c>
    </row>
    <row r="206" spans="1:23" ht="12" x14ac:dyDescent="0.25">
      <c r="A206" s="85" t="s">
        <v>107</v>
      </c>
      <c r="B206" s="74" t="s">
        <v>110</v>
      </c>
      <c r="C206" s="86"/>
      <c r="D206" s="114">
        <f>IFERROR(DTE_demand_forecast!D206*Demand_Settings!$E$34,"-")</f>
        <v>380941.83242857124</v>
      </c>
      <c r="E206" s="114">
        <f>IFERROR(DTE_demand_forecast!E206*Demand_Settings!$E$34,"-")</f>
        <v>0</v>
      </c>
      <c r="F206" s="114">
        <f>IFERROR(DTE_demand_forecast!F206*Demand_Settings!$E$34,"-")</f>
        <v>0</v>
      </c>
      <c r="G206" s="114">
        <f>IFERROR(DTE_demand_forecast!G206*Demand_Settings!$E$34,"-")</f>
        <v>0</v>
      </c>
      <c r="H206" s="114">
        <f>IFERROR(DTE_demand_forecast!H206*Demand_Settings!$E$34,"-")</f>
        <v>0</v>
      </c>
      <c r="I206" s="114">
        <f>IFERROR(DTE_demand_forecast!I206*Demand_Settings!$E$34,"-")</f>
        <v>0</v>
      </c>
      <c r="J206" s="114">
        <f>IFERROR(DTE_demand_forecast!J206*Demand_Settings!$E$34,"-")</f>
        <v>0</v>
      </c>
      <c r="K206" s="114">
        <f>IFERROR(DTE_demand_forecast!K206*Demand_Settings!$E$34,"-")</f>
        <v>0</v>
      </c>
      <c r="L206" s="114">
        <f>IFERROR(DTE_demand_forecast!L206*Demand_Settings!$E$34,"-")</f>
        <v>0</v>
      </c>
      <c r="M206" s="114">
        <f>IFERROR(DTE_demand_forecast!M206*Demand_Settings!$E$34,"-")</f>
        <v>0</v>
      </c>
      <c r="N206" s="114">
        <f>IFERROR(DTE_demand_forecast!N206*Demand_Settings!$E$34,"-")</f>
        <v>0</v>
      </c>
      <c r="O206" s="114">
        <f>IFERROR(DTE_demand_forecast!O206*Demand_Settings!$E$34,"-")</f>
        <v>0</v>
      </c>
      <c r="P206" s="114">
        <f>IFERROR(DTE_demand_forecast!P206*Demand_Settings!$E$34,"-")</f>
        <v>0</v>
      </c>
      <c r="Q206" s="114">
        <f>IFERROR(DTE_demand_forecast!Q206*Demand_Settings!$E$34,"-")</f>
        <v>0</v>
      </c>
      <c r="R206" s="114">
        <f>IFERROR(DTE_demand_forecast!R206*Demand_Settings!$E$34,"-")</f>
        <v>0</v>
      </c>
      <c r="S206" s="114">
        <f>IFERROR(DTE_demand_forecast!S206*Demand_Settings!$E$34,"-")</f>
        <v>0</v>
      </c>
      <c r="T206" s="114">
        <f>IFERROR(DTE_demand_forecast!T206*Demand_Settings!$E$34,"-")</f>
        <v>0</v>
      </c>
      <c r="U206" s="114">
        <f>IFERROR(DTE_demand_forecast!U206*Demand_Settings!$E$34,"-")</f>
        <v>0</v>
      </c>
      <c r="V206" s="114">
        <f>IFERROR(DTE_demand_forecast!V206*Demand_Settings!$E$34,"-")</f>
        <v>0</v>
      </c>
      <c r="W206" s="114">
        <f>IFERROR(DTE_demand_forecast!W206*Demand_Settings!$E$34,"-")</f>
        <v>0</v>
      </c>
    </row>
    <row r="207" spans="1:23" ht="12" x14ac:dyDescent="0.25">
      <c r="A207" s="113" t="str">
        <f>A49</f>
        <v>New</v>
      </c>
      <c r="B207" s="113" t="str">
        <f>B49</f>
        <v>Human Space Flight</v>
      </c>
      <c r="C207" s="113">
        <f>C49</f>
        <v>0</v>
      </c>
      <c r="D207" s="114">
        <f>IFERROR(DTE_demand_forecast!D207*Demand_Settings!$E$34,"-")</f>
        <v>141372.1762166667</v>
      </c>
      <c r="E207" s="114">
        <f>IFERROR(DTE_demand_forecast!E207*Demand_Settings!$E$34,"-")</f>
        <v>288399.23948200012</v>
      </c>
      <c r="F207" s="114">
        <f>IFERROR(DTE_demand_forecast!F207*Demand_Settings!$E$34,"-")</f>
        <v>441250.8364074601</v>
      </c>
      <c r="G207" s="114">
        <f>IFERROR(DTE_demand_forecast!G207*Demand_Settings!$E$34,"-")</f>
        <v>600101.13751414581</v>
      </c>
      <c r="H207" s="114">
        <f>IFERROR(DTE_demand_forecast!H207*Demand_Settings!$E$34,"-")</f>
        <v>765128.95033053588</v>
      </c>
      <c r="I207" s="114">
        <f>IFERROR(DTE_demand_forecast!I207*Demand_Settings!$E$34,"-")</f>
        <v>936517.83520457591</v>
      </c>
      <c r="J207" s="114">
        <f>IFERROR(DTE_demand_forecast!J207*Demand_Settings!$E$34,"-")</f>
        <v>1114456.2238934455</v>
      </c>
      <c r="K207" s="114">
        <f>IFERROR(DTE_demand_forecast!K207*Demand_Settings!$E$34,"-")</f>
        <v>1299137.5409957876</v>
      </c>
      <c r="L207" s="114">
        <f>IFERROR(DTE_demand_forecast!L207*Demand_Settings!$E$34,"-")</f>
        <v>1490760.3282926662</v>
      </c>
      <c r="M207" s="114">
        <f>IFERROR(DTE_demand_forecast!M207*Demand_Settings!$E$34,"-")</f>
        <v>1689528.3720650217</v>
      </c>
      <c r="N207" s="114">
        <f>IFERROR(DTE_demand_forecast!N207*Demand_Settings!$E$34,"-")</f>
        <v>2297758.5860084295</v>
      </c>
      <c r="O207" s="114">
        <f>IFERROR(DTE_demand_forecast!O207*Demand_Settings!$E$34,"-")</f>
        <v>2343713.7577285976</v>
      </c>
      <c r="P207" s="114">
        <f>IFERROR(DTE_demand_forecast!P207*Demand_Settings!$E$34,"-")</f>
        <v>2390588.0328831701</v>
      </c>
      <c r="Q207" s="114">
        <f>IFERROR(DTE_demand_forecast!Q207*Demand_Settings!$E$34,"-")</f>
        <v>2438399.7935408335</v>
      </c>
      <c r="R207" s="114">
        <f>IFERROR(DTE_demand_forecast!R207*Demand_Settings!$E$34,"-")</f>
        <v>2487167.78941165</v>
      </c>
      <c r="S207" s="114">
        <f>IFERROR(DTE_demand_forecast!S207*Demand_Settings!$E$34,"-")</f>
        <v>2536911.1451998823</v>
      </c>
      <c r="T207" s="114">
        <f>IFERROR(DTE_demand_forecast!T207*Demand_Settings!$E$34,"-")</f>
        <v>2587649.3681038804</v>
      </c>
      <c r="U207" s="114">
        <f>IFERROR(DTE_demand_forecast!U207*Demand_Settings!$E$34,"-")</f>
        <v>2639402.3554659584</v>
      </c>
      <c r="V207" s="114">
        <f>IFERROR(DTE_demand_forecast!V207*Demand_Settings!$E$34,"-")</f>
        <v>2692190.4025752773</v>
      </c>
      <c r="W207" s="114">
        <f>IFERROR(DTE_demand_forecast!W207*Demand_Settings!$E$34,"-")</f>
        <v>2746034.2106267828</v>
      </c>
    </row>
    <row r="208" spans="1:23" ht="12" x14ac:dyDescent="0.25">
      <c r="A208" s="113" t="str">
        <f>A50</f>
        <v>New</v>
      </c>
      <c r="B208" s="113" t="str">
        <f>B50</f>
        <v>Near Earth Robotic - LEO Science</v>
      </c>
      <c r="C208" s="113" t="str">
        <f>C50</f>
        <v>-</v>
      </c>
      <c r="D208" s="114">
        <f>IFERROR(DTE_demand_forecast!D208*Demand_Settings!$E$34,"-")</f>
        <v>29102674.901666671</v>
      </c>
      <c r="E208" s="114">
        <f>IFERROR(DTE_demand_forecast!E208*Demand_Settings!$E$34,"-")</f>
        <v>82027134.810133323</v>
      </c>
      <c r="F208" s="114">
        <f>IFERROR(DTE_demand_forecast!F208*Demand_Settings!$E$34,"-")</f>
        <v>108708000.30086401</v>
      </c>
      <c r="G208" s="114">
        <f>IFERROR(DTE_demand_forecast!G208*Demand_Settings!$E$34,"-")</f>
        <v>195075070.69155943</v>
      </c>
      <c r="H208" s="114">
        <f>IFERROR(DTE_demand_forecast!H208*Demand_Settings!$E$34,"-")</f>
        <v>273953251.44945085</v>
      </c>
      <c r="I208" s="114">
        <f>IFERROR(DTE_demand_forecast!I208*Demand_Settings!$E$34,"-")</f>
        <v>355908529.40938133</v>
      </c>
      <c r="J208" s="114">
        <f>IFERROR(DTE_demand_forecast!J208*Demand_Settings!$E$34,"-")</f>
        <v>441032437.18712914</v>
      </c>
      <c r="K208" s="114">
        <f>IFERROR(DTE_demand_forecast!K208*Demand_Settings!$E$34,"-")</f>
        <v>514117812.49242473</v>
      </c>
      <c r="L208" s="114">
        <f>IFERROR(DTE_demand_forecast!L208*Demand_Settings!$E$34,"-")</f>
        <v>558735894.07658887</v>
      </c>
      <c r="M208" s="114">
        <f>IFERROR(DTE_demand_forecast!M208*Demand_Settings!$E$34,"-")</f>
        <v>604933051.79912245</v>
      </c>
      <c r="N208" s="114">
        <f>IFERROR(DTE_demand_forecast!N208*Demand_Settings!$E$34,"-")</f>
        <v>617031712.83510506</v>
      </c>
      <c r="O208" s="114">
        <f>IFERROR(DTE_demand_forecast!O208*Demand_Settings!$E$34,"-")</f>
        <v>629372347.09180689</v>
      </c>
      <c r="P208" s="114">
        <f>IFERROR(DTE_demand_forecast!P208*Demand_Settings!$E$34,"-")</f>
        <v>641959794.03364325</v>
      </c>
      <c r="Q208" s="114">
        <f>IFERROR(DTE_demand_forecast!Q208*Demand_Settings!$E$34,"-")</f>
        <v>654798989.91431594</v>
      </c>
      <c r="R208" s="114">
        <f>IFERROR(DTE_demand_forecast!R208*Demand_Settings!$E$34,"-")</f>
        <v>667894969.7126025</v>
      </c>
      <c r="S208" s="114">
        <f>IFERROR(DTE_demand_forecast!S208*Demand_Settings!$E$34,"-")</f>
        <v>681252869.10685432</v>
      </c>
      <c r="T208" s="114">
        <f>IFERROR(DTE_demand_forecast!T208*Demand_Settings!$E$34,"-")</f>
        <v>694877926.4889915</v>
      </c>
      <c r="U208" s="114">
        <f>IFERROR(DTE_demand_forecast!U208*Demand_Settings!$E$34,"-")</f>
        <v>708775485.01877141</v>
      </c>
      <c r="V208" s="114">
        <f>IFERROR(DTE_demand_forecast!V208*Demand_Settings!$E$34,"-")</f>
        <v>722950994.71914673</v>
      </c>
      <c r="W208" s="114">
        <f>IFERROR(DTE_demand_forecast!W208*Demand_Settings!$E$34,"-")</f>
        <v>737410014.61352968</v>
      </c>
    </row>
    <row r="209" spans="1:23" ht="12" x14ac:dyDescent="0.25">
      <c r="A209" s="113" t="str">
        <f>A51</f>
        <v>New</v>
      </c>
      <c r="B209" s="113" t="str">
        <f>B51</f>
        <v>Near Earth Robotic - GEO and Near Earth</v>
      </c>
      <c r="C209" s="113" t="str">
        <f>C51</f>
        <v>-</v>
      </c>
      <c r="D209" s="114">
        <f>IFERROR(DTE_demand_forecast!D209*Demand_Settings!$E$34,"-")</f>
        <v>244204.43243392851</v>
      </c>
      <c r="E209" s="114">
        <f>IFERROR(DTE_demand_forecast!E209*Demand_Settings!$E$34,"-")</f>
        <v>498177.0421652142</v>
      </c>
      <c r="F209" s="114">
        <f>IFERROR(DTE_demand_forecast!F209*Demand_Settings!$E$34,"-")</f>
        <v>1891412.1700872632</v>
      </c>
      <c r="G209" s="114">
        <f>IFERROR(DTE_demand_forecast!G209*Demand_Settings!$E$34,"-")</f>
        <v>2188392.1108233528</v>
      </c>
      <c r="H209" s="114">
        <f>IFERROR(DTE_demand_forecast!H209*Demand_Settings!$E$34,"-")</f>
        <v>2496494.6843208508</v>
      </c>
      <c r="I209" s="114">
        <f>IFERROR(DTE_demand_forecast!I209*Demand_Settings!$E$34,"-")</f>
        <v>2816046.0039139204</v>
      </c>
      <c r="J209" s="114">
        <f>IFERROR(DTE_demand_forecast!J209*Demand_Settings!$E$34,"-")</f>
        <v>3147380.7784169838</v>
      </c>
      <c r="K209" s="114">
        <f>IFERROR(DTE_demand_forecast!K209*Demand_Settings!$E$34,"-")</f>
        <v>3490842.525498603</v>
      </c>
      <c r="L209" s="114">
        <f>IFERROR(DTE_demand_forecast!L209*Demand_Settings!$E$34,"-")</f>
        <v>3846783.7901521223</v>
      </c>
      <c r="M209" s="114">
        <f>IFERROR(DTE_demand_forecast!M209*Demand_Settings!$E$34,"-")</f>
        <v>4215566.3683815822</v>
      </c>
      <c r="N209" s="114">
        <f>IFERROR(DTE_demand_forecast!N209*Demand_Settings!$E$34,"-")</f>
        <v>4299877.6957492139</v>
      </c>
      <c r="O209" s="114">
        <f>IFERROR(DTE_demand_forecast!O209*Demand_Settings!$E$34,"-")</f>
        <v>4385875.2496641977</v>
      </c>
      <c r="P209" s="114">
        <f>IFERROR(DTE_demand_forecast!P209*Demand_Settings!$E$34,"-")</f>
        <v>4473592.7546574818</v>
      </c>
      <c r="Q209" s="114">
        <f>IFERROR(DTE_demand_forecast!Q209*Demand_Settings!$E$34,"-")</f>
        <v>4563064.6097506313</v>
      </c>
      <c r="R209" s="114">
        <f>IFERROR(DTE_demand_forecast!R209*Demand_Settings!$E$34,"-")</f>
        <v>4654325.901945645</v>
      </c>
      <c r="S209" s="114">
        <f>IFERROR(DTE_demand_forecast!S209*Demand_Settings!$E$34,"-")</f>
        <v>4747412.4199845558</v>
      </c>
      <c r="T209" s="114">
        <f>IFERROR(DTE_demand_forecast!T209*Demand_Settings!$E$34,"-")</f>
        <v>4842360.6683842484</v>
      </c>
      <c r="U209" s="114">
        <f>IFERROR(DTE_demand_forecast!U209*Demand_Settings!$E$34,"-")</f>
        <v>4939207.8817519331</v>
      </c>
      <c r="V209" s="114">
        <f>IFERROR(DTE_demand_forecast!V209*Demand_Settings!$E$34,"-")</f>
        <v>5037992.0393869719</v>
      </c>
      <c r="W209" s="114">
        <f>IFERROR(DTE_demand_forecast!W209*Demand_Settings!$E$34,"-")</f>
        <v>5138751.8801747104</v>
      </c>
    </row>
    <row r="210" spans="1:23" ht="12" x14ac:dyDescent="0.25">
      <c r="A210" s="113" t="str">
        <f>A52</f>
        <v>New</v>
      </c>
      <c r="B210" s="113" t="str">
        <f>B52</f>
        <v>Deep Space Robotic</v>
      </c>
      <c r="C210" s="113" t="str">
        <f>C52</f>
        <v>-</v>
      </c>
      <c r="D210" s="114" t="str">
        <f>IFERROR(DTE_demand_forecast!D210*Demand_Settings!$E$34,"-")</f>
        <v>-</v>
      </c>
      <c r="E210" s="114" t="str">
        <f>IFERROR(DTE_demand_forecast!E210*Demand_Settings!$E$34,"-")</f>
        <v>-</v>
      </c>
      <c r="F210" s="114" t="str">
        <f>IFERROR(DTE_demand_forecast!F210*Demand_Settings!$E$34,"-")</f>
        <v>-</v>
      </c>
      <c r="G210" s="114" t="str">
        <f>IFERROR(DTE_demand_forecast!G210*Demand_Settings!$E$34,"-")</f>
        <v>-</v>
      </c>
      <c r="H210" s="114" t="str">
        <f>IFERROR(DTE_demand_forecast!H210*Demand_Settings!$E$34,"-")</f>
        <v>-</v>
      </c>
      <c r="I210" s="114" t="str">
        <f>IFERROR(DTE_demand_forecast!I210*Demand_Settings!$E$34,"-")</f>
        <v>-</v>
      </c>
      <c r="J210" s="114" t="str">
        <f>IFERROR(DTE_demand_forecast!J210*Demand_Settings!$E$34,"-")</f>
        <v>-</v>
      </c>
      <c r="K210" s="114" t="str">
        <f>IFERROR(DTE_demand_forecast!K210*Demand_Settings!$E$34,"-")</f>
        <v>-</v>
      </c>
      <c r="L210" s="114" t="str">
        <f>IFERROR(DTE_demand_forecast!L210*Demand_Settings!$E$34,"-")</f>
        <v>-</v>
      </c>
      <c r="M210" s="114" t="str">
        <f>IFERROR(DTE_demand_forecast!M210*Demand_Settings!$E$34,"-")</f>
        <v>-</v>
      </c>
      <c r="N210" s="114" t="str">
        <f>IFERROR(DTE_demand_forecast!N210*Demand_Settings!$E$34,"-")</f>
        <v>-</v>
      </c>
      <c r="O210" s="114" t="str">
        <f>IFERROR(DTE_demand_forecast!O210*Demand_Settings!$E$34,"-")</f>
        <v>-</v>
      </c>
      <c r="P210" s="114" t="str">
        <f>IFERROR(DTE_demand_forecast!P210*Demand_Settings!$E$34,"-")</f>
        <v>-</v>
      </c>
      <c r="Q210" s="114" t="str">
        <f>IFERROR(DTE_demand_forecast!Q210*Demand_Settings!$E$34,"-")</f>
        <v>-</v>
      </c>
      <c r="R210" s="114" t="str">
        <f>IFERROR(DTE_demand_forecast!R210*Demand_Settings!$E$34,"-")</f>
        <v>-</v>
      </c>
      <c r="S210" s="114" t="str">
        <f>IFERROR(DTE_demand_forecast!S210*Demand_Settings!$E$34,"-")</f>
        <v>-</v>
      </c>
      <c r="T210" s="114" t="str">
        <f>IFERROR(DTE_demand_forecast!T210*Demand_Settings!$E$34,"-")</f>
        <v>-</v>
      </c>
      <c r="U210" s="114" t="str">
        <f>IFERROR(DTE_demand_forecast!U210*Demand_Settings!$E$34,"-")</f>
        <v>-</v>
      </c>
      <c r="V210" s="114" t="str">
        <f>IFERROR(DTE_demand_forecast!V210*Demand_Settings!$E$34,"-")</f>
        <v>-</v>
      </c>
      <c r="W210" s="114" t="str">
        <f>IFERROR(DTE_demand_forecast!W210*Demand_Settings!$E$34,"-")</f>
        <v>-</v>
      </c>
    </row>
    <row r="211" spans="1:23" ht="12" x14ac:dyDescent="0.25">
      <c r="A211" s="113" t="str">
        <f>A53</f>
        <v>New</v>
      </c>
      <c r="B211" s="113" t="str">
        <f>B53</f>
        <v>Near Earth Robotic - Low Latency &amp; Complex Needs</v>
      </c>
      <c r="C211" s="113" t="str">
        <f>C53</f>
        <v>-</v>
      </c>
      <c r="D211" s="114">
        <f>IFERROR(DTE_demand_forecast!D211*Demand_Settings!$E$34,"-")</f>
        <v>773969.44573611114</v>
      </c>
      <c r="E211" s="114">
        <f>IFERROR(DTE_demand_forecast!E211*Demand_Settings!$E$34,"-")</f>
        <v>1578897.6693016666</v>
      </c>
      <c r="F211" s="114">
        <f>IFERROR(DTE_demand_forecast!F211*Demand_Settings!$E$34,"-")</f>
        <v>2415713.4340315503</v>
      </c>
      <c r="G211" s="114">
        <f>IFERROR(DTE_demand_forecast!G211*Demand_Settings!$E$34,"-")</f>
        <v>3285370.2702829079</v>
      </c>
      <c r="H211" s="114">
        <f>IFERROR(DTE_demand_forecast!H211*Demand_Settings!$E$34,"-")</f>
        <v>8377694.1892214147</v>
      </c>
      <c r="I211" s="114">
        <f>IFERROR(DTE_demand_forecast!I211*Demand_Settings!$E$34,"-")</f>
        <v>9399772.8803064283</v>
      </c>
      <c r="J211" s="114">
        <f>IFERROR(DTE_demand_forecast!J211*Demand_Settings!$E$34,"-")</f>
        <v>10459383.641359152</v>
      </c>
      <c r="K211" s="114">
        <f>IFERROR(DTE_demand_forecast!K211*Demand_Settings!$E$34,"-")</f>
        <v>11557618.923701858</v>
      </c>
      <c r="L211" s="114">
        <f>IFERROR(DTE_demand_forecast!L211*Demand_Settings!$E$34,"-")</f>
        <v>12695599.863881739</v>
      </c>
      <c r="M211" s="114">
        <f>IFERROR(DTE_demand_forecast!M211*Demand_Settings!$E$34,"-")</f>
        <v>13874476.994099328</v>
      </c>
      <c r="N211" s="114">
        <f>IFERROR(DTE_demand_forecast!N211*Demand_Settings!$E$34,"-")</f>
        <v>14151966.533981314</v>
      </c>
      <c r="O211" s="114">
        <f>IFERROR(DTE_demand_forecast!O211*Demand_Settings!$E$34,"-")</f>
        <v>14435005.864660939</v>
      </c>
      <c r="P211" s="114">
        <f>IFERROR(DTE_demand_forecast!P211*Demand_Settings!$E$34,"-")</f>
        <v>14723705.981954161</v>
      </c>
      <c r="Q211" s="114">
        <f>IFERROR(DTE_demand_forecast!Q211*Demand_Settings!$E$34,"-")</f>
        <v>15018180.101593243</v>
      </c>
      <c r="R211" s="114">
        <f>IFERROR(DTE_demand_forecast!R211*Demand_Settings!$E$34,"-")</f>
        <v>15318543.703625109</v>
      </c>
      <c r="S211" s="114">
        <f>IFERROR(DTE_demand_forecast!S211*Demand_Settings!$E$34,"-")</f>
        <v>15624914.577697607</v>
      </c>
      <c r="T211" s="114">
        <f>IFERROR(DTE_demand_forecast!T211*Demand_Settings!$E$34,"-")</f>
        <v>15937412.869251562</v>
      </c>
      <c r="U211" s="114">
        <f>IFERROR(DTE_demand_forecast!U211*Demand_Settings!$E$34,"-")</f>
        <v>16256161.126636595</v>
      </c>
      <c r="V211" s="114">
        <f>IFERROR(DTE_demand_forecast!V211*Demand_Settings!$E$34,"-")</f>
        <v>16581284.349169323</v>
      </c>
      <c r="W211" s="114">
        <f>IFERROR(DTE_demand_forecast!W211*Demand_Settings!$E$34,"-")</f>
        <v>16912910.036152709</v>
      </c>
    </row>
    <row r="212" spans="1:23" ht="12" x14ac:dyDescent="0.25">
      <c r="A212" s="113" t="str">
        <f>A54</f>
        <v>New</v>
      </c>
      <c r="B212" s="113" t="str">
        <f>B54</f>
        <v>Mission Operations</v>
      </c>
      <c r="C212" s="113" t="str">
        <f>C54</f>
        <v>-</v>
      </c>
      <c r="D212" s="114" t="str">
        <f>IFERROR(DTE_demand_forecast!D212*Demand_Settings!$E$34,"-")</f>
        <v>-</v>
      </c>
      <c r="E212" s="114" t="str">
        <f>IFERROR(DTE_demand_forecast!E212*Demand_Settings!$E$34,"-")</f>
        <v>-</v>
      </c>
      <c r="F212" s="114" t="str">
        <f>IFERROR(DTE_demand_forecast!F212*Demand_Settings!$E$34,"-")</f>
        <v>-</v>
      </c>
      <c r="G212" s="114" t="str">
        <f>IFERROR(DTE_demand_forecast!G212*Demand_Settings!$E$34,"-")</f>
        <v>-</v>
      </c>
      <c r="H212" s="114" t="str">
        <f>IFERROR(DTE_demand_forecast!H212*Demand_Settings!$E$34,"-")</f>
        <v>-</v>
      </c>
      <c r="I212" s="114" t="str">
        <f>IFERROR(DTE_demand_forecast!I212*Demand_Settings!$E$34,"-")</f>
        <v>-</v>
      </c>
      <c r="J212" s="114" t="str">
        <f>IFERROR(DTE_demand_forecast!J212*Demand_Settings!$E$34,"-")</f>
        <v>-</v>
      </c>
      <c r="K212" s="114" t="str">
        <f>IFERROR(DTE_demand_forecast!K212*Demand_Settings!$E$34,"-")</f>
        <v>-</v>
      </c>
      <c r="L212" s="114" t="str">
        <f>IFERROR(DTE_demand_forecast!L212*Demand_Settings!$E$34,"-")</f>
        <v>-</v>
      </c>
      <c r="M212" s="114" t="str">
        <f>IFERROR(DTE_demand_forecast!M212*Demand_Settings!$E$34,"-")</f>
        <v>-</v>
      </c>
      <c r="N212" s="114" t="str">
        <f>IFERROR(DTE_demand_forecast!N212*Demand_Settings!$E$34,"-")</f>
        <v>-</v>
      </c>
      <c r="O212" s="114" t="str">
        <f>IFERROR(DTE_demand_forecast!O212*Demand_Settings!$E$34,"-")</f>
        <v>-</v>
      </c>
      <c r="P212" s="114" t="str">
        <f>IFERROR(DTE_demand_forecast!P212*Demand_Settings!$E$34,"-")</f>
        <v>-</v>
      </c>
      <c r="Q212" s="114" t="str">
        <f>IFERROR(DTE_demand_forecast!Q212*Demand_Settings!$E$34,"-")</f>
        <v>-</v>
      </c>
      <c r="R212" s="114" t="str">
        <f>IFERROR(DTE_demand_forecast!R212*Demand_Settings!$E$34,"-")</f>
        <v>-</v>
      </c>
      <c r="S212" s="114" t="str">
        <f>IFERROR(DTE_demand_forecast!S212*Demand_Settings!$E$34,"-")</f>
        <v>-</v>
      </c>
      <c r="T212" s="114" t="str">
        <f>IFERROR(DTE_demand_forecast!T212*Demand_Settings!$E$34,"-")</f>
        <v>-</v>
      </c>
      <c r="U212" s="114" t="str">
        <f>IFERROR(DTE_demand_forecast!U212*Demand_Settings!$E$34,"-")</f>
        <v>-</v>
      </c>
      <c r="V212" s="114" t="str">
        <f>IFERROR(DTE_demand_forecast!V212*Demand_Settings!$E$34,"-")</f>
        <v>-</v>
      </c>
      <c r="W212" s="114" t="str">
        <f>IFERROR(DTE_demand_forecast!W212*Demand_Settings!$E$34,"-")</f>
        <v>-</v>
      </c>
    </row>
    <row r="213" spans="1:23" ht="12" x14ac:dyDescent="0.25">
      <c r="A213" s="113" t="str">
        <f>A55</f>
        <v>New</v>
      </c>
      <c r="B213" s="113" t="str">
        <f>B55</f>
        <v>Launch Events</v>
      </c>
      <c r="C213" s="113" t="str">
        <f>C55</f>
        <v>-</v>
      </c>
      <c r="D213" s="114">
        <f>IFERROR(DTE_demand_forecast!D213*Demand_Settings!$E$34,"-")</f>
        <v>357728.28094675927</v>
      </c>
      <c r="E213" s="114">
        <f>IFERROR(DTE_demand_forecast!E213*Demand_Settings!$E$34,"-")</f>
        <v>729765.69313138898</v>
      </c>
      <c r="F213" s="114">
        <f>IFERROR(DTE_demand_forecast!F213*Demand_Settings!$E$34,"-")</f>
        <v>1116541.5104910252</v>
      </c>
      <c r="G213" s="114">
        <f>IFERROR(DTE_demand_forecast!G213*Demand_Settings!$E$34,"-")</f>
        <v>1518496.454267794</v>
      </c>
      <c r="H213" s="114">
        <f>IFERROR(DTE_demand_forecast!H213*Demand_Settings!$E$34,"-")</f>
        <v>2710516.1708680126</v>
      </c>
      <c r="I213" s="114">
        <f>IFERROR(DTE_demand_forecast!I213*Demand_Settings!$E$34,"-")</f>
        <v>3159687.4220404262</v>
      </c>
      <c r="J213" s="114">
        <f>IFERROR(DTE_demand_forecast!J213*Demand_Settings!$E$34,"-")</f>
        <v>3625741.3167913891</v>
      </c>
      <c r="K213" s="114">
        <f>IFERROR(DTE_demand_forecast!K213*Demand_Settings!$E$34,"-")</f>
        <v>4109173.4923635731</v>
      </c>
      <c r="L213" s="114">
        <f>IFERROR(DTE_demand_forecast!L213*Demand_Settings!$E$34,"-")</f>
        <v>4610492.6584319305</v>
      </c>
      <c r="M213" s="114">
        <f>IFERROR(DTE_demand_forecast!M213*Demand_Settings!$E$34,"-")</f>
        <v>5130220.9217460752</v>
      </c>
      <c r="N213" s="114">
        <f>IFERROR(DTE_demand_forecast!N213*Demand_Settings!$E$34,"-")</f>
        <v>5232825.3401809968</v>
      </c>
      <c r="O213" s="114">
        <f>IFERROR(DTE_demand_forecast!O213*Demand_Settings!$E$34,"-")</f>
        <v>5337481.8469846155</v>
      </c>
      <c r="P213" s="114">
        <f>IFERROR(DTE_demand_forecast!P213*Demand_Settings!$E$34,"-")</f>
        <v>5444231.4839243088</v>
      </c>
      <c r="Q213" s="114">
        <f>IFERROR(DTE_demand_forecast!Q213*Demand_Settings!$E$34,"-")</f>
        <v>5553116.1136027947</v>
      </c>
      <c r="R213" s="114">
        <f>IFERROR(DTE_demand_forecast!R213*Demand_Settings!$E$34,"-")</f>
        <v>5664178.4358748505</v>
      </c>
      <c r="S213" s="114">
        <f>IFERROR(DTE_demand_forecast!S213*Demand_Settings!$E$34,"-")</f>
        <v>5777462.004592347</v>
      </c>
      <c r="T213" s="114">
        <f>IFERROR(DTE_demand_forecast!T213*Demand_Settings!$E$34,"-")</f>
        <v>5893011.2446841951</v>
      </c>
      <c r="U213" s="114">
        <f>IFERROR(DTE_demand_forecast!U213*Demand_Settings!$E$34,"-")</f>
        <v>6010871.4695778787</v>
      </c>
      <c r="V213" s="114">
        <f>IFERROR(DTE_demand_forecast!V213*Demand_Settings!$E$34,"-")</f>
        <v>6131088.8989694361</v>
      </c>
      <c r="W213" s="114">
        <f>IFERROR(DTE_demand_forecast!W213*Demand_Settings!$E$34,"-")</f>
        <v>6253710.6769488249</v>
      </c>
    </row>
    <row r="214" spans="1:23" ht="12" x14ac:dyDescent="0.25">
      <c r="A214" s="113" t="str">
        <f>A56</f>
        <v>New</v>
      </c>
      <c r="B214" s="113" t="str">
        <f>B56</f>
        <v>Terrestrial &amp; Aerial</v>
      </c>
      <c r="C214" s="113" t="str">
        <f>C56</f>
        <v>-</v>
      </c>
      <c r="D214" s="114">
        <f>IFERROR(DTE_demand_forecast!D214*Demand_Settings!$E$34,"-")</f>
        <v>212000.99925000002</v>
      </c>
      <c r="E214" s="114">
        <f>IFERROR(DTE_demand_forecast!E214*Demand_Settings!$E$34,"-")</f>
        <v>1153285.4359200003</v>
      </c>
      <c r="F214" s="114">
        <f>IFERROR(DTE_demand_forecast!F214*Demand_Settings!$E$34,"-")</f>
        <v>1396916.9842581002</v>
      </c>
      <c r="G214" s="114">
        <f>IFERROR(DTE_demand_forecast!G214*Demand_Settings!$E$34,"-")</f>
        <v>1649832.4803553561</v>
      </c>
      <c r="H214" s="114">
        <f>IFERROR(DTE_demand_forecast!H214*Demand_Settings!$E$34,"-")</f>
        <v>1912305.8295027993</v>
      </c>
      <c r="I214" s="114">
        <f>IFERROR(DTE_demand_forecast!I214*Demand_Settings!$E$34,"-")</f>
        <v>2964838.95806114</v>
      </c>
      <c r="J214" s="114">
        <f>IFERROR(DTE_demand_forecast!J214*Demand_Settings!$E$34,"-")</f>
        <v>3262883.2954241284</v>
      </c>
      <c r="K214" s="114">
        <f>IFERROR(DTE_demand_forecast!K214*Demand_Settings!$E$34,"-")</f>
        <v>3571663.4706984116</v>
      </c>
      <c r="L214" s="114">
        <f>IFERROR(DTE_demand_forecast!L214*Demand_Settings!$E$34,"-")</f>
        <v>3891489.6996654961</v>
      </c>
      <c r="M214" s="114">
        <f>IFERROR(DTE_demand_forecast!M214*Demand_Settings!$E$34,"-")</f>
        <v>4222680.312402986</v>
      </c>
      <c r="N214" s="114">
        <f>IFERROR(DTE_demand_forecast!N214*Demand_Settings!$E$34,"-")</f>
        <v>4307133.9186510462</v>
      </c>
      <c r="O214" s="114">
        <f>IFERROR(DTE_demand_forecast!O214*Demand_Settings!$E$34,"-")</f>
        <v>4393276.5970240654</v>
      </c>
      <c r="P214" s="114">
        <f>IFERROR(DTE_demand_forecast!P214*Demand_Settings!$E$34,"-")</f>
        <v>4481142.128964548</v>
      </c>
      <c r="Q214" s="114">
        <f>IFERROR(DTE_demand_forecast!Q214*Demand_Settings!$E$34,"-")</f>
        <v>4570764.9715438383</v>
      </c>
      <c r="R214" s="114">
        <f>IFERROR(DTE_demand_forecast!R214*Demand_Settings!$E$34,"-")</f>
        <v>4662180.2709747152</v>
      </c>
      <c r="S214" s="114">
        <f>IFERROR(DTE_demand_forecast!S214*Demand_Settings!$E$34,"-")</f>
        <v>4755423.8763942085</v>
      </c>
      <c r="T214" s="114">
        <f>IFERROR(DTE_demand_forecast!T214*Demand_Settings!$E$34,"-")</f>
        <v>4850532.3539220933</v>
      </c>
      <c r="U214" s="114">
        <f>IFERROR(DTE_demand_forecast!U214*Demand_Settings!$E$34,"-")</f>
        <v>4947543.0010005357</v>
      </c>
      <c r="V214" s="114">
        <f>IFERROR(DTE_demand_forecast!V214*Demand_Settings!$E$34,"-")</f>
        <v>5046493.8610205464</v>
      </c>
      <c r="W214" s="114">
        <f>IFERROR(DTE_demand_forecast!W214*Demand_Settings!$E$34,"-")</f>
        <v>5147423.7382409563</v>
      </c>
    </row>
    <row r="215" spans="1:23" ht="12" x14ac:dyDescent="0.25">
      <c r="C215" s="75"/>
      <c r="D215" s="302"/>
      <c r="E215" s="302"/>
      <c r="F215" s="302"/>
      <c r="G215" s="302"/>
      <c r="H215" s="302"/>
      <c r="I215" s="302"/>
      <c r="J215" s="302"/>
      <c r="K215" s="302"/>
      <c r="L215" s="302"/>
      <c r="M215" s="302"/>
      <c r="N215" s="302"/>
      <c r="O215" s="302"/>
      <c r="P215" s="302"/>
      <c r="Q215" s="302"/>
      <c r="R215" s="302"/>
      <c r="S215" s="302"/>
      <c r="T215" s="302"/>
      <c r="U215" s="302"/>
      <c r="V215" s="302"/>
      <c r="W215" s="302"/>
    </row>
    <row r="216" spans="1:23" x14ac:dyDescent="0.3">
      <c r="D216" s="105">
        <f t="shared" ref="D216:W216" si="28">SUM(D160:D214)</f>
        <v>55576310.987481624</v>
      </c>
      <c r="E216" s="105">
        <f t="shared" si="28"/>
        <v>109595079.57511906</v>
      </c>
      <c r="F216" s="105">
        <f t="shared" si="28"/>
        <v>136288852.55697206</v>
      </c>
      <c r="G216" s="105">
        <f t="shared" si="28"/>
        <v>225568640.91633406</v>
      </c>
      <c r="H216" s="105">
        <f t="shared" si="28"/>
        <v>306453053.85598952</v>
      </c>
      <c r="I216" s="105">
        <f t="shared" si="28"/>
        <v>388587843.37238532</v>
      </c>
      <c r="J216" s="105">
        <f t="shared" si="28"/>
        <v>474781727.02961874</v>
      </c>
      <c r="K216" s="105">
        <f t="shared" si="28"/>
        <v>548387267.33117628</v>
      </c>
      <c r="L216" s="105">
        <f t="shared" si="28"/>
        <v>595512039.30250609</v>
      </c>
      <c r="M216" s="105">
        <f t="shared" si="28"/>
        <v>644306543.65331101</v>
      </c>
      <c r="N216" s="105">
        <f t="shared" si="28"/>
        <v>653251780.43100286</v>
      </c>
      <c r="O216" s="105">
        <f t="shared" si="28"/>
        <v>666198205.92919612</v>
      </c>
      <c r="P216" s="105">
        <f t="shared" si="28"/>
        <v>679403559.93735373</v>
      </c>
      <c r="Q216" s="105">
        <f t="shared" si="28"/>
        <v>692873021.02567387</v>
      </c>
      <c r="R216" s="105">
        <f t="shared" si="28"/>
        <v>706611871.33576107</v>
      </c>
      <c r="S216" s="105">
        <f t="shared" si="28"/>
        <v>720625498.65204954</v>
      </c>
      <c r="T216" s="105">
        <f t="shared" si="28"/>
        <v>734919398.51466429</v>
      </c>
      <c r="U216" s="105">
        <f t="shared" si="28"/>
        <v>749499176.37453103</v>
      </c>
      <c r="V216" s="105">
        <f t="shared" si="28"/>
        <v>764370549.7915951</v>
      </c>
      <c r="W216" s="105">
        <f>SUM(W160:W214)</f>
        <v>779539350.6770004</v>
      </c>
    </row>
    <row r="218" spans="1:23" ht="15" thickBot="1" x14ac:dyDescent="0.35">
      <c r="A218" s="71"/>
      <c r="B218" s="71" t="s">
        <v>150</v>
      </c>
      <c r="D218" s="293"/>
      <c r="E218" s="293"/>
      <c r="F218" s="293"/>
      <c r="G218" s="293"/>
      <c r="H218" s="293"/>
      <c r="I218" s="293"/>
      <c r="J218" s="293"/>
      <c r="K218" s="293"/>
      <c r="L218" s="293"/>
      <c r="M218" s="294"/>
      <c r="N218" s="293"/>
      <c r="O218" s="293"/>
      <c r="P218" s="293"/>
      <c r="Q218" s="293"/>
      <c r="R218" s="293"/>
      <c r="S218" s="293"/>
      <c r="T218" s="293"/>
      <c r="U218" s="293"/>
      <c r="V218" s="293"/>
      <c r="W218" s="293"/>
    </row>
    <row r="219" spans="1:23" x14ac:dyDescent="0.3">
      <c r="A219" s="71"/>
      <c r="B219" s="115" t="s">
        <v>157</v>
      </c>
      <c r="D219" s="306">
        <f>D159</f>
        <v>2021</v>
      </c>
      <c r="E219" s="306">
        <f t="shared" ref="E219:W219" si="29">E159</f>
        <v>2022</v>
      </c>
      <c r="F219" s="306">
        <f t="shared" si="29"/>
        <v>2023</v>
      </c>
      <c r="G219" s="306">
        <f t="shared" si="29"/>
        <v>2024</v>
      </c>
      <c r="H219" s="306">
        <f t="shared" si="29"/>
        <v>2025</v>
      </c>
      <c r="I219" s="306">
        <f t="shared" si="29"/>
        <v>2026</v>
      </c>
      <c r="J219" s="306">
        <f t="shared" si="29"/>
        <v>2027</v>
      </c>
      <c r="K219" s="306">
        <f t="shared" si="29"/>
        <v>2028</v>
      </c>
      <c r="L219" s="306">
        <f t="shared" si="29"/>
        <v>2029</v>
      </c>
      <c r="M219" s="306">
        <f t="shared" si="29"/>
        <v>2030</v>
      </c>
      <c r="N219" s="306">
        <f t="shared" si="29"/>
        <v>2031</v>
      </c>
      <c r="O219" s="306">
        <f t="shared" si="29"/>
        <v>2032</v>
      </c>
      <c r="P219" s="306">
        <f t="shared" si="29"/>
        <v>2033</v>
      </c>
      <c r="Q219" s="306">
        <f t="shared" si="29"/>
        <v>2034</v>
      </c>
      <c r="R219" s="306">
        <f t="shared" si="29"/>
        <v>2035</v>
      </c>
      <c r="S219" s="306">
        <f t="shared" si="29"/>
        <v>2036</v>
      </c>
      <c r="T219" s="306">
        <f t="shared" si="29"/>
        <v>2037</v>
      </c>
      <c r="U219" s="306">
        <f t="shared" si="29"/>
        <v>2038</v>
      </c>
      <c r="V219" s="306">
        <f t="shared" si="29"/>
        <v>2039</v>
      </c>
      <c r="W219" s="306">
        <f t="shared" si="29"/>
        <v>2040</v>
      </c>
    </row>
    <row r="220" spans="1:23" x14ac:dyDescent="0.3">
      <c r="A220" s="71"/>
      <c r="B220" s="117" t="s">
        <v>112</v>
      </c>
      <c r="D220" s="112">
        <f>SUMIF($B160:$B214,$B220,D$160:D$214)</f>
        <v>5551896.2662722236</v>
      </c>
      <c r="E220" s="112">
        <f t="shared" ref="E220:W220" si="30">SUMIF($B160:$B214,$B220,E$160:E$214)</f>
        <v>5562616.1212042235</v>
      </c>
      <c r="F220" s="112">
        <f t="shared" si="30"/>
        <v>5091374.0945185721</v>
      </c>
      <c r="G220" s="112">
        <f t="shared" si="30"/>
        <v>5853095.6764585916</v>
      </c>
      <c r="H220" s="112">
        <f t="shared" si="30"/>
        <v>6018123.4892749814</v>
      </c>
      <c r="I220" s="112">
        <f t="shared" si="30"/>
        <v>6189512.3741490217</v>
      </c>
      <c r="J220" s="112">
        <f t="shared" si="30"/>
        <v>6367450.7628378905</v>
      </c>
      <c r="K220" s="112">
        <f t="shared" si="30"/>
        <v>6552132.0799402334</v>
      </c>
      <c r="L220" s="112">
        <f t="shared" si="30"/>
        <v>6743754.8672371116</v>
      </c>
      <c r="M220" s="112">
        <f t="shared" si="30"/>
        <v>6942522.9110094672</v>
      </c>
      <c r="N220" s="112">
        <f t="shared" si="30"/>
        <v>3240239.7607862074</v>
      </c>
      <c r="O220" s="112">
        <f t="shared" si="30"/>
        <v>3286194.9325063759</v>
      </c>
      <c r="P220" s="112">
        <f t="shared" si="30"/>
        <v>3333069.2076609479</v>
      </c>
      <c r="Q220" s="112">
        <f t="shared" si="30"/>
        <v>3380880.9683186114</v>
      </c>
      <c r="R220" s="112">
        <f t="shared" si="30"/>
        <v>3429648.9641894279</v>
      </c>
      <c r="S220" s="112">
        <f t="shared" si="30"/>
        <v>3479392.3199776607</v>
      </c>
      <c r="T220" s="112">
        <f t="shared" si="30"/>
        <v>3530130.5428816583</v>
      </c>
      <c r="U220" s="112">
        <f t="shared" si="30"/>
        <v>3581883.5302437367</v>
      </c>
      <c r="V220" s="112">
        <f t="shared" si="30"/>
        <v>3634671.5773530556</v>
      </c>
      <c r="W220" s="112">
        <f t="shared" si="30"/>
        <v>3688515.3854045607</v>
      </c>
    </row>
    <row r="221" spans="1:23" x14ac:dyDescent="0.3">
      <c r="A221" s="71"/>
      <c r="B221" s="117" t="s">
        <v>110</v>
      </c>
      <c r="D221" s="112">
        <f>SUMIF($B160:$B214,$B221,D$160:D$214)</f>
        <v>39456392.470333338</v>
      </c>
      <c r="E221" s="112">
        <f t="shared" ref="E221:W221" si="31">SUMIF($B160:$B214,$B221,E$160:E$214)</f>
        <v>91094749.595887288</v>
      </c>
      <c r="F221" s="112">
        <f t="shared" si="31"/>
        <v>116428219.38057829</v>
      </c>
      <c r="G221" s="112">
        <f t="shared" si="31"/>
        <v>203069985.69641659</v>
      </c>
      <c r="H221" s="112">
        <f t="shared" si="31"/>
        <v>280822018.81236356</v>
      </c>
      <c r="I221" s="112">
        <f t="shared" si="31"/>
        <v>360638947.83125436</v>
      </c>
      <c r="J221" s="112">
        <f t="shared" si="31"/>
        <v>444499849.33212912</v>
      </c>
      <c r="K221" s="112">
        <f t="shared" si="31"/>
        <v>515686798.93631363</v>
      </c>
      <c r="L221" s="112">
        <f t="shared" si="31"/>
        <v>560304880.52047777</v>
      </c>
      <c r="M221" s="112">
        <f t="shared" si="31"/>
        <v>606502038.24301136</v>
      </c>
      <c r="N221" s="112">
        <f t="shared" si="31"/>
        <v>618600699.27899396</v>
      </c>
      <c r="O221" s="112">
        <f t="shared" si="31"/>
        <v>630941333.53569579</v>
      </c>
      <c r="P221" s="112">
        <f t="shared" si="31"/>
        <v>643528780.47753215</v>
      </c>
      <c r="Q221" s="112">
        <f t="shared" si="31"/>
        <v>656367976.35820484</v>
      </c>
      <c r="R221" s="112">
        <f t="shared" si="31"/>
        <v>669463956.1564914</v>
      </c>
      <c r="S221" s="112">
        <f t="shared" si="31"/>
        <v>682821855.55074322</v>
      </c>
      <c r="T221" s="112">
        <f t="shared" si="31"/>
        <v>696446912.9328804</v>
      </c>
      <c r="U221" s="112">
        <f t="shared" si="31"/>
        <v>710344471.46266031</v>
      </c>
      <c r="V221" s="112">
        <f t="shared" si="31"/>
        <v>724519981.16303563</v>
      </c>
      <c r="W221" s="112">
        <f t="shared" si="31"/>
        <v>738979001.05741858</v>
      </c>
    </row>
    <row r="222" spans="1:23" x14ac:dyDescent="0.3">
      <c r="A222" s="71"/>
      <c r="B222" s="117" t="s">
        <v>109</v>
      </c>
      <c r="D222" s="112">
        <f>SUMIF($B160:$B214,$B222,D$160:D$214)</f>
        <v>2254218.126364484</v>
      </c>
      <c r="E222" s="112">
        <f t="shared" ref="E222:W222" si="32">SUMIF($B160:$B214,$B222,E$160:E$214)</f>
        <v>2519560.8222068809</v>
      </c>
      <c r="F222" s="112">
        <f t="shared" si="32"/>
        <v>2976765.2031269455</v>
      </c>
      <c r="G222" s="112">
        <f t="shared" si="32"/>
        <v>3273745.1438630354</v>
      </c>
      <c r="H222" s="112">
        <f t="shared" si="32"/>
        <v>3581847.7173605328</v>
      </c>
      <c r="I222" s="112">
        <f t="shared" si="32"/>
        <v>3901399.0369536029</v>
      </c>
      <c r="J222" s="112">
        <f t="shared" si="32"/>
        <v>4232733.8114566663</v>
      </c>
      <c r="K222" s="112">
        <f t="shared" si="32"/>
        <v>4576195.5585382851</v>
      </c>
      <c r="L222" s="112">
        <f t="shared" si="32"/>
        <v>4932136.8231918048</v>
      </c>
      <c r="M222" s="112">
        <f t="shared" si="32"/>
        <v>5300919.4014212647</v>
      </c>
      <c r="N222" s="112">
        <f t="shared" si="32"/>
        <v>5385230.7287888965</v>
      </c>
      <c r="O222" s="112">
        <f t="shared" si="32"/>
        <v>5471228.2827038802</v>
      </c>
      <c r="P222" s="112">
        <f t="shared" si="32"/>
        <v>5558945.7876971643</v>
      </c>
      <c r="Q222" s="112">
        <f t="shared" si="32"/>
        <v>5648417.6427903138</v>
      </c>
      <c r="R222" s="112">
        <f t="shared" si="32"/>
        <v>5739678.9349853275</v>
      </c>
      <c r="S222" s="112">
        <f t="shared" si="32"/>
        <v>5832765.4530242383</v>
      </c>
      <c r="T222" s="112">
        <f t="shared" si="32"/>
        <v>5927713.7014239309</v>
      </c>
      <c r="U222" s="112">
        <f t="shared" si="32"/>
        <v>6024560.9147916157</v>
      </c>
      <c r="V222" s="112">
        <f t="shared" si="32"/>
        <v>6123345.0724266544</v>
      </c>
      <c r="W222" s="112">
        <f t="shared" si="32"/>
        <v>6224104.913214393</v>
      </c>
    </row>
    <row r="223" spans="1:23" x14ac:dyDescent="0.3">
      <c r="A223" s="71"/>
      <c r="B223" s="117" t="s">
        <v>155</v>
      </c>
      <c r="D223" s="112">
        <f>SUMIF($B160:$B214,$B223,D$160:D$214)</f>
        <v>0</v>
      </c>
      <c r="E223" s="112">
        <f t="shared" ref="E223:W223" si="33">SUMIF($B160:$B214,$B223,E$160:E$214)</f>
        <v>0</v>
      </c>
      <c r="F223" s="112">
        <f t="shared" si="33"/>
        <v>0</v>
      </c>
      <c r="G223" s="112">
        <f t="shared" si="33"/>
        <v>0</v>
      </c>
      <c r="H223" s="112">
        <f t="shared" si="33"/>
        <v>0</v>
      </c>
      <c r="I223" s="112">
        <f t="shared" si="33"/>
        <v>0</v>
      </c>
      <c r="J223" s="112">
        <f t="shared" si="33"/>
        <v>0</v>
      </c>
      <c r="K223" s="112">
        <f t="shared" si="33"/>
        <v>0</v>
      </c>
      <c r="L223" s="112">
        <f t="shared" si="33"/>
        <v>0</v>
      </c>
      <c r="M223" s="112">
        <f t="shared" si="33"/>
        <v>0</v>
      </c>
      <c r="N223" s="112">
        <f t="shared" si="33"/>
        <v>0</v>
      </c>
      <c r="O223" s="112">
        <f t="shared" si="33"/>
        <v>0</v>
      </c>
      <c r="P223" s="112">
        <f t="shared" si="33"/>
        <v>0</v>
      </c>
      <c r="Q223" s="112">
        <f t="shared" si="33"/>
        <v>0</v>
      </c>
      <c r="R223" s="112">
        <f t="shared" si="33"/>
        <v>0</v>
      </c>
      <c r="S223" s="112">
        <f t="shared" si="33"/>
        <v>0</v>
      </c>
      <c r="T223" s="112">
        <f t="shared" si="33"/>
        <v>0</v>
      </c>
      <c r="U223" s="112">
        <f t="shared" si="33"/>
        <v>0</v>
      </c>
      <c r="V223" s="112">
        <f t="shared" si="33"/>
        <v>0</v>
      </c>
      <c r="W223" s="112">
        <f t="shared" si="33"/>
        <v>0</v>
      </c>
    </row>
    <row r="224" spans="1:23" x14ac:dyDescent="0.3">
      <c r="A224" s="71"/>
      <c r="B224" s="117" t="s">
        <v>113</v>
      </c>
      <c r="D224" s="112">
        <f>SUMIF($B160:$B214,$B224,D$160:D$214)</f>
        <v>4643816.6744166669</v>
      </c>
      <c r="E224" s="112">
        <f t="shared" ref="E224:W224" si="34">SUMIF($B160:$B214,$B224,E$160:E$214)</f>
        <v>5448744.897982222</v>
      </c>
      <c r="F224" s="112">
        <f t="shared" si="34"/>
        <v>6285560.6627121055</v>
      </c>
      <c r="G224" s="112">
        <f t="shared" si="34"/>
        <v>7155217.4989634631</v>
      </c>
      <c r="H224" s="112">
        <f t="shared" si="34"/>
        <v>8377694.1892214147</v>
      </c>
      <c r="I224" s="112">
        <f t="shared" si="34"/>
        <v>9399772.8803064283</v>
      </c>
      <c r="J224" s="112">
        <f t="shared" si="34"/>
        <v>10459383.641359152</v>
      </c>
      <c r="K224" s="112">
        <f t="shared" si="34"/>
        <v>11557618.923701858</v>
      </c>
      <c r="L224" s="112">
        <f t="shared" si="34"/>
        <v>12695599.863881739</v>
      </c>
      <c r="M224" s="112">
        <f t="shared" si="34"/>
        <v>13874476.994099328</v>
      </c>
      <c r="N224" s="112">
        <f t="shared" si="34"/>
        <v>14151966.533981314</v>
      </c>
      <c r="O224" s="112">
        <f t="shared" si="34"/>
        <v>14435005.864660939</v>
      </c>
      <c r="P224" s="112">
        <f t="shared" si="34"/>
        <v>14723705.981954161</v>
      </c>
      <c r="Q224" s="112">
        <f t="shared" si="34"/>
        <v>15018180.101593243</v>
      </c>
      <c r="R224" s="112">
        <f t="shared" si="34"/>
        <v>15318543.703625109</v>
      </c>
      <c r="S224" s="112">
        <f t="shared" si="34"/>
        <v>15624914.577697607</v>
      </c>
      <c r="T224" s="112">
        <f t="shared" si="34"/>
        <v>15937412.869251562</v>
      </c>
      <c r="U224" s="112">
        <f t="shared" si="34"/>
        <v>16256161.126636595</v>
      </c>
      <c r="V224" s="112">
        <f t="shared" si="34"/>
        <v>16581284.349169323</v>
      </c>
      <c r="W224" s="112">
        <f t="shared" si="34"/>
        <v>16912910.036152709</v>
      </c>
    </row>
    <row r="225" spans="1:23" x14ac:dyDescent="0.3">
      <c r="A225" s="71"/>
      <c r="B225" s="117" t="s">
        <v>156</v>
      </c>
      <c r="D225" s="112">
        <f>SUMIF($B160:$B214,$B225,D$160:D$214)</f>
        <v>0</v>
      </c>
      <c r="E225" s="112">
        <f t="shared" ref="E225:W225" si="35">SUMIF($B160:$B214,$B225,E$160:E$214)</f>
        <v>0</v>
      </c>
      <c r="F225" s="112">
        <f t="shared" si="35"/>
        <v>0</v>
      </c>
      <c r="G225" s="112">
        <f t="shared" si="35"/>
        <v>0</v>
      </c>
      <c r="H225" s="112">
        <f t="shared" si="35"/>
        <v>0</v>
      </c>
      <c r="I225" s="112">
        <f t="shared" si="35"/>
        <v>0</v>
      </c>
      <c r="J225" s="112">
        <f t="shared" si="35"/>
        <v>0</v>
      </c>
      <c r="K225" s="112">
        <f t="shared" si="35"/>
        <v>0</v>
      </c>
      <c r="L225" s="112">
        <f t="shared" si="35"/>
        <v>0</v>
      </c>
      <c r="M225" s="112">
        <f t="shared" si="35"/>
        <v>0</v>
      </c>
      <c r="N225" s="112">
        <f t="shared" si="35"/>
        <v>0</v>
      </c>
      <c r="O225" s="112">
        <f t="shared" si="35"/>
        <v>0</v>
      </c>
      <c r="P225" s="112">
        <f t="shared" si="35"/>
        <v>0</v>
      </c>
      <c r="Q225" s="112">
        <f t="shared" si="35"/>
        <v>0</v>
      </c>
      <c r="R225" s="112">
        <f t="shared" si="35"/>
        <v>0</v>
      </c>
      <c r="S225" s="112">
        <f t="shared" si="35"/>
        <v>0</v>
      </c>
      <c r="T225" s="112">
        <f t="shared" si="35"/>
        <v>0</v>
      </c>
      <c r="U225" s="112">
        <f t="shared" si="35"/>
        <v>0</v>
      </c>
      <c r="V225" s="112">
        <f t="shared" si="35"/>
        <v>0</v>
      </c>
      <c r="W225" s="112">
        <f t="shared" si="35"/>
        <v>0</v>
      </c>
    </row>
    <row r="226" spans="1:23" x14ac:dyDescent="0.3">
      <c r="A226" s="71"/>
      <c r="B226" s="117" t="s">
        <v>111</v>
      </c>
      <c r="D226" s="112">
        <f>SUMIF($B160:$B214,$B226,D$160:D$214)</f>
        <v>1803921.0130671298</v>
      </c>
      <c r="E226" s="112">
        <f t="shared" ref="E226:W226" si="36">SUMIF($B160:$B214,$B226,E$160:E$214)</f>
        <v>2195565.8988628704</v>
      </c>
      <c r="F226" s="112">
        <f t="shared" si="36"/>
        <v>2556599.2898336179</v>
      </c>
      <c r="G226" s="112">
        <f t="shared" si="36"/>
        <v>2967129.8966659419</v>
      </c>
      <c r="H226" s="112">
        <f t="shared" si="36"/>
        <v>4141429.2946550497</v>
      </c>
      <c r="I226" s="112">
        <f t="shared" si="36"/>
        <v>4590600.5458274633</v>
      </c>
      <c r="J226" s="112">
        <f t="shared" si="36"/>
        <v>5056654.4405784262</v>
      </c>
      <c r="K226" s="112">
        <f t="shared" si="36"/>
        <v>5540086.6161506101</v>
      </c>
      <c r="L226" s="112">
        <f t="shared" si="36"/>
        <v>6041405.7822189676</v>
      </c>
      <c r="M226" s="112">
        <f t="shared" si="36"/>
        <v>6561134.0455331123</v>
      </c>
      <c r="N226" s="112">
        <f t="shared" si="36"/>
        <v>6663738.4639680339</v>
      </c>
      <c r="O226" s="112">
        <f t="shared" si="36"/>
        <v>6768394.9707716526</v>
      </c>
      <c r="P226" s="112">
        <f t="shared" si="36"/>
        <v>6875144.6077113459</v>
      </c>
      <c r="Q226" s="112">
        <f t="shared" si="36"/>
        <v>6984029.2373898318</v>
      </c>
      <c r="R226" s="112">
        <f t="shared" si="36"/>
        <v>7095091.5596618876</v>
      </c>
      <c r="S226" s="112">
        <f t="shared" si="36"/>
        <v>7208375.1283793841</v>
      </c>
      <c r="T226" s="112">
        <f t="shared" si="36"/>
        <v>7323924.3684712322</v>
      </c>
      <c r="U226" s="112">
        <f t="shared" si="36"/>
        <v>7441784.5933649158</v>
      </c>
      <c r="V226" s="112">
        <f t="shared" si="36"/>
        <v>7562002.0227564732</v>
      </c>
      <c r="W226" s="112">
        <f t="shared" si="36"/>
        <v>7684623.800735862</v>
      </c>
    </row>
    <row r="227" spans="1:23" ht="15" thickBot="1" x14ac:dyDescent="0.35">
      <c r="A227" s="71"/>
      <c r="B227" s="118" t="s">
        <v>114</v>
      </c>
      <c r="D227" s="112">
        <f>SUMIF($B160:$B214,$B227,D$160:D$214)</f>
        <v>1611996.4134166669</v>
      </c>
      <c r="E227" s="112">
        <f t="shared" ref="E227:W227" si="37">SUMIF($B160:$B214,$B227,E$160:E$214)</f>
        <v>2585046.5445311116</v>
      </c>
      <c r="F227" s="112">
        <f t="shared" si="37"/>
        <v>2796709.620646989</v>
      </c>
      <c r="G227" s="112">
        <f t="shared" si="37"/>
        <v>3053365.2556331344</v>
      </c>
      <c r="H227" s="112">
        <f t="shared" si="37"/>
        <v>3315838.6047805771</v>
      </c>
      <c r="I227" s="112">
        <f t="shared" si="37"/>
        <v>3671508.9555611401</v>
      </c>
      <c r="J227" s="112">
        <f t="shared" si="37"/>
        <v>3969553.2929241285</v>
      </c>
      <c r="K227" s="112">
        <f t="shared" si="37"/>
        <v>4278333.4681984121</v>
      </c>
      <c r="L227" s="112">
        <f t="shared" si="37"/>
        <v>4598159.6971654966</v>
      </c>
      <c r="M227" s="112">
        <f t="shared" si="37"/>
        <v>4929350.3099029865</v>
      </c>
      <c r="N227" s="112">
        <f t="shared" si="37"/>
        <v>5013803.9161510468</v>
      </c>
      <c r="O227" s="112">
        <f t="shared" si="37"/>
        <v>5099946.594524066</v>
      </c>
      <c r="P227" s="112">
        <f t="shared" si="37"/>
        <v>5187812.1264645485</v>
      </c>
      <c r="Q227" s="112">
        <f t="shared" si="37"/>
        <v>5277434.9690438388</v>
      </c>
      <c r="R227" s="112">
        <f t="shared" si="37"/>
        <v>5368850.2684747158</v>
      </c>
      <c r="S227" s="112">
        <f t="shared" si="37"/>
        <v>5462093.873894209</v>
      </c>
      <c r="T227" s="112">
        <f t="shared" si="37"/>
        <v>5557202.3514220938</v>
      </c>
      <c r="U227" s="112">
        <f t="shared" si="37"/>
        <v>5654212.9985005362</v>
      </c>
      <c r="V227" s="112">
        <f t="shared" si="37"/>
        <v>5753163.8585205469</v>
      </c>
      <c r="W227" s="112">
        <f t="shared" si="37"/>
        <v>5854093.7357409569</v>
      </c>
    </row>
    <row r="228" spans="1:23" x14ac:dyDescent="0.3">
      <c r="A228" s="71"/>
      <c r="B228" s="71"/>
      <c r="D228" s="293"/>
      <c r="E228" s="293"/>
      <c r="F228" s="293"/>
      <c r="G228" s="293"/>
      <c r="H228" s="293"/>
      <c r="I228" s="293"/>
      <c r="J228" s="293"/>
      <c r="K228" s="293"/>
      <c r="L228" s="293"/>
      <c r="M228" s="294"/>
      <c r="N228" s="293"/>
      <c r="O228" s="293"/>
      <c r="P228" s="293"/>
      <c r="Q228" s="293"/>
      <c r="R228" s="293"/>
      <c r="S228" s="293"/>
      <c r="T228" s="293"/>
      <c r="U228" s="293"/>
      <c r="V228" s="293"/>
      <c r="W228" s="293"/>
    </row>
    <row r="229" spans="1:23" x14ac:dyDescent="0.3">
      <c r="A229" s="71"/>
      <c r="B229" s="71"/>
      <c r="D229" s="293">
        <f>SUM(D220:D227)</f>
        <v>55322240.96387051</v>
      </c>
      <c r="E229" s="293">
        <f t="shared" ref="E229:W229" si="38">SUM(E220:E227)</f>
        <v>109406283.8806746</v>
      </c>
      <c r="F229" s="293">
        <f t="shared" si="38"/>
        <v>136135228.25141653</v>
      </c>
      <c r="G229" s="293">
        <f t="shared" si="38"/>
        <v>225372539.16800076</v>
      </c>
      <c r="H229" s="293">
        <f t="shared" si="38"/>
        <v>306256952.10765612</v>
      </c>
      <c r="I229" s="293">
        <f t="shared" si="38"/>
        <v>388391741.62405205</v>
      </c>
      <c r="J229" s="293">
        <f t="shared" si="38"/>
        <v>474585625.28128535</v>
      </c>
      <c r="K229" s="293">
        <f t="shared" si="38"/>
        <v>548191165.58284307</v>
      </c>
      <c r="L229" s="293">
        <f t="shared" si="38"/>
        <v>595315937.55417275</v>
      </c>
      <c r="M229" s="294">
        <f t="shared" si="38"/>
        <v>644110441.90497756</v>
      </c>
      <c r="N229" s="293">
        <f t="shared" si="38"/>
        <v>653055678.6826694</v>
      </c>
      <c r="O229" s="293">
        <f t="shared" si="38"/>
        <v>666002104.18086267</v>
      </c>
      <c r="P229" s="293">
        <f t="shared" si="38"/>
        <v>679207458.1890204</v>
      </c>
      <c r="Q229" s="293">
        <f t="shared" si="38"/>
        <v>692676919.27734065</v>
      </c>
      <c r="R229" s="293">
        <f t="shared" si="38"/>
        <v>706415769.58742774</v>
      </c>
      <c r="S229" s="293">
        <f t="shared" si="38"/>
        <v>720429396.90371633</v>
      </c>
      <c r="T229" s="293">
        <f t="shared" si="38"/>
        <v>734723296.76633084</v>
      </c>
      <c r="U229" s="293">
        <f t="shared" si="38"/>
        <v>749303074.62619781</v>
      </c>
      <c r="V229" s="293">
        <f t="shared" si="38"/>
        <v>764174448.04326165</v>
      </c>
      <c r="W229" s="293">
        <f>SUM(W220:W227)</f>
        <v>779343248.92866707</v>
      </c>
    </row>
    <row r="230" spans="1:23" x14ac:dyDescent="0.3">
      <c r="A230" s="71"/>
      <c r="B230" s="71"/>
      <c r="D230" s="293"/>
      <c r="E230" s="293"/>
      <c r="F230" s="293"/>
      <c r="G230" s="293"/>
      <c r="H230" s="293"/>
      <c r="I230" s="293"/>
      <c r="J230" s="293"/>
      <c r="K230" s="293"/>
      <c r="L230" s="293"/>
      <c r="M230" s="294"/>
      <c r="N230" s="293"/>
      <c r="O230" s="293"/>
      <c r="P230" s="293"/>
      <c r="Q230" s="293"/>
      <c r="R230" s="293"/>
      <c r="S230" s="293"/>
      <c r="T230" s="293"/>
      <c r="U230" s="293"/>
      <c r="V230" s="293"/>
      <c r="W230" s="293"/>
    </row>
    <row r="231" spans="1:23" ht="15" thickBot="1" x14ac:dyDescent="0.35">
      <c r="A231" s="71"/>
      <c r="B231" s="71" t="s">
        <v>150</v>
      </c>
      <c r="D231" s="293"/>
      <c r="E231" s="293"/>
      <c r="F231" s="293"/>
      <c r="G231" s="293"/>
      <c r="H231" s="293"/>
      <c r="I231" s="293"/>
      <c r="J231" s="293"/>
      <c r="K231" s="293"/>
      <c r="L231" s="293"/>
      <c r="M231" s="294"/>
      <c r="N231" s="293"/>
      <c r="O231" s="293"/>
      <c r="P231" s="293"/>
      <c r="Q231" s="293"/>
      <c r="R231" s="293"/>
      <c r="S231" s="293"/>
      <c r="T231" s="293"/>
      <c r="U231" s="293"/>
      <c r="V231" s="293"/>
      <c r="W231" s="293"/>
    </row>
    <row r="232" spans="1:23" x14ac:dyDescent="0.3">
      <c r="A232" s="71"/>
      <c r="B232" s="115" t="s">
        <v>157</v>
      </c>
      <c r="D232" s="307">
        <v>2021</v>
      </c>
      <c r="E232" s="307">
        <v>2022</v>
      </c>
      <c r="F232" s="307">
        <v>2023</v>
      </c>
      <c r="G232" s="307">
        <v>2024</v>
      </c>
      <c r="H232" s="307">
        <v>2025</v>
      </c>
      <c r="I232" s="307">
        <v>2026</v>
      </c>
      <c r="J232" s="307">
        <v>2027</v>
      </c>
      <c r="K232" s="307">
        <v>2028</v>
      </c>
      <c r="L232" s="307">
        <v>2029</v>
      </c>
      <c r="M232" s="307">
        <v>2030</v>
      </c>
      <c r="N232" s="307">
        <v>2031</v>
      </c>
      <c r="O232" s="307">
        <v>2032</v>
      </c>
      <c r="P232" s="307">
        <v>2033</v>
      </c>
      <c r="Q232" s="307">
        <v>2034</v>
      </c>
      <c r="R232" s="307">
        <v>2035</v>
      </c>
      <c r="S232" s="307">
        <v>2036</v>
      </c>
      <c r="T232" s="307">
        <v>2037</v>
      </c>
      <c r="U232" s="307">
        <v>2038</v>
      </c>
      <c r="V232" s="307">
        <v>2039</v>
      </c>
      <c r="W232" s="307">
        <v>2040</v>
      </c>
    </row>
    <row r="233" spans="1:23" x14ac:dyDescent="0.3">
      <c r="A233" s="71"/>
      <c r="B233" s="117" t="s">
        <v>209</v>
      </c>
      <c r="D233" s="297">
        <f>SUM(D160:D206)</f>
        <v>24744360.751231484</v>
      </c>
      <c r="E233" s="297">
        <f t="shared" ref="E233:W233" si="39">SUM(E160:E206)</f>
        <v>23319419.684985455</v>
      </c>
      <c r="F233" s="297">
        <f t="shared" si="39"/>
        <v>20319017.320832666</v>
      </c>
      <c r="G233" s="297">
        <f>SUM(G160:G206)</f>
        <v>21251377.771531079</v>
      </c>
      <c r="H233" s="297">
        <f t="shared" si="39"/>
        <v>16237662.582294973</v>
      </c>
      <c r="I233" s="297">
        <f t="shared" si="39"/>
        <v>13402450.863477513</v>
      </c>
      <c r="J233" s="297">
        <f t="shared" si="39"/>
        <v>12139444.586604496</v>
      </c>
      <c r="K233" s="297">
        <f t="shared" si="39"/>
        <v>10241018.885493387</v>
      </c>
      <c r="L233" s="297">
        <f t="shared" si="39"/>
        <v>10241018.885493387</v>
      </c>
      <c r="M233" s="297">
        <f t="shared" si="39"/>
        <v>10241018.885493387</v>
      </c>
      <c r="N233" s="297">
        <f t="shared" si="39"/>
        <v>5930505.5213267207</v>
      </c>
      <c r="O233" s="297">
        <f t="shared" si="39"/>
        <v>5930505.5213267207</v>
      </c>
      <c r="P233" s="297">
        <f t="shared" si="39"/>
        <v>5930505.5213267207</v>
      </c>
      <c r="Q233" s="297">
        <f t="shared" si="39"/>
        <v>5930505.5213267207</v>
      </c>
      <c r="R233" s="297">
        <f t="shared" si="39"/>
        <v>5930505.5213267207</v>
      </c>
      <c r="S233" s="297">
        <f t="shared" si="39"/>
        <v>5930505.5213267207</v>
      </c>
      <c r="T233" s="297">
        <f t="shared" si="39"/>
        <v>5930505.5213267207</v>
      </c>
      <c r="U233" s="297">
        <f t="shared" si="39"/>
        <v>5930505.5213267207</v>
      </c>
      <c r="V233" s="297">
        <f t="shared" si="39"/>
        <v>5930505.5213267207</v>
      </c>
      <c r="W233" s="297">
        <f t="shared" si="39"/>
        <v>5930505.5213267207</v>
      </c>
    </row>
    <row r="234" spans="1:23" x14ac:dyDescent="0.3">
      <c r="A234" s="71"/>
      <c r="B234" s="117" t="s">
        <v>210</v>
      </c>
      <c r="D234" s="297">
        <f>SUM(D207:D214)</f>
        <v>30831950.236250132</v>
      </c>
      <c r="E234" s="297">
        <f t="shared" ref="E234:W234" si="40">SUM(E207:E214)</f>
        <v>86275659.890133604</v>
      </c>
      <c r="F234" s="297">
        <f t="shared" si="40"/>
        <v>115969835.2361394</v>
      </c>
      <c r="G234" s="297">
        <f>SUM(G207:G214)</f>
        <v>204317263.14480299</v>
      </c>
      <c r="H234" s="297">
        <f t="shared" si="40"/>
        <v>290215391.27369457</v>
      </c>
      <c r="I234" s="297">
        <f t="shared" si="40"/>
        <v>375185392.50890785</v>
      </c>
      <c r="J234" s="297">
        <f t="shared" si="40"/>
        <v>462642282.44301426</v>
      </c>
      <c r="K234" s="297">
        <f t="shared" si="40"/>
        <v>538146248.445683</v>
      </c>
      <c r="L234" s="297">
        <f t="shared" si="40"/>
        <v>585271020.41701269</v>
      </c>
      <c r="M234" s="297">
        <f t="shared" si="40"/>
        <v>634065524.7678175</v>
      </c>
      <c r="N234" s="297">
        <f t="shared" si="40"/>
        <v>647321274.90967607</v>
      </c>
      <c r="O234" s="297">
        <f t="shared" si="40"/>
        <v>660267700.40786934</v>
      </c>
      <c r="P234" s="297">
        <f t="shared" si="40"/>
        <v>673473054.41602695</v>
      </c>
      <c r="Q234" s="297">
        <f t="shared" si="40"/>
        <v>686942515.50434721</v>
      </c>
      <c r="R234" s="297">
        <f t="shared" si="40"/>
        <v>700681365.81443441</v>
      </c>
      <c r="S234" s="297">
        <f t="shared" si="40"/>
        <v>714694993.13072288</v>
      </c>
      <c r="T234" s="297">
        <f t="shared" si="40"/>
        <v>728988892.99333751</v>
      </c>
      <c r="U234" s="297">
        <f t="shared" si="40"/>
        <v>743568670.85320437</v>
      </c>
      <c r="V234" s="297">
        <f t="shared" si="40"/>
        <v>758440044.27026832</v>
      </c>
      <c r="W234" s="297">
        <f t="shared" si="40"/>
        <v>773608845.15567374</v>
      </c>
    </row>
    <row r="236" spans="1:23" x14ac:dyDescent="0.3">
      <c r="D236" s="105">
        <f>SUM(D233:D234)</f>
        <v>55576310.987481616</v>
      </c>
      <c r="E236" s="105">
        <f t="shared" ref="E236:W236" si="41">SUM(E233:E234)</f>
        <v>109595079.57511906</v>
      </c>
      <c r="F236" s="105">
        <f t="shared" si="41"/>
        <v>136288852.55697206</v>
      </c>
      <c r="G236" s="105">
        <f t="shared" si="41"/>
        <v>225568640.91633406</v>
      </c>
      <c r="H236" s="105">
        <f t="shared" si="41"/>
        <v>306453053.85598958</v>
      </c>
      <c r="I236" s="105">
        <f t="shared" si="41"/>
        <v>388587843.37238538</v>
      </c>
      <c r="J236" s="105">
        <f t="shared" si="41"/>
        <v>474781727.02961874</v>
      </c>
      <c r="K236" s="105">
        <f t="shared" si="41"/>
        <v>548387267.3311764</v>
      </c>
      <c r="L236" s="105">
        <f t="shared" si="41"/>
        <v>595512039.30250609</v>
      </c>
      <c r="M236" s="105">
        <f t="shared" si="41"/>
        <v>644306543.65331089</v>
      </c>
      <c r="N236" s="105">
        <f t="shared" si="41"/>
        <v>653251780.43100286</v>
      </c>
      <c r="O236" s="105">
        <f t="shared" si="41"/>
        <v>666198205.92919612</v>
      </c>
      <c r="P236" s="105">
        <f t="shared" si="41"/>
        <v>679403559.93735361</v>
      </c>
      <c r="Q236" s="105">
        <f t="shared" si="41"/>
        <v>692873021.02567387</v>
      </c>
      <c r="R236" s="105">
        <f t="shared" si="41"/>
        <v>706611871.33576107</v>
      </c>
      <c r="S236" s="105">
        <f t="shared" si="41"/>
        <v>720625498.65204954</v>
      </c>
      <c r="T236" s="105">
        <f t="shared" si="41"/>
        <v>734919398.51466417</v>
      </c>
      <c r="U236" s="105">
        <f t="shared" si="41"/>
        <v>749499176.37453103</v>
      </c>
      <c r="V236" s="105">
        <f t="shared" si="41"/>
        <v>764370549.79159498</v>
      </c>
      <c r="W236" s="105">
        <f t="shared" si="41"/>
        <v>779539350.67700052</v>
      </c>
    </row>
  </sheetData>
  <autoFilter ref="A1:W48" xr:uid="{3A8DBBC3-2F6E-4F74-9731-6A90B0FA0F89}">
    <sortState xmlns:xlrd2="http://schemas.microsoft.com/office/spreadsheetml/2017/richdata2" ref="A2:W48">
      <sortCondition ref="A1:A48"/>
    </sortState>
  </autoFilter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AD954-DD93-491B-A7CC-AA61CB9FC61A}">
  <sheetPr codeName="Sheet11">
    <tabColor rgb="FF0B3D91"/>
  </sheetPr>
  <dimension ref="A1"/>
  <sheetViews>
    <sheetView workbookViewId="0">
      <selection activeCell="D1" sqref="D1"/>
    </sheetView>
  </sheetViews>
  <sheetFormatPr defaultRowHeight="14.4" x14ac:dyDescent="0.3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463BD-AC38-4CFB-B42E-18B750A3C08A}">
  <sheetPr codeName="Sheet12">
    <tabColor rgb="FF0B3D91"/>
  </sheetPr>
  <dimension ref="A1"/>
  <sheetViews>
    <sheetView workbookViewId="0">
      <selection activeCell="D1" sqref="D1"/>
    </sheetView>
  </sheetViews>
  <sheetFormatPr defaultRowHeight="14.4" x14ac:dyDescent="0.3"/>
  <cols>
    <col min="1" max="16384" width="8.88671875" style="57"/>
  </cols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7BD12-77F9-4841-8B34-835DE85B165A}">
  <sheetPr>
    <tabColor rgb="FF105BD8"/>
  </sheetPr>
  <dimension ref="A1"/>
  <sheetViews>
    <sheetView zoomScale="85" zoomScaleNormal="85" workbookViewId="0">
      <selection activeCell="AG33" sqref="AG33"/>
    </sheetView>
  </sheetViews>
  <sheetFormatPr defaultRowHeight="14.4" x14ac:dyDescent="0.3"/>
  <cols>
    <col min="1" max="16384" width="8.88671875" style="71"/>
  </cols>
  <sheetData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E5D62-ECFF-4D13-9E28-0520ACBBFDDD}">
  <sheetPr>
    <tabColor rgb="FF105BD8"/>
  </sheetPr>
  <dimension ref="A1"/>
  <sheetViews>
    <sheetView zoomScale="85" zoomScaleNormal="85" workbookViewId="0">
      <selection activeCell="V47" sqref="V47"/>
    </sheetView>
  </sheetViews>
  <sheetFormatPr defaultRowHeight="14.4" x14ac:dyDescent="0.3"/>
  <cols>
    <col min="1" max="16384" width="8.88671875" style="71"/>
  </cols>
  <sheetData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CBDC3-B6D7-4A53-8051-F94974E02BF0}">
  <sheetPr>
    <tabColor rgb="FF105BD8"/>
  </sheetPr>
  <dimension ref="A1"/>
  <sheetViews>
    <sheetView zoomScale="85" zoomScaleNormal="85" workbookViewId="0">
      <selection activeCell="AE34" sqref="AE34"/>
    </sheetView>
  </sheetViews>
  <sheetFormatPr defaultRowHeight="14.4" x14ac:dyDescent="0.3"/>
  <cols>
    <col min="1" max="16384" width="8.88671875" style="71"/>
  </cols>
  <sheetData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B4E49-1C30-447B-B819-30C0AC9826B3}">
  <sheetPr codeName="Sheet13">
    <tabColor rgb="FF105BD8"/>
  </sheetPr>
  <dimension ref="A1"/>
  <sheetViews>
    <sheetView workbookViewId="0">
      <selection activeCell="N40" sqref="N40"/>
    </sheetView>
  </sheetViews>
  <sheetFormatPr defaultRowHeight="14.4" x14ac:dyDescent="0.3"/>
  <sheetData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E21F9-9D98-4E62-8DDE-6AE475AF2A35}">
  <sheetPr codeName="Sheet14">
    <tabColor rgb="FF105BD8"/>
  </sheetPr>
  <dimension ref="A1"/>
  <sheetViews>
    <sheetView workbookViewId="0">
      <selection activeCell="N40" sqref="N40"/>
    </sheetView>
  </sheetViews>
  <sheetFormatPr defaultRowHeight="14.4" x14ac:dyDescent="0.3"/>
  <sheetData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64891-80C0-4748-9184-527C0D4AC18C}">
  <sheetPr codeName="Sheet15">
    <tabColor rgb="FF105BD8"/>
  </sheetPr>
  <dimension ref="A1"/>
  <sheetViews>
    <sheetView workbookViewId="0">
      <selection activeCell="N40" sqref="N40"/>
    </sheetView>
  </sheetViews>
  <sheetFormatPr defaultRowHeight="14.4" x14ac:dyDescent="0.3"/>
  <sheetData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5D9C8-709A-4E21-8A12-FE3ACF661687}">
  <sheetPr codeName="Sheet16">
    <tabColor rgb="FF105BD8"/>
  </sheetPr>
  <dimension ref="A1"/>
  <sheetViews>
    <sheetView workbookViewId="0">
      <selection activeCell="N40" sqref="N40"/>
    </sheetView>
  </sheetViews>
  <sheetFormatPr defaultRowHeight="14.4" x14ac:dyDescent="0.3"/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A318E-36B3-4698-A325-6E66A98220C8}">
  <sheetPr codeName="Sheet17">
    <tabColor rgb="FFAEB0B5"/>
  </sheetPr>
  <dimension ref="A1"/>
  <sheetViews>
    <sheetView workbookViewId="0">
      <selection activeCell="Y40" sqref="Y40"/>
    </sheetView>
  </sheetViews>
  <sheetFormatPr defaultRowHeight="14.4" x14ac:dyDescent="0.3"/>
  <sheetData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598F3-5786-4B04-9F0C-62DBC6E1CE70}">
  <sheetPr codeName="Sheet18">
    <tabColor rgb="FFAEB0B5"/>
  </sheetPr>
  <dimension ref="A1"/>
  <sheetViews>
    <sheetView workbookViewId="0">
      <selection activeCell="Y40" sqref="Y40"/>
    </sheetView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Index</vt:lpstr>
      <vt:lpstr>Read_Me</vt:lpstr>
      <vt:lpstr>General_Settings</vt:lpstr>
      <vt:lpstr>Demand_Settings</vt:lpstr>
      <vt:lpstr>Supply_Settings</vt:lpstr>
      <vt:lpstr>Cost_Settings</vt:lpstr>
      <vt:lpstr>Strategy_Settings</vt:lpstr>
      <vt:lpstr>Current</vt:lpstr>
      <vt:lpstr>Lifespans_existing</vt:lpstr>
      <vt:lpstr>Use_case_lifespans</vt:lpstr>
      <vt:lpstr>New_missions</vt:lpstr>
      <vt:lpstr>Lifespans_all</vt:lpstr>
      <vt:lpstr>Current_DTE_minutes</vt:lpstr>
      <vt:lpstr>Minutes_by_use_case</vt:lpstr>
      <vt:lpstr>DTE_mission_minutes</vt:lpstr>
      <vt:lpstr>DTE_demand_forecast</vt:lpstr>
      <vt:lpstr>DTE_cost_per_minute_forecast</vt:lpstr>
      <vt:lpstr>Network_Deployment</vt:lpstr>
      <vt:lpstr>Costs</vt:lpstr>
      <vt:lpstr>Lifespans</vt:lpstr>
      <vt:lpstr>Demand_forecast</vt:lpstr>
      <vt:lpstr>Cost_per_minute_forecast</vt:lpstr>
      <vt:lpstr>Fixed_Costs</vt:lpstr>
      <vt:lpstr>Variable_Costs</vt:lpstr>
      <vt:lpstr>Marginal_Costs</vt:lpstr>
      <vt:lpstr>Total_Costs</vt:lpstr>
      <vt:lpstr>Validation</vt:lpstr>
      <vt:lpstr>Sensitivity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Edward John Oughton</cp:lastModifiedBy>
  <dcterms:created xsi:type="dcterms:W3CDTF">2022-05-02T00:57:27Z</dcterms:created>
  <dcterms:modified xsi:type="dcterms:W3CDTF">2024-01-09T17:38:16Z</dcterms:modified>
</cp:coreProperties>
</file>