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cdcam\data\"/>
    </mc:Choice>
  </mc:AlternateContent>
  <xr:revisionPtr revIDLastSave="0" documentId="13_ncr:1_{03E9D61F-3810-4528-8653-02414DD01974}" xr6:coauthVersionLast="44" xr6:coauthVersionMax="44" xr10:uidLastSave="{00000000-0000-0000-0000-000000000000}"/>
  <bookViews>
    <workbookView xWindow="-120" yWindow="-120" windowWidth="24240" windowHeight="17640" xr2:uid="{00000000-000D-0000-FFFF-FFFF00000000}"/>
  </bookViews>
  <sheets>
    <sheet name="Hoja1" sheetId="1" r:id="rId1"/>
    <sheet name="Answer Report 1" sheetId="2" r:id="rId2"/>
    <sheet name="Sensitivity Report 1" sheetId="3" r:id="rId3"/>
    <sheet name="Limits Report 1" sheetId="4" r:id="rId4"/>
  </sheets>
  <externalReferences>
    <externalReference r:id="rId5"/>
  </externalReferences>
  <definedNames>
    <definedName name="coef.a">Hoja1!$AA$14</definedName>
    <definedName name="coef.b">Hoja1!$AA$15</definedName>
    <definedName name="coef.c">Hoja1!$AA$5</definedName>
    <definedName name="Lists.Quarters">[1]Lists!$C$45:$GT$45</definedName>
    <definedName name="solver_adj" localSheetId="0" hidden="1">Hoja1!$AA$14:$AA$15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Hoja1!$D$18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D98" i="1" l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BU71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I71" i="1"/>
  <c r="F71" i="1"/>
  <c r="D73" i="1"/>
  <c r="D72" i="1"/>
  <c r="D71" i="1"/>
  <c r="P20" i="1" l="1"/>
  <c r="Q20" i="1"/>
  <c r="R20" i="1"/>
  <c r="S20" i="1"/>
  <c r="T20" i="1"/>
  <c r="U20" i="1"/>
  <c r="V20" i="1"/>
  <c r="W20" i="1"/>
  <c r="X20" i="1"/>
  <c r="O20" i="1"/>
  <c r="O19" i="1"/>
  <c r="P19" i="1"/>
  <c r="P17" i="1"/>
  <c r="Q19" i="1"/>
  <c r="R19" i="1"/>
  <c r="S19" i="1"/>
  <c r="T19" i="1"/>
  <c r="U19" i="1"/>
  <c r="V19" i="1"/>
  <c r="W19" i="1"/>
  <c r="X19" i="1"/>
  <c r="X17" i="1"/>
  <c r="F17" i="1" l="1"/>
  <c r="G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X18" i="1"/>
  <c r="E17" i="1"/>
  <c r="F18" i="1" l="1"/>
  <c r="G18" i="1"/>
  <c r="H18" i="1"/>
  <c r="I18" i="1"/>
  <c r="J18" i="1"/>
  <c r="E18" i="1"/>
  <c r="K15" i="1" l="1"/>
  <c r="L15" i="1" s="1"/>
  <c r="K18" i="1" l="1"/>
  <c r="M15" i="1"/>
  <c r="L18" i="1"/>
  <c r="N15" i="1" l="1"/>
  <c r="M18" i="1"/>
  <c r="O15" i="1" l="1"/>
  <c r="N18" i="1"/>
  <c r="O18" i="1" l="1"/>
  <c r="D18" i="1" s="1"/>
</calcChain>
</file>

<file path=xl/sharedStrings.xml><?xml version="1.0" encoding="utf-8"?>
<sst xmlns="http://schemas.openxmlformats.org/spreadsheetml/2006/main" count="222" uniqueCount="160">
  <si>
    <t>(GB)</t>
  </si>
  <si>
    <t>Actual Ofcom data</t>
  </si>
  <si>
    <t>VNI Cisco 2009</t>
  </si>
  <si>
    <t>VNI Cisco 2010</t>
  </si>
  <si>
    <t>VNI Cisco 2011</t>
  </si>
  <si>
    <t>VNI Cisco 2012</t>
  </si>
  <si>
    <t>VNI Cisco 2013</t>
  </si>
  <si>
    <t>VNI Cisco 2014</t>
  </si>
  <si>
    <t>VNI Cisco 2015</t>
  </si>
  <si>
    <t>VNI Cisco 2016</t>
  </si>
  <si>
    <t>CAGR 2016 - 2021</t>
  </si>
  <si>
    <t>Actual growth 2015-2016</t>
  </si>
  <si>
    <t>CAGR (Europe) 2015 -2020</t>
  </si>
  <si>
    <t>Actual growth 2015-2014</t>
  </si>
  <si>
    <t>CAGR 2009 - 2014</t>
  </si>
  <si>
    <t>CAGR 20016 - 2021 UK</t>
  </si>
  <si>
    <t>CAGR (Europe) 2009 - 2014</t>
  </si>
  <si>
    <t>CAGR 2012 - 2017</t>
  </si>
  <si>
    <t>CAGR 2010 - 2015</t>
  </si>
  <si>
    <t>CAGR 2011 -2016</t>
  </si>
  <si>
    <t>CAGR 2013 - 2018</t>
  </si>
  <si>
    <t>Video</t>
  </si>
  <si>
    <t>In the United Kingdom, mobile video traffic will grow 7-fold from 2016 to 2021, a compound annual growth rate of 46%.</t>
  </si>
  <si>
    <t>Video will be 81% of The United Kingdom's mobile data traffic in 2021, compared to 63% at the end of 2016.</t>
  </si>
  <si>
    <t>Logistic parameters</t>
  </si>
  <si>
    <t>a</t>
  </si>
  <si>
    <t>b</t>
  </si>
  <si>
    <t>time</t>
  </si>
  <si>
    <t>Mean sq error</t>
  </si>
  <si>
    <t>CAGR Exponential</t>
  </si>
  <si>
    <t>Delta F</t>
  </si>
  <si>
    <t>Microsoft Excel 16.0 Answer Report</t>
  </si>
  <si>
    <t>Worksheet: [Review data projections.xlsx]Hoja1</t>
  </si>
  <si>
    <t>Report Created: 20/09/2017 08:19:24</t>
  </si>
  <si>
    <t>Result: Solver found a solution.  All Constraints and optimality conditions are satisfied.</t>
  </si>
  <si>
    <t>Solver Engine</t>
  </si>
  <si>
    <t>Engine: GRG Nonlinear</t>
  </si>
  <si>
    <t>Solution Time: 0.032 Seconds.</t>
  </si>
  <si>
    <t>Iterations: 2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</si>
  <si>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</si>
  <si>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</si>
  <si>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</si>
  <si>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</si>
  <si>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</si>
  <si>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</si>
  <si>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</si>
  <si>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</si>
  <si>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</si>
  <si>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</si>
  <si>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</si>
  <si>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</si>
  <si>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</si>
  <si>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$F$38</t>
  </si>
  <si>
    <t>$H$27</t>
  </si>
  <si>
    <t>a G</t>
  </si>
  <si>
    <t>Contin</t>
  </si>
  <si>
    <t>$H$28</t>
  </si>
  <si>
    <t>b G</t>
  </si>
  <si>
    <t>$H$29</t>
  </si>
  <si>
    <t>c G</t>
  </si>
  <si>
    <t>$H$30</t>
  </si>
  <si>
    <t>d G</t>
  </si>
  <si>
    <t>$H$31</t>
  </si>
  <si>
    <t>f G</t>
  </si>
  <si>
    <t>$H$32</t>
  </si>
  <si>
    <t>t G</t>
  </si>
  <si>
    <t>Microsoft Excel 16.0 Sensitivity Report</t>
  </si>
  <si>
    <t>Final</t>
  </si>
  <si>
    <t>Value</t>
  </si>
  <si>
    <t>Reduced</t>
  </si>
  <si>
    <t>Gradient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</si>
  <si>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</si>
  <si>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</si>
  <si>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</si>
  <si>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</si>
  <si>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</si>
  <si>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</si>
  <si>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</si>
  <si>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Low</t>
  </si>
  <si>
    <t>High</t>
  </si>
  <si>
    <t>Baseline</t>
  </si>
  <si>
    <t>Max value</t>
  </si>
  <si>
    <t>LOW</t>
  </si>
  <si>
    <t>BASE</t>
  </si>
  <si>
    <t>2013/14 Q2</t>
  </si>
  <si>
    <t>2013/14 Q3</t>
  </si>
  <si>
    <t>2013/14 Q4</t>
  </si>
  <si>
    <t>2014/15 Q1</t>
  </si>
  <si>
    <t>2014/15 Q2</t>
  </si>
  <si>
    <t>2014/15 Q3</t>
  </si>
  <si>
    <t>2014/15 Q4</t>
  </si>
  <si>
    <t>2015/16 Q1</t>
  </si>
  <si>
    <t>2015/16 Q2</t>
  </si>
  <si>
    <t>2015/16 Q3</t>
  </si>
  <si>
    <t>2015/16 Q4</t>
  </si>
  <si>
    <t>2016/17 Q1</t>
  </si>
  <si>
    <t>2016/17 Q2</t>
  </si>
  <si>
    <t>2016/17 Q3</t>
  </si>
  <si>
    <t>2016/17 Q4</t>
  </si>
  <si>
    <t>2017/18 Q1</t>
  </si>
  <si>
    <t>2017/18 Q2</t>
  </si>
  <si>
    <t>2017/18 Q3</t>
  </si>
  <si>
    <t>2017/18 Q4</t>
  </si>
  <si>
    <t>2018/19 Q1</t>
  </si>
  <si>
    <t>2018/19 Q2</t>
  </si>
  <si>
    <t>2018/19 Q3</t>
  </si>
  <si>
    <t>2018/19 Q4</t>
  </si>
  <si>
    <t>2019/20 Q1</t>
  </si>
  <si>
    <t>2019/20 Q2</t>
  </si>
  <si>
    <t>2019/20 Q3</t>
  </si>
  <si>
    <t>2019/20 Q4</t>
  </si>
  <si>
    <t>2020/21 Q1</t>
  </si>
  <si>
    <t>2020/21 Q2</t>
  </si>
  <si>
    <t>2020/21 Q3</t>
  </si>
  <si>
    <t>2020/21 Q4</t>
  </si>
  <si>
    <t>2021/22 Q1</t>
  </si>
  <si>
    <t>2021/22 Q2</t>
  </si>
  <si>
    <t>2021/22 Q3</t>
  </si>
  <si>
    <t>2021/22 Q4</t>
  </si>
  <si>
    <t>2022/23 Q1</t>
  </si>
  <si>
    <t>2022/23 Q2</t>
  </si>
  <si>
    <t>2022/23 Q3</t>
  </si>
  <si>
    <t>2022/23 Q4</t>
  </si>
  <si>
    <t>2023/24 Q1</t>
  </si>
  <si>
    <t>2023/24 Q2</t>
  </si>
  <si>
    <t>2023/24 Q3</t>
  </si>
  <si>
    <t>2023/24 Q4</t>
  </si>
  <si>
    <t>2024/25 Q1</t>
  </si>
  <si>
    <t>2024/25 Q2</t>
  </si>
  <si>
    <t>2024/25 Q3</t>
  </si>
  <si>
    <t>2024/25 Q4</t>
  </si>
  <si>
    <t>2025/26 Q1</t>
  </si>
  <si>
    <t>2025/26 Q2</t>
  </si>
  <si>
    <t>2025/26 Q3</t>
  </si>
  <si>
    <t>2025/26 Q4</t>
  </si>
  <si>
    <t>2026/27 Q1</t>
  </si>
  <si>
    <t>2026/27 Q2</t>
  </si>
  <si>
    <t>2026/27 Q3</t>
  </si>
  <si>
    <t>2026/27 Q4</t>
  </si>
  <si>
    <t>2027/28 Q1</t>
  </si>
  <si>
    <t>2027/28 Q2</t>
  </si>
  <si>
    <t>2027/28 Q3</t>
  </si>
  <si>
    <t>2027/28 Q4</t>
  </si>
  <si>
    <t>2028/29 Q1</t>
  </si>
  <si>
    <t>2028/29 Q2</t>
  </si>
  <si>
    <t>2028/29 Q3</t>
  </si>
  <si>
    <t>2028/29 Q4</t>
  </si>
  <si>
    <t>2029/30 Q1</t>
  </si>
  <si>
    <t>2029/30 Q2</t>
  </si>
  <si>
    <t>2029/30 Q3</t>
  </si>
  <si>
    <t>2029/30 Q4</t>
  </si>
  <si>
    <t>2030/31 Q1</t>
  </si>
  <si>
    <t>2030/31 Q2</t>
  </si>
  <si>
    <t>2030/31 Q3</t>
  </si>
  <si>
    <t>2030/31 Q4</t>
  </si>
  <si>
    <t>Ofcom</t>
  </si>
  <si>
    <t>Year</t>
  </si>
  <si>
    <t>x0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</si>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</sst>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-* #,##0.00_-;\-* #,##0.00_-;_-* &quot;-&quot;??_-;_-@_-"/>
    <numFmt numFmtId="164" formatCode="0.0"/>
    <numFmt numFmtId="165" formatCode="0.00000"/>
    <numFmt numFmtId="166" formatCode="#,##0_);[Red]\-#,##0_);0_);@_)"/>
    <numFmt numFmtId="167" formatCode="#,##0.00_);[Red]\-#,##0.00_);0.00_);@_)"/>
    <numFmt numFmtId="168" formatCode="#,##0%;[Red]\-#,##0%;0%;@_)"/>
    <numFmt numFmtId="169" formatCode="#,##0.00%;[Red]\-#,##0.00%;0.00%;@_)"/>
    <numFmt numFmtId="170" formatCode="dd\ mmm\ yy_)"/>
    <numFmt numFmtId="171" formatCode="* _(#,##0_);[Red]* \(#,##0\);* _(&quot;-&quot;?_);@_)"/>
    <numFmt numFmtId="172" formatCode="* _(#,##0.00_);[Red]* \(#,##0.00\);* _(&quot;-&quot;?_);@_)"/>
    <numFmt numFmtId="173" formatCode="\€\ * _(#,##0_);[Red]\€\ * \(#,##0\);\€\ * _(&quot;-&quot;?_);@_)"/>
    <numFmt numFmtId="174" formatCode="\€\ * _(#,##0.00_);[Red]\€\ * \(#,##0.00\);\€\ * _(&quot;-&quot;?_);@_)"/>
    <numFmt numFmtId="175" formatCode="[$EUR]\ * _(#,##0_);[Red][$EUR]\ * \(#,##0\);[$EUR]\ * _(&quot;-&quot;?_);@_)"/>
    <numFmt numFmtId="176" formatCode="[$EUR]\ * _(#,##0.00_);[Red][$EUR]\ * \(#,##0.00\);[$EUR]\ * _(&quot;-&quot;?_);@_)"/>
    <numFmt numFmtId="177" formatCode="\$\ * _(#,##0_);[Red]\$\ * \(#,##0\);\$\ * _(&quot;-&quot;?_);@_)"/>
    <numFmt numFmtId="178" formatCode="\$\ * _(#,##0.00_);[Red]\$\ * \(#,##0.00\);\$\ * _(&quot;-&quot;?_);@_)"/>
    <numFmt numFmtId="179" formatCode="[$USD]\ * _(#,##0_);[Red][$USD]\ * \(#,##0\);[$USD]\ * _(&quot;-&quot;?_);@_)"/>
    <numFmt numFmtId="180" formatCode="[$USD]\ * _(#,##0.00_);[Red][$USD]\ * \(#,##0.00\);[$USD]\ * _(&quot;-&quot;?_);@_)"/>
    <numFmt numFmtId="181" formatCode="\£\ * _(#,##0_);[Red]\£\ * \(#,##0\);\£\ * _(&quot;-&quot;?_);@_)"/>
    <numFmt numFmtId="182" formatCode="\£\ * _(#,##0.00_);[Red]\£\ * \(#,##0.00\);\£\ * _(&quot;-&quot;?_);@_)"/>
    <numFmt numFmtId="183" formatCode="[$GBP]\ * _(#,##0_);[Red][$GBP]\ * \(#,##0\);[$GBP]\ * _(&quot;-&quot;?_);@_)"/>
    <numFmt numFmtId="184" formatCode="[$GBP]\ * _(#,##0.00_);[Red][$GBP]\ * \(#,##0.00\);[$GBP]\ * _(&quot;-&quot;?_);@_)"/>
    <numFmt numFmtId="185" formatCode="mmm\ yy_)"/>
    <numFmt numFmtId="186" formatCode="yyyy_)"/>
    <numFmt numFmtId="187" formatCode="#,##0%;[Red]\-#,##0%;&quot;-&quot;\%;@_)"/>
    <numFmt numFmtId="188" formatCode="0.00%;[Red]\-0.0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26469"/>
      <name val="CiscoSansTTExtraLight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i/>
      <sz val="9"/>
      <color indexed="55"/>
      <name val="Arial"/>
      <family val="2"/>
    </font>
    <font>
      <i/>
      <sz val="9"/>
      <color indexed="16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8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sz val="18"/>
      <name val="MS Sans Serif"/>
      <family val="2"/>
    </font>
    <font>
      <sz val="10"/>
      <color indexed="12"/>
      <name val="Times New Roman"/>
      <family val="1"/>
    </font>
    <font>
      <b/>
      <sz val="18"/>
      <name val="Times New Roman"/>
      <family val="1"/>
    </font>
    <font>
      <sz val="10"/>
      <color indexed="14"/>
      <name val="MS Sans Serif"/>
      <family val="2"/>
    </font>
    <font>
      <sz val="10"/>
      <color indexed="10"/>
      <name val="MS Sans Serif"/>
      <family val="2"/>
    </font>
    <font>
      <b/>
      <sz val="12"/>
      <name val="Times New Roman"/>
      <family val="1"/>
    </font>
    <font>
      <sz val="10"/>
      <name val="Helv"/>
    </font>
    <font>
      <b/>
      <i/>
      <sz val="1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5"/>
      </patternFill>
    </fill>
    <fill>
      <patternFill patternType="solid">
        <fgColor indexed="15"/>
        <bgColor indexed="64"/>
      </patternFill>
    </fill>
    <fill>
      <patternFill patternType="solid">
        <fgColor theme="0" tint="-0.249977111117893"/>
        <bgColor indexed="64"/>
      </patternFill>
    </fill>
    <fill>
      <gradientFill degree="45">
        <stop position="0">
          <color rgb="FFF7941D"/>
        </stop>
        <stop position="0.5">
          <color rgb="FFFFF200"/>
        </stop>
        <stop position="1">
          <color rgb="FFF7941D"/>
        </stop>
      </gradient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57"/>
      </left>
      <right style="dotted">
        <color indexed="57"/>
      </right>
      <top style="dotted">
        <color indexed="57"/>
      </top>
      <bottom style="dotted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/>
      <top style="medium">
        <color indexed="41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rgb="FF660066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mediumDashed">
        <color rgb="FFC90044"/>
      </left>
      <right style="mediumDashed">
        <color rgb="FFC90044"/>
      </right>
      <top style="mediumDashed">
        <color rgb="FFC90044"/>
      </top>
      <bottom style="mediumDashed">
        <color rgb="FFC9004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8">
    <xf numFmtId="0" fontId="0" fillId="0" borderId="0"/>
    <xf numFmtId="0" fontId="5" fillId="0" borderId="0">
      <alignment vertical="center"/>
    </xf>
    <xf numFmtId="0" fontId="5" fillId="0" borderId="0"/>
    <xf numFmtId="0" fontId="5" fillId="0" borderId="0" applyNumberFormat="0" applyAlignment="0">
      <alignment vertical="center"/>
    </xf>
    <xf numFmtId="167" fontId="11" fillId="0" borderId="0" applyNumberFormat="0" applyAlignment="0">
      <alignment vertical="center"/>
    </xf>
    <xf numFmtId="0" fontId="9" fillId="5" borderId="0" applyNumberFormat="0">
      <alignment horizontal="center" vertical="top" wrapText="1"/>
    </xf>
    <xf numFmtId="0" fontId="9" fillId="5" borderId="0" applyNumberFormat="0">
      <alignment horizontal="left" vertical="top" wrapText="1"/>
    </xf>
    <xf numFmtId="0" fontId="9" fillId="5" borderId="0" applyNumberFormat="0">
      <alignment horizontal="centerContinuous" vertical="top"/>
    </xf>
    <xf numFmtId="0" fontId="5" fillId="5" borderId="0" applyNumberFormat="0">
      <alignment horizontal="center" vertical="top" wrapText="1"/>
    </xf>
    <xf numFmtId="166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2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5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3" fontId="5" fillId="0" borderId="0" applyFont="0" applyFill="0" applyBorder="0" applyAlignment="0" applyProtection="0">
      <alignment vertical="center"/>
    </xf>
    <xf numFmtId="174" fontId="5" fillId="0" borderId="0" applyFont="0" applyFill="0" applyBorder="0" applyAlignment="0" applyProtection="0">
      <alignment vertical="center"/>
    </xf>
    <xf numFmtId="183" fontId="5" fillId="0" borderId="0" applyFont="0" applyFill="0" applyBorder="0" applyAlignment="0" applyProtection="0">
      <alignment vertical="center"/>
    </xf>
    <xf numFmtId="184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82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0" fontId="5" fillId="0" borderId="0" applyFont="0" applyFill="0" applyBorder="0" applyAlignment="0" applyProtection="0">
      <alignment vertical="center"/>
    </xf>
    <xf numFmtId="185" fontId="5" fillId="0" borderId="0" applyFont="0" applyFill="0" applyBorder="0" applyAlignment="0" applyProtection="0">
      <alignment vertical="center"/>
    </xf>
    <xf numFmtId="186" fontId="5" fillId="0" borderId="0" applyFont="0" applyFill="0" applyBorder="0" applyAlignment="0" applyProtection="0">
      <alignment vertical="center"/>
    </xf>
    <xf numFmtId="0" fontId="10" fillId="0" borderId="0" applyNumberFormat="0">
      <alignment vertical="center"/>
    </xf>
    <xf numFmtId="0" fontId="10" fillId="5" borderId="0" applyNumberFormat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Font="0" applyBorder="0" applyAlignment="0" applyProtection="0">
      <alignment vertical="center"/>
    </xf>
    <xf numFmtId="0" fontId="5" fillId="0" borderId="15" applyNumberFormat="0" applyAlignment="0">
      <alignment vertical="center"/>
    </xf>
    <xf numFmtId="0" fontId="5" fillId="0" borderId="16" applyNumberFormat="0" applyAlignment="0">
      <alignment vertical="center"/>
      <protection locked="0"/>
    </xf>
    <xf numFmtId="166" fontId="5" fillId="7" borderId="16" applyNumberFormat="0" applyAlignment="0">
      <alignment vertical="center"/>
      <protection locked="0"/>
    </xf>
    <xf numFmtId="0" fontId="5" fillId="8" borderId="0" applyNumberFormat="0" applyAlignment="0">
      <alignment vertical="center"/>
    </xf>
    <xf numFmtId="0" fontId="5" fillId="9" borderId="0" applyNumberFormat="0" applyAlignment="0">
      <alignment vertical="center"/>
    </xf>
    <xf numFmtId="0" fontId="5" fillId="0" borderId="17" applyNumberFormat="0" applyAlignment="0">
      <alignment vertical="center"/>
      <protection locked="0"/>
    </xf>
    <xf numFmtId="0" fontId="12" fillId="0" borderId="0" applyNumberFormat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>
      <alignment vertical="center"/>
    </xf>
    <xf numFmtId="0" fontId="5" fillId="10" borderId="0" applyNumberFormat="0" applyFont="0" applyBorder="0" applyAlignment="0" applyProtection="0">
      <alignment vertical="center"/>
    </xf>
    <xf numFmtId="168" fontId="5" fillId="0" borderId="0" applyFont="0" applyFill="0" applyBorder="0" applyAlignment="0" applyProtection="0">
      <alignment vertical="center"/>
    </xf>
    <xf numFmtId="168" fontId="5" fillId="0" borderId="0" applyFont="0" applyFill="0" applyBorder="0" applyAlignment="0" applyProtection="0">
      <alignment horizontal="right" vertical="center"/>
    </xf>
    <xf numFmtId="169" fontId="5" fillId="0" borderId="0" applyFont="0" applyFill="0" applyBorder="0" applyAlignment="0" applyProtection="0">
      <alignment vertical="center"/>
    </xf>
    <xf numFmtId="0" fontId="9" fillId="0" borderId="0" applyNumberFormat="0" applyFill="0" applyBorder="0">
      <alignment horizontal="left" vertical="center" wrapText="1"/>
    </xf>
    <xf numFmtId="0" fontId="5" fillId="0" borderId="0" applyNumberFormat="0" applyFill="0" applyBorder="0">
      <alignment horizontal="left" vertical="center" wrapText="1" indent="1"/>
    </xf>
    <xf numFmtId="0" fontId="13" fillId="0" borderId="0" applyNumberFormat="0" applyFill="0" applyBorder="0" applyProtection="0">
      <alignment horizontal="left" vertical="center"/>
    </xf>
    <xf numFmtId="166" fontId="9" fillId="0" borderId="18" applyNumberFormat="0" applyFill="0" applyAlignment="0" applyProtection="0">
      <alignment vertical="center"/>
    </xf>
    <xf numFmtId="166" fontId="5" fillId="0" borderId="19" applyNumberFormat="0" applyFont="0" applyFill="0" applyAlignment="0" applyProtection="0">
      <alignment vertical="center"/>
    </xf>
    <xf numFmtId="0" fontId="5" fillId="11" borderId="0" applyNumberFormat="0" applyFont="0" applyBorder="0" applyAlignment="0" applyProtection="0">
      <alignment vertical="center"/>
    </xf>
    <xf numFmtId="0" fontId="5" fillId="0" borderId="0" applyNumberFormat="0" applyFont="0" applyFill="0" applyAlignment="0" applyProtection="0">
      <alignment vertical="center"/>
    </xf>
    <xf numFmtId="166" fontId="5" fillId="0" borderId="0" applyNumberFormat="0" applyFont="0" applyBorder="0" applyAlignment="0" applyProtection="0">
      <alignment vertical="center"/>
    </xf>
    <xf numFmtId="49" fontId="5" fillId="0" borderId="0" applyFont="0" applyFill="0" applyBorder="0" applyAlignment="0" applyProtection="0">
      <alignment horizontal="center" vertical="center"/>
    </xf>
    <xf numFmtId="166" fontId="9" fillId="0" borderId="0" applyNumberFormat="0" applyFill="0" applyBorder="0" applyAlignment="0" applyProtection="0">
      <alignment vertical="center"/>
    </xf>
    <xf numFmtId="166" fontId="9" fillId="5" borderId="0" applyNumberFormat="0" applyAlignment="0" applyProtection="0">
      <alignment vertical="center"/>
    </xf>
    <xf numFmtId="0" fontId="5" fillId="0" borderId="0" applyNumberFormat="0" applyFont="0" applyBorder="0" applyAlignment="0" applyProtection="0">
      <alignment vertical="center"/>
    </xf>
    <xf numFmtId="0" fontId="5" fillId="0" borderId="0" applyNumberFormat="0" applyFont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0" fontId="4" fillId="0" borderId="0"/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17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2" fillId="0" borderId="0"/>
    <xf numFmtId="0" fontId="5" fillId="0" borderId="0"/>
    <xf numFmtId="0" fontId="17" fillId="0" borderId="0"/>
    <xf numFmtId="0" fontId="18" fillId="0" borderId="20" applyNumberFormat="0" applyFill="0" applyAlignment="0" applyProtection="0"/>
    <xf numFmtId="0" fontId="11" fillId="0" borderId="0" applyNumberFormat="0" applyAlignment="0">
      <alignment vertical="center"/>
    </xf>
    <xf numFmtId="0" fontId="19" fillId="12" borderId="21" applyNumberFormat="0" applyProtection="0">
      <alignment horizontal="center" vertical="center" wrapText="1"/>
    </xf>
    <xf numFmtId="0" fontId="19" fillId="12" borderId="0" applyNumberFormat="0" applyBorder="0" applyProtection="0">
      <alignment horizontal="centerContinuous" vertical="center"/>
    </xf>
    <xf numFmtId="0" fontId="9" fillId="13" borderId="0" applyNumberFormat="0">
      <alignment horizontal="center" vertical="top" wrapText="1"/>
    </xf>
    <xf numFmtId="0" fontId="14" fillId="0" borderId="22" applyNumberFormat="0" applyFont="0" applyFill="0" applyAlignment="0" applyProtection="0">
      <alignment horizontal="left"/>
    </xf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>
      <alignment vertical="center"/>
    </xf>
    <xf numFmtId="170" fontId="5" fillId="0" borderId="0" applyFont="0" applyFill="0" applyBorder="0" applyAlignment="0" applyProtection="0">
      <alignment vertical="center"/>
    </xf>
    <xf numFmtId="0" fontId="27" fillId="11" borderId="23">
      <alignment horizontal="center"/>
    </xf>
    <xf numFmtId="0" fontId="27" fillId="11" borderId="23">
      <alignment horizontal="left"/>
    </xf>
    <xf numFmtId="0" fontId="10" fillId="5" borderId="0" applyNumberFormat="0">
      <alignment vertical="center"/>
    </xf>
    <xf numFmtId="0" fontId="20" fillId="0" borderId="0" applyNumberFormat="0">
      <alignment horizontal="left"/>
    </xf>
    <xf numFmtId="0" fontId="21" fillId="0" borderId="2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16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187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168" fontId="5" fillId="0" borderId="0" applyFont="0" applyFill="0" applyBorder="0" applyAlignment="0" applyProtection="0">
      <alignment horizontal="right" vertical="center"/>
    </xf>
    <xf numFmtId="0" fontId="23" fillId="0" borderId="0"/>
    <xf numFmtId="0" fontId="24" fillId="0" borderId="0"/>
    <xf numFmtId="0" fontId="14" fillId="0" borderId="24" applyNumberFormat="0" applyFont="0" applyFill="0" applyAlignment="0" applyProtection="0"/>
    <xf numFmtId="0" fontId="19" fillId="12" borderId="25" applyNumberFormat="0" applyBorder="0" applyProtection="0">
      <alignment horizontal="left" wrapText="1"/>
    </xf>
    <xf numFmtId="0" fontId="19" fillId="12" borderId="0" applyNumberFormat="0" applyBorder="0" applyProtection="0">
      <alignment horizontal="left"/>
    </xf>
    <xf numFmtId="0" fontId="14" fillId="0" borderId="26" applyNumberFormat="0" applyFont="0" applyFill="0" applyAlignment="0" applyProtection="0"/>
    <xf numFmtId="40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0" fontId="26" fillId="0" borderId="0"/>
    <xf numFmtId="0" fontId="25" fillId="0" borderId="0" applyNumberFormat="0" applyFill="0" applyBorder="0" applyAlignment="0" applyProtection="0">
      <alignment horizontal="left" vertical="center"/>
    </xf>
    <xf numFmtId="0" fontId="19" fillId="12" borderId="21" applyNumberFormat="0" applyProtection="0">
      <alignment horizontal="left" vertical="center"/>
    </xf>
    <xf numFmtId="166" fontId="9" fillId="0" borderId="0" applyNumberFormat="0" applyFill="0" applyBorder="0" applyAlignment="0" applyProtection="0">
      <alignment vertical="center"/>
    </xf>
    <xf numFmtId="0" fontId="14" fillId="12" borderId="0" applyNumberFormat="0" applyBorder="0" applyProtection="0">
      <alignment horizontal="left"/>
    </xf>
    <xf numFmtId="0" fontId="5" fillId="0" borderId="0"/>
    <xf numFmtId="43" fontId="4" fillId="0" borderId="0" applyFont="0" applyFill="0" applyBorder="0" applyAlignment="0" applyProtection="0"/>
    <xf numFmtId="171" fontId="4" fillId="0" borderId="0"/>
    <xf numFmtId="0" fontId="5" fillId="0" borderId="0">
      <alignment vertical="center"/>
    </xf>
    <xf numFmtId="0" fontId="5" fillId="0" borderId="27" applyNumberFormat="0" applyAlignment="0">
      <alignment vertical="center"/>
      <protection locked="0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15" borderId="28" applyNumberFormat="0" applyFont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9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0" fillId="0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164" fontId="0" fillId="0" borderId="0" xfId="0" applyNumberFormat="1"/>
    <xf numFmtId="0" fontId="1" fillId="0" borderId="0" xfId="0" applyFont="1"/>
    <xf numFmtId="0" fontId="0" fillId="0" borderId="7" xfId="0" applyFill="1" applyBorder="1" applyAlignment="1"/>
    <xf numFmtId="0" fontId="3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3" fillId="0" borderId="6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0" fillId="3" borderId="2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3" xfId="0" applyNumberFormat="1" applyBorder="1"/>
    <xf numFmtId="0" fontId="1" fillId="0" borderId="30" xfId="0" applyFont="1" applyBorder="1" applyAlignment="1">
      <alignment horizontal="center" vertical="center"/>
    </xf>
    <xf numFmtId="0" fontId="0" fillId="4" borderId="0" xfId="0" applyFill="1" applyBorder="1"/>
    <xf numFmtId="2" fontId="0" fillId="0" borderId="0" xfId="0" applyNumberFormat="1"/>
    <xf numFmtId="0" fontId="1" fillId="0" borderId="31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71" fontId="0" fillId="0" borderId="0" xfId="0" applyNumberFormat="1"/>
    <xf numFmtId="0" fontId="0" fillId="0" borderId="0" xfId="0"/>
    <xf numFmtId="171" fontId="5" fillId="0" borderId="0" xfId="75" applyFont="1" applyAlignment="1"/>
    <xf numFmtId="1" fontId="0" fillId="0" borderId="0" xfId="0" applyNumberFormat="1"/>
    <xf numFmtId="171" fontId="5" fillId="14" borderId="0" xfId="75" applyFont="1" applyFill="1" applyAlignment="1"/>
    <xf numFmtId="0" fontId="9" fillId="8" borderId="0" xfId="37" applyFont="1">
      <alignment vertical="center"/>
    </xf>
    <xf numFmtId="164" fontId="0" fillId="0" borderId="3" xfId="0" applyNumberFormat="1" applyBorder="1"/>
    <xf numFmtId="164" fontId="0" fillId="0" borderId="10" xfId="0" applyNumberFormat="1" applyBorder="1"/>
    <xf numFmtId="164" fontId="0" fillId="0" borderId="32" xfId="0" applyNumberFormat="1" applyBorder="1"/>
    <xf numFmtId="164" fontId="0" fillId="0" borderId="12" xfId="0" applyNumberFormat="1" applyBorder="1"/>
    <xf numFmtId="1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38">
    <cellStyle name="_x000a_shell=progma" xfId="81" xr:uid="{00000000-0005-0000-0000-000000000000}"/>
    <cellStyle name="#" xfId="82" xr:uid="{00000000-0005-0000-0000-000001000000}"/>
    <cellStyle name="%" xfId="2" xr:uid="{00000000-0005-0000-0000-000002000000}"/>
    <cellStyle name="=C:\WINNT\SYSTEM32\COMMAND.COM" xfId="83" xr:uid="{00000000-0005-0000-0000-000003000000}"/>
    <cellStyle name="=C:\WINNT\SYSTEM32\COMMAND.COM 2" xfId="84" xr:uid="{00000000-0005-0000-0000-000004000000}"/>
    <cellStyle name="Assumption" xfId="85" xr:uid="{00000000-0005-0000-0000-000005000000}"/>
    <cellStyle name="Calculation 2" xfId="3" xr:uid="{00000000-0005-0000-0000-000006000000}"/>
    <cellStyle name="Check" xfId="86" xr:uid="{00000000-0005-0000-0000-000007000000}"/>
    <cellStyle name="Checksum" xfId="4" xr:uid="{00000000-0005-0000-0000-000008000000}"/>
    <cellStyle name="Column Heading" xfId="87" xr:uid="{00000000-0005-0000-0000-000009000000}"/>
    <cellStyle name="Column Heading (No Wrap)" xfId="88" xr:uid="{00000000-0005-0000-0000-00000A000000}"/>
    <cellStyle name="Column label" xfId="5" xr:uid="{00000000-0005-0000-0000-00000B000000}"/>
    <cellStyle name="Column label (left aligned)" xfId="6" xr:uid="{00000000-0005-0000-0000-00000C000000}"/>
    <cellStyle name="Column label (no wrap)" xfId="7" xr:uid="{00000000-0005-0000-0000-00000D000000}"/>
    <cellStyle name="Column label (not bold)" xfId="8" xr:uid="{00000000-0005-0000-0000-00000E000000}"/>
    <cellStyle name="Column label (Wrap)" xfId="89" xr:uid="{00000000-0005-0000-0000-00000F000000}"/>
    <cellStyle name="Column Total" xfId="90" xr:uid="{00000000-0005-0000-0000-000010000000}"/>
    <cellStyle name="Comma 2" xfId="9" xr:uid="{00000000-0005-0000-0000-000012000000}"/>
    <cellStyle name="Comma 3" xfId="91" xr:uid="{00000000-0005-0000-0000-000013000000}"/>
    <cellStyle name="Comma 3 2" xfId="135" xr:uid="{00000000-0005-0000-0000-000014000000}"/>
    <cellStyle name="Comma 4" xfId="136" xr:uid="{00000000-0005-0000-0000-000015000000}"/>
    <cellStyle name="Comma 5" xfId="131" xr:uid="{00000000-0005-0000-0000-000040000000}"/>
    <cellStyle name="Currency (0dp)" xfId="132" xr:uid="{00000000-0005-0000-0000-000016000000}"/>
    <cellStyle name="Currency (2dp)" xfId="11" xr:uid="{00000000-0005-0000-0000-000017000000}"/>
    <cellStyle name="Currency 10" xfId="63" xr:uid="{00000000-0005-0000-0000-000018000000}"/>
    <cellStyle name="Currency 11" xfId="70" xr:uid="{00000000-0005-0000-0000-000019000000}"/>
    <cellStyle name="Currency 12" xfId="71" xr:uid="{00000000-0005-0000-0000-00001A000000}"/>
    <cellStyle name="Currency 13" xfId="72" xr:uid="{00000000-0005-0000-0000-00001B000000}"/>
    <cellStyle name="Currency 14" xfId="74" xr:uid="{00000000-0005-0000-0000-00001C000000}"/>
    <cellStyle name="Currency 15" xfId="73" xr:uid="{00000000-0005-0000-0000-00001D000000}"/>
    <cellStyle name="Currency 16" xfId="75" xr:uid="{00000000-0005-0000-0000-00001E000000}"/>
    <cellStyle name="Currency 17" xfId="76" xr:uid="{00000000-0005-0000-0000-00001F000000}"/>
    <cellStyle name="Currency 18" xfId="77" xr:uid="{00000000-0005-0000-0000-000020000000}"/>
    <cellStyle name="Currency 19" xfId="79" xr:uid="{00000000-0005-0000-0000-000021000000}"/>
    <cellStyle name="Currency 2" xfId="10" xr:uid="{00000000-0005-0000-0000-000022000000}"/>
    <cellStyle name="Currency 20" xfId="78" xr:uid="{00000000-0005-0000-0000-000023000000}"/>
    <cellStyle name="Currency 21" xfId="92" xr:uid="{00000000-0005-0000-0000-000024000000}"/>
    <cellStyle name="Currency 3" xfId="62" xr:uid="{00000000-0005-0000-0000-000025000000}"/>
    <cellStyle name="Currency 4" xfId="66" xr:uid="{00000000-0005-0000-0000-000026000000}"/>
    <cellStyle name="Currency 5" xfId="61" xr:uid="{00000000-0005-0000-0000-000027000000}"/>
    <cellStyle name="Currency 6" xfId="64" xr:uid="{00000000-0005-0000-0000-000028000000}"/>
    <cellStyle name="Currency 7" xfId="69" xr:uid="{00000000-0005-0000-0000-000029000000}"/>
    <cellStyle name="Currency 8" xfId="65" xr:uid="{00000000-0005-0000-0000-00002A000000}"/>
    <cellStyle name="Currency 9" xfId="67" xr:uid="{00000000-0005-0000-0000-00002B000000}"/>
    <cellStyle name="Currency Dollar" xfId="12" xr:uid="{00000000-0005-0000-0000-00002C000000}"/>
    <cellStyle name="Currency Dollar (2dp)" xfId="13" xr:uid="{00000000-0005-0000-0000-00002D000000}"/>
    <cellStyle name="Currency EUR" xfId="14" xr:uid="{00000000-0005-0000-0000-00002E000000}"/>
    <cellStyle name="Currency EUR (2dp)" xfId="15" xr:uid="{00000000-0005-0000-0000-00002F000000}"/>
    <cellStyle name="Currency Euro" xfId="16" xr:uid="{00000000-0005-0000-0000-000030000000}"/>
    <cellStyle name="Currency Euro (2dp)" xfId="17" xr:uid="{00000000-0005-0000-0000-000031000000}"/>
    <cellStyle name="Currency GBP" xfId="18" xr:uid="{00000000-0005-0000-0000-000032000000}"/>
    <cellStyle name="Currency GBP (2dp)" xfId="19" xr:uid="{00000000-0005-0000-0000-000033000000}"/>
    <cellStyle name="Currency Pound" xfId="20" xr:uid="{00000000-0005-0000-0000-000034000000}"/>
    <cellStyle name="Currency Pound (2dp)" xfId="21" xr:uid="{00000000-0005-0000-0000-000035000000}"/>
    <cellStyle name="Currency USD" xfId="22" xr:uid="{00000000-0005-0000-0000-000036000000}"/>
    <cellStyle name="Currency USD (2dp)" xfId="23" xr:uid="{00000000-0005-0000-0000-000037000000}"/>
    <cellStyle name="Date" xfId="24" xr:uid="{00000000-0005-0000-0000-000038000000}"/>
    <cellStyle name="Date (Month)" xfId="25" xr:uid="{00000000-0005-0000-0000-000039000000}"/>
    <cellStyle name="Date (Year)" xfId="26" xr:uid="{00000000-0005-0000-0000-00003A000000}"/>
    <cellStyle name="Date_book1" xfId="93" xr:uid="{00000000-0005-0000-0000-00003B000000}"/>
    <cellStyle name="Fejlec" xfId="94" xr:uid="{00000000-0005-0000-0000-00003C000000}"/>
    <cellStyle name="FejlecB" xfId="95" xr:uid="{00000000-0005-0000-0000-00003D000000}"/>
    <cellStyle name="H0" xfId="27" xr:uid="{00000000-0005-0000-0000-00003E000000}"/>
    <cellStyle name="H0 2" xfId="96" xr:uid="{00000000-0005-0000-0000-00003F000000}"/>
    <cellStyle name="H0_0 - New frontend" xfId="28" xr:uid="{00000000-0005-0000-0000-000040000000}"/>
    <cellStyle name="H1" xfId="29" xr:uid="{00000000-0005-0000-0000-000042000000}"/>
    <cellStyle name="H2" xfId="30" xr:uid="{00000000-0005-0000-0000-000043000000}"/>
    <cellStyle name="H3" xfId="31" xr:uid="{00000000-0005-0000-0000-000044000000}"/>
    <cellStyle name="H4" xfId="32" xr:uid="{00000000-0005-0000-0000-000045000000}"/>
    <cellStyle name="Heading" xfId="97" xr:uid="{00000000-0005-0000-0000-000046000000}"/>
    <cellStyle name="Highlight" xfId="33" xr:uid="{00000000-0005-0000-0000-000047000000}"/>
    <cellStyle name="Input 2" xfId="98" xr:uid="{00000000-0005-0000-0000-000048000000}"/>
    <cellStyle name="Input calculation" xfId="34" xr:uid="{00000000-0005-0000-0000-000049000000}"/>
    <cellStyle name="Input data" xfId="35" xr:uid="{00000000-0005-0000-0000-00004A000000}"/>
    <cellStyle name="Input estimate" xfId="36" xr:uid="{00000000-0005-0000-0000-00004B000000}"/>
    <cellStyle name="Input link" xfId="37" xr:uid="{00000000-0005-0000-0000-00004C000000}"/>
    <cellStyle name="Input link (different workbook)" xfId="38" xr:uid="{00000000-0005-0000-0000-00004D000000}"/>
    <cellStyle name="Input Link_Cost drivers" xfId="99" xr:uid="{00000000-0005-0000-0000-00004E000000}"/>
    <cellStyle name="Input parameter" xfId="39" xr:uid="{00000000-0005-0000-0000-00004F000000}"/>
    <cellStyle name="Input parameter 2" xfId="134" xr:uid="{00000000-0005-0000-0000-000050000000}"/>
    <cellStyle name="Main Title" xfId="100" xr:uid="{00000000-0005-0000-0000-000051000000}"/>
    <cellStyle name="Name" xfId="40" xr:uid="{00000000-0005-0000-0000-000052000000}"/>
    <cellStyle name="Normal" xfId="0" builtinId="0"/>
    <cellStyle name="Normal 10" xfId="133" xr:uid="{00000000-0005-0000-0000-000054000000}"/>
    <cellStyle name="Normal 15" xfId="130" xr:uid="{00000000-0005-0000-0000-000055000000}"/>
    <cellStyle name="Normal 2" xfId="1" xr:uid="{00000000-0005-0000-0000-000056000000}"/>
    <cellStyle name="Normal 3" xfId="68" xr:uid="{00000000-0005-0000-0000-000057000000}"/>
    <cellStyle name="Normal 3 2" xfId="101" xr:uid="{00000000-0005-0000-0000-000058000000}"/>
    <cellStyle name="Normal 4" xfId="102" xr:uid="{00000000-0005-0000-0000-000059000000}"/>
    <cellStyle name="Normal 5" xfId="103" xr:uid="{00000000-0005-0000-0000-00005A000000}"/>
    <cellStyle name="Normal 6" xfId="80" xr:uid="{00000000-0005-0000-0000-00005B000000}"/>
    <cellStyle name="Note 2" xfId="41" xr:uid="{00000000-0005-0000-0000-00005E000000}"/>
    <cellStyle name="Note 3" xfId="104" xr:uid="{00000000-0005-0000-0000-00005F000000}"/>
    <cellStyle name="note3" xfId="105" xr:uid="{00000000-0005-0000-0000-000060000000}"/>
    <cellStyle name="notes" xfId="106" xr:uid="{00000000-0005-0000-0000-000061000000}"/>
    <cellStyle name="Number" xfId="42" xr:uid="{00000000-0005-0000-0000-000062000000}"/>
    <cellStyle name="Number (2dp)" xfId="43" xr:uid="{00000000-0005-0000-0000-000063000000}"/>
    <cellStyle name="Number_book1" xfId="107" xr:uid="{00000000-0005-0000-0000-000064000000}"/>
    <cellStyle name="OfcomConfidential" xfId="137" xr:uid="{00000000-0005-0000-0000-000065000000}"/>
    <cellStyle name="Output 2" xfId="44" xr:uid="{00000000-0005-0000-0000-000066000000}"/>
    <cellStyle name="Percent 2" xfId="45" xr:uid="{00000000-0005-0000-0000-000069000000}"/>
    <cellStyle name="Percent 3" xfId="108" xr:uid="{00000000-0005-0000-0000-00006A000000}"/>
    <cellStyle name="Percentage" xfId="46" xr:uid="{00000000-0005-0000-0000-00006B000000}"/>
    <cellStyle name="Percentage (2dp)" xfId="47" xr:uid="{00000000-0005-0000-0000-00006C000000}"/>
    <cellStyle name="Percentage 2" xfId="110" xr:uid="{00000000-0005-0000-0000-00006D000000}"/>
    <cellStyle name="Percentage 3" xfId="111" xr:uid="{00000000-0005-0000-0000-00006E000000}"/>
    <cellStyle name="Percentage 4" xfId="112" xr:uid="{00000000-0005-0000-0000-00006F000000}"/>
    <cellStyle name="Percentage 5" xfId="113" xr:uid="{00000000-0005-0000-0000-000070000000}"/>
    <cellStyle name="Percentage 6" xfId="114" xr:uid="{00000000-0005-0000-0000-000071000000}"/>
    <cellStyle name="Percentage 7" xfId="115" xr:uid="{00000000-0005-0000-0000-000072000000}"/>
    <cellStyle name="Percentage 8" xfId="109" xr:uid="{00000000-0005-0000-0000-000073000000}"/>
    <cellStyle name="Percentage_book1" xfId="116" xr:uid="{00000000-0005-0000-0000-000074000000}"/>
    <cellStyle name="Reference" xfId="117" xr:uid="{00000000-0005-0000-0000-000075000000}"/>
    <cellStyle name="Result" xfId="118" xr:uid="{00000000-0005-0000-0000-000076000000}"/>
    <cellStyle name="Row and Column Total" xfId="119" xr:uid="{00000000-0005-0000-0000-000077000000}"/>
    <cellStyle name="Row Heading" xfId="120" xr:uid="{00000000-0005-0000-0000-000078000000}"/>
    <cellStyle name="Row Heading (No Wrap)" xfId="121" xr:uid="{00000000-0005-0000-0000-000079000000}"/>
    <cellStyle name="Row label" xfId="48" xr:uid="{00000000-0005-0000-0000-00007A000000}"/>
    <cellStyle name="Row label (indent)" xfId="49" xr:uid="{00000000-0005-0000-0000-00007B000000}"/>
    <cellStyle name="Row Total" xfId="122" xr:uid="{00000000-0005-0000-0000-00007C000000}"/>
    <cellStyle name="Section Title" xfId="50" xr:uid="{00000000-0005-0000-0000-00007D000000}"/>
    <cellStyle name="Small Number" xfId="123" xr:uid="{00000000-0005-0000-0000-00007E000000}"/>
    <cellStyle name="Small Percentage" xfId="124" xr:uid="{00000000-0005-0000-0000-00007F000000}"/>
    <cellStyle name="Style 1" xfId="125" xr:uid="{00000000-0005-0000-0000-000080000000}"/>
    <cellStyle name="Sub-Section Title" xfId="126" xr:uid="{00000000-0005-0000-0000-000081000000}"/>
    <cellStyle name="Sub-total row" xfId="51" xr:uid="{00000000-0005-0000-0000-000082000000}"/>
    <cellStyle name="Table finish row" xfId="52" xr:uid="{00000000-0005-0000-0000-000083000000}"/>
    <cellStyle name="Table shading" xfId="53" xr:uid="{00000000-0005-0000-0000-000084000000}"/>
    <cellStyle name="Table unfinish row" xfId="54" xr:uid="{00000000-0005-0000-0000-000085000000}"/>
    <cellStyle name="Table unshading" xfId="55" xr:uid="{00000000-0005-0000-0000-000086000000}"/>
    <cellStyle name="Text" xfId="56" xr:uid="{00000000-0005-0000-0000-000087000000}"/>
    <cellStyle name="Title Heading" xfId="127" xr:uid="{00000000-0005-0000-0000-000088000000}"/>
    <cellStyle name="Total 2" xfId="57" xr:uid="{00000000-0005-0000-0000-000089000000}"/>
    <cellStyle name="Total cell" xfId="128" xr:uid="{00000000-0005-0000-0000-00008A000000}"/>
    <cellStyle name="Total row" xfId="58" xr:uid="{00000000-0005-0000-0000-00008B000000}"/>
    <cellStyle name="Unhighlight" xfId="59" xr:uid="{00000000-0005-0000-0000-00008C000000}"/>
    <cellStyle name="Untotal row" xfId="60" xr:uid="{00000000-0005-0000-0000-00008D000000}"/>
    <cellStyle name="WP Header" xfId="129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548943852250785E-2"/>
          <c:y val="3.5133142932014187E-2"/>
          <c:w val="0.90348375909963574"/>
          <c:h val="0.73341945199439329"/>
        </c:manualLayout>
      </c:layout>
      <c:lineChart>
        <c:grouping val="standard"/>
        <c:varyColors val="0"/>
        <c:ser>
          <c:idx val="0"/>
          <c:order val="0"/>
          <c:tx>
            <c:v>Ofcom historical</c:v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Hoja1!$E$1:$X$1</c:f>
              <c:numCache>
                <c:formatCode>General</c:formatCode>
                <c:ptCount val="2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</c:numCache>
            </c:numRef>
          </c:cat>
          <c:val>
            <c:numRef>
              <c:f>Hoja1!$E$3:$J$3</c:f>
              <c:numCache>
                <c:formatCode>General</c:formatCode>
                <c:ptCount val="6"/>
                <c:pt idx="0">
                  <c:v>0.11</c:v>
                </c:pt>
                <c:pt idx="1">
                  <c:v>0.24</c:v>
                </c:pt>
                <c:pt idx="2">
                  <c:v>0.34</c:v>
                </c:pt>
                <c:pt idx="3">
                  <c:v>0.53</c:v>
                </c:pt>
                <c:pt idx="4">
                  <c:v>0.87</c:v>
                </c:pt>
                <c:pt idx="5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1-499E-A321-CE748007F7E0}"/>
            </c:ext>
          </c:extLst>
        </c:ser>
        <c:ser>
          <c:idx val="1"/>
          <c:order val="1"/>
          <c:tx>
            <c:v>VNI Cisco</c:v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Hoja1!$E$1:$X$1</c:f>
              <c:numCache>
                <c:formatCode>General</c:formatCode>
                <c:ptCount val="2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</c:numCache>
            </c:numRef>
          </c:cat>
          <c:val>
            <c:numRef>
              <c:f>Hoja1!$E$15:$X$15</c:f>
              <c:numCache>
                <c:formatCode>General</c:formatCode>
                <c:ptCount val="20"/>
                <c:pt idx="6">
                  <c:v>1.7939999999999998</c:v>
                </c:pt>
                <c:pt idx="7">
                  <c:v>2.4757199999999995</c:v>
                </c:pt>
                <c:pt idx="8">
                  <c:v>3.416493599999999</c:v>
                </c:pt>
                <c:pt idx="9">
                  <c:v>4.7147611679999981</c:v>
                </c:pt>
                <c:pt idx="10">
                  <c:v>6.5063704118399972</c:v>
                </c:pt>
                <c:pt idx="1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D1-499E-A321-CE748007F7E0}"/>
            </c:ext>
          </c:extLst>
        </c:ser>
        <c:ser>
          <c:idx val="2"/>
          <c:order val="2"/>
          <c:tx>
            <c:strRef>
              <c:f>Hoja1!$B$17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Hoja1!$E$1:$X$1</c:f>
              <c:numCache>
                <c:formatCode>General</c:formatCode>
                <c:ptCount val="2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</c:numCache>
            </c:numRef>
          </c:cat>
          <c:val>
            <c:numRef>
              <c:f>Hoja1!$E$17:$X$17</c:f>
              <c:numCache>
                <c:formatCode>General</c:formatCode>
                <c:ptCount val="20"/>
                <c:pt idx="0">
                  <c:v>0.13149439637736968</c:v>
                </c:pt>
                <c:pt idx="1">
                  <c:v>0.20339801022012219</c:v>
                </c:pt>
                <c:pt idx="2">
                  <c:v>0.3137900890967974</c:v>
                </c:pt>
                <c:pt idx="3">
                  <c:v>0.48214399152278398</c:v>
                </c:pt>
                <c:pt idx="4">
                  <c:v>0.73629428156446997</c:v>
                </c:pt>
                <c:pt idx="5">
                  <c:v>1.1141325340422508</c:v>
                </c:pt>
                <c:pt idx="6">
                  <c:v>1.6632537519678876</c:v>
                </c:pt>
                <c:pt idx="7">
                  <c:v>2.4355492458606363</c:v>
                </c:pt>
                <c:pt idx="8">
                  <c:v>3.4730596086137639</c:v>
                </c:pt>
                <c:pt idx="9">
                  <c:v>4.7842452269758766</c:v>
                </c:pt>
                <c:pt idx="10" formatCode="0.00000">
                  <c:v>6.3190771075540058</c:v>
                </c:pt>
                <c:pt idx="11">
                  <c:v>7.9625129181838243</c:v>
                </c:pt>
                <c:pt idx="12">
                  <c:v>9.5625410593441504</c:v>
                </c:pt>
                <c:pt idx="13">
                  <c:v>10.982342722155172</c:v>
                </c:pt>
                <c:pt idx="14">
                  <c:v>12.142207129522703</c:v>
                </c:pt>
                <c:pt idx="15">
                  <c:v>13.027372198691486</c:v>
                </c:pt>
                <c:pt idx="16">
                  <c:v>13.668435095866544</c:v>
                </c:pt>
                <c:pt idx="17">
                  <c:v>14.11531371069068</c:v>
                </c:pt>
                <c:pt idx="18">
                  <c:v>14.418597368079224</c:v>
                </c:pt>
                <c:pt idx="19">
                  <c:v>14.620704665846578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8-42C9-97F5-D1848853BE53}"/>
            </c:ext>
          </c:extLst>
        </c:ser>
        <c:ser>
          <c:idx val="3"/>
          <c:order val="3"/>
          <c:tx>
            <c:strRef>
              <c:f>Hoja1!$B$20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Hoja1!$E$1:$X$1</c:f>
              <c:numCache>
                <c:formatCode>General</c:formatCode>
                <c:ptCount val="2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</c:numCache>
            </c:numRef>
          </c:cat>
          <c:val>
            <c:numRef>
              <c:f>Hoja1!$E$20:$X$20</c:f>
              <c:numCache>
                <c:formatCode>General</c:formatCode>
                <c:ptCount val="20"/>
                <c:pt idx="10">
                  <c:v>6.5913468510661231</c:v>
                </c:pt>
                <c:pt idx="11">
                  <c:v>9.3876460614962678</c:v>
                </c:pt>
                <c:pt idx="12">
                  <c:v>12.911762175294582</c:v>
                </c:pt>
                <c:pt idx="13">
                  <c:v>17.023152489311155</c:v>
                </c:pt>
                <c:pt idx="14">
                  <c:v>21.409016022137568</c:v>
                </c:pt>
                <c:pt idx="15">
                  <c:v>25.662787672221654</c:v>
                </c:pt>
                <c:pt idx="16">
                  <c:v>29.424064973505644</c:v>
                </c:pt>
                <c:pt idx="17">
                  <c:v>32.48745606005059</c:v>
                </c:pt>
                <c:pt idx="18">
                  <c:v>34.819734776651508</c:v>
                </c:pt>
                <c:pt idx="19">
                  <c:v>36.505830365801714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8-42C9-97F5-D1848853BE53}"/>
            </c:ext>
          </c:extLst>
        </c:ser>
        <c:ser>
          <c:idx val="4"/>
          <c:order val="4"/>
          <c:tx>
            <c:strRef>
              <c:f>Hoja1!$B$19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Hoja1!$E$1:$X$1</c:f>
              <c:numCache>
                <c:formatCode>General</c:formatCode>
                <c:ptCount val="2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</c:numCache>
            </c:numRef>
          </c:cat>
          <c:val>
            <c:numRef>
              <c:f>Hoja1!$E$19:$X$19</c:f>
              <c:numCache>
                <c:formatCode>General</c:formatCode>
                <c:ptCount val="20"/>
                <c:pt idx="10">
                  <c:v>6.4689096619976052</c:v>
                </c:pt>
                <c:pt idx="11">
                  <c:v>8.7427938674868297</c:v>
                </c:pt>
                <c:pt idx="12">
                  <c:v>11.351423557182967</c:v>
                </c:pt>
                <c:pt idx="13">
                  <c:v>14.102346460133125</c:v>
                </c:pt>
                <c:pt idx="14">
                  <c:v>16.757300396363657</c:v>
                </c:pt>
                <c:pt idx="15">
                  <c:v>19.10928758612949</c:v>
                </c:pt>
                <c:pt idx="16">
                  <c:v>21.039921140162029</c:v>
                </c:pt>
                <c:pt idx="17">
                  <c:v>22.527915214136478</c:v>
                </c:pt>
                <c:pt idx="18">
                  <c:v>23.620014436373552</c:v>
                </c:pt>
                <c:pt idx="19">
                  <c:v>24.393109877146699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28-42C9-97F5-D1848853B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90463"/>
        <c:axId val="137392959"/>
      </c:lineChart>
      <c:catAx>
        <c:axId val="13739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2959"/>
        <c:crosses val="autoZero"/>
        <c:auto val="1"/>
        <c:lblAlgn val="ctr"/>
        <c:lblOffset val="100"/>
        <c:noMultiLvlLbl val="0"/>
      </c:catAx>
      <c:valAx>
        <c:axId val="137392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Mean per-capita mobile traffic (GB/month)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265388</xdr:colOff>
      <xdr:row>25</xdr:row>
      <xdr:rowOff>162049</xdr:rowOff>
    </xdr:from>
    <xdr:to>
      <xdr:col>26</xdr:col>
      <xdr:colOff>508879</xdr:colOff>
      <xdr:row>61</xdr:row>
      <xdr:rowOff>168150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war\Dropbox\5G%20Researcher%20in%20Residence%20Project\2018%20MCT%20model\1%20-%20Traffi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Version History"/>
      <sheetName val="Scenario"/>
      <sheetName val="Adjustments to data inputs"/>
      <sheetName val="Charts to assess adj"/>
      <sheetName val="Inputs"/>
      <sheetName val="Parameters"/>
      <sheetName val="Geotypes"/>
      <sheetName val="Subscribers"/>
      <sheetName val="TrafficForecast"/>
      <sheetName val="Output"/>
      <sheetName val="Charts"/>
      <sheetName val="Tabl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45">
          <cell r="C45" t="str">
            <v>1990/91 Q1</v>
          </cell>
          <cell r="D45" t="str">
            <v>1990/91 Q2</v>
          </cell>
          <cell r="E45" t="str">
            <v>1990/91 Q3</v>
          </cell>
          <cell r="F45" t="str">
            <v>1990/91 Q4</v>
          </cell>
          <cell r="G45" t="str">
            <v>1991/92 Q1</v>
          </cell>
          <cell r="H45" t="str">
            <v>1991/92 Q2</v>
          </cell>
          <cell r="I45" t="str">
            <v>1991/92 Q3</v>
          </cell>
          <cell r="J45" t="str">
            <v>1991/92 Q4</v>
          </cell>
          <cell r="K45" t="str">
            <v>1992/93 Q1</v>
          </cell>
          <cell r="L45" t="str">
            <v>1992/93 Q2</v>
          </cell>
          <cell r="M45" t="str">
            <v>1992/93 Q3</v>
          </cell>
          <cell r="N45" t="str">
            <v>1992/93 Q4</v>
          </cell>
          <cell r="O45" t="str">
            <v>1993/94 Q1</v>
          </cell>
          <cell r="P45" t="str">
            <v>1993/94 Q2</v>
          </cell>
          <cell r="Q45" t="str">
            <v>1993/94 Q3</v>
          </cell>
          <cell r="R45" t="str">
            <v>1993/94 Q4</v>
          </cell>
          <cell r="S45" t="str">
            <v>1994/95 Q1</v>
          </cell>
          <cell r="T45" t="str">
            <v>1994/95 Q2</v>
          </cell>
          <cell r="U45" t="str">
            <v>1994/95 Q3</v>
          </cell>
          <cell r="V45" t="str">
            <v>1994/95 Q4</v>
          </cell>
          <cell r="W45" t="str">
            <v>1995/96 Q1</v>
          </cell>
          <cell r="X45" t="str">
            <v>1995/96 Q2</v>
          </cell>
          <cell r="Y45" t="str">
            <v>1995/96 Q3</v>
          </cell>
          <cell r="Z45" t="str">
            <v>1995/96 Q4</v>
          </cell>
          <cell r="AA45" t="str">
            <v>1996/97 Q1</v>
          </cell>
          <cell r="AB45" t="str">
            <v>1996/97 Q2</v>
          </cell>
          <cell r="AC45" t="str">
            <v>1996/97 Q3</v>
          </cell>
          <cell r="AD45" t="str">
            <v>1996/97 Q4</v>
          </cell>
          <cell r="AE45" t="str">
            <v>1997/98 Q1</v>
          </cell>
          <cell r="AF45" t="str">
            <v>1997/98 Q2</v>
          </cell>
          <cell r="AG45" t="str">
            <v>1997/98 Q3</v>
          </cell>
          <cell r="AH45" t="str">
            <v>1997/98 Q4</v>
          </cell>
          <cell r="AI45" t="str">
            <v>1998/99 Q1</v>
          </cell>
          <cell r="AJ45" t="str">
            <v>1998/99 Q2</v>
          </cell>
          <cell r="AK45" t="str">
            <v>1998/99 Q3</v>
          </cell>
          <cell r="AL45" t="str">
            <v>1998/99 Q4</v>
          </cell>
          <cell r="AM45" t="str">
            <v>1999/00 Q1</v>
          </cell>
          <cell r="AN45" t="str">
            <v>1999/00 Q2</v>
          </cell>
          <cell r="AO45" t="str">
            <v>1999/00 Q3</v>
          </cell>
          <cell r="AP45" t="str">
            <v>1999/00 Q4</v>
          </cell>
          <cell r="AQ45" t="str">
            <v>2000/01 Q1</v>
          </cell>
          <cell r="AR45" t="str">
            <v>2000/01 Q2</v>
          </cell>
          <cell r="AS45" t="str">
            <v>2000/01 Q3</v>
          </cell>
          <cell r="AT45" t="str">
            <v>2000/01 Q4</v>
          </cell>
          <cell r="AU45" t="str">
            <v>2001/02 Q1</v>
          </cell>
          <cell r="AV45" t="str">
            <v>2001/02 Q2</v>
          </cell>
          <cell r="AW45" t="str">
            <v>2001/02 Q3</v>
          </cell>
          <cell r="AX45" t="str">
            <v>2001/02 Q4</v>
          </cell>
          <cell r="AY45" t="str">
            <v>2002/03 Q1</v>
          </cell>
          <cell r="AZ45" t="str">
            <v>2002/03 Q2</v>
          </cell>
          <cell r="BA45" t="str">
            <v>2002/03 Q3</v>
          </cell>
          <cell r="BB45" t="str">
            <v>2002/03 Q4</v>
          </cell>
          <cell r="BC45" t="str">
            <v>2003/04 Q1</v>
          </cell>
          <cell r="BD45" t="str">
            <v>2003/04 Q2</v>
          </cell>
          <cell r="BE45" t="str">
            <v>2003/04 Q3</v>
          </cell>
          <cell r="BF45" t="str">
            <v>2003/04 Q4</v>
          </cell>
          <cell r="BG45" t="str">
            <v>2004/05 Q1</v>
          </cell>
          <cell r="BH45" t="str">
            <v>2004/05 Q2</v>
          </cell>
          <cell r="BI45" t="str">
            <v>2004/05 Q3</v>
          </cell>
          <cell r="BJ45" t="str">
            <v>2004/05 Q4</v>
          </cell>
          <cell r="BK45" t="str">
            <v>2005/06 Q1</v>
          </cell>
          <cell r="BL45" t="str">
            <v>2005/06 Q2</v>
          </cell>
          <cell r="BM45" t="str">
            <v>2005/06 Q3</v>
          </cell>
          <cell r="BN45" t="str">
            <v>2005/06 Q4</v>
          </cell>
          <cell r="BO45" t="str">
            <v>2006/07 Q1</v>
          </cell>
          <cell r="BP45" t="str">
            <v>2006/07 Q2</v>
          </cell>
          <cell r="BQ45" t="str">
            <v>2006/07 Q3</v>
          </cell>
          <cell r="BR45" t="str">
            <v>2006/07 Q4</v>
          </cell>
          <cell r="BS45" t="str">
            <v>2007/08 Q1</v>
          </cell>
          <cell r="BT45" t="str">
            <v>2007/08 Q2</v>
          </cell>
          <cell r="BU45" t="str">
            <v>2007/08 Q3</v>
          </cell>
          <cell r="BV45" t="str">
            <v>2007/08 Q4</v>
          </cell>
          <cell r="BW45" t="str">
            <v>2008/09 Q1</v>
          </cell>
          <cell r="BX45" t="str">
            <v>2008/09 Q2</v>
          </cell>
          <cell r="BY45" t="str">
            <v>2008/09 Q3</v>
          </cell>
          <cell r="BZ45" t="str">
            <v>2008/09 Q4</v>
          </cell>
          <cell r="CA45" t="str">
            <v>2009/10 Q1</v>
          </cell>
          <cell r="CB45" t="str">
            <v>2009/10 Q2</v>
          </cell>
          <cell r="CC45" t="str">
            <v>2009/10 Q3</v>
          </cell>
          <cell r="CD45" t="str">
            <v>2009/10 Q4</v>
          </cell>
          <cell r="CE45" t="str">
            <v>2010/11 Q1</v>
          </cell>
          <cell r="CF45" t="str">
            <v>2010/11 Q2</v>
          </cell>
          <cell r="CG45" t="str">
            <v>2010/11 Q3</v>
          </cell>
          <cell r="CH45" t="str">
            <v>2010/11 Q4</v>
          </cell>
          <cell r="CI45" t="str">
            <v>2011/12 Q1</v>
          </cell>
          <cell r="CJ45" t="str">
            <v>2011/12 Q2</v>
          </cell>
          <cell r="CK45" t="str">
            <v>2011/12 Q3</v>
          </cell>
          <cell r="CL45" t="str">
            <v>2011/12 Q4</v>
          </cell>
          <cell r="CM45" t="str">
            <v>2012/13 Q1</v>
          </cell>
          <cell r="CN45" t="str">
            <v>2012/13 Q2</v>
          </cell>
          <cell r="CO45" t="str">
            <v>2012/13 Q3</v>
          </cell>
          <cell r="CP45" t="str">
            <v>2012/13 Q4</v>
          </cell>
          <cell r="CQ45" t="str">
            <v>2013/14 Q1</v>
          </cell>
          <cell r="CR45" t="str">
            <v>2013/14 Q2</v>
          </cell>
          <cell r="CS45" t="str">
            <v>2013/14 Q3</v>
          </cell>
          <cell r="CT45" t="str">
            <v>2013/14 Q4</v>
          </cell>
          <cell r="CU45" t="str">
            <v>2014/15 Q1</v>
          </cell>
          <cell r="CV45" t="str">
            <v>2014/15 Q2</v>
          </cell>
          <cell r="CW45" t="str">
            <v>2014/15 Q3</v>
          </cell>
          <cell r="CX45" t="str">
            <v>2014/15 Q4</v>
          </cell>
          <cell r="CY45" t="str">
            <v>2015/16 Q1</v>
          </cell>
          <cell r="CZ45" t="str">
            <v>2015/16 Q2</v>
          </cell>
          <cell r="DA45" t="str">
            <v>2015/16 Q3</v>
          </cell>
          <cell r="DB45" t="str">
            <v>2015/16 Q4</v>
          </cell>
          <cell r="DC45" t="str">
            <v>2016/17 Q1</v>
          </cell>
          <cell r="DD45" t="str">
            <v>2016/17 Q2</v>
          </cell>
          <cell r="DE45" t="str">
            <v>2016/17 Q3</v>
          </cell>
          <cell r="DF45" t="str">
            <v>2016/17 Q4</v>
          </cell>
          <cell r="DG45" t="str">
            <v>2017/18 Q1</v>
          </cell>
          <cell r="DH45" t="str">
            <v>2017/18 Q2</v>
          </cell>
          <cell r="DI45" t="str">
            <v>2017/18 Q3</v>
          </cell>
          <cell r="DJ45" t="str">
            <v>2017/18 Q4</v>
          </cell>
          <cell r="DK45" t="str">
            <v>2018/19 Q1</v>
          </cell>
          <cell r="DL45" t="str">
            <v>2018/19 Q2</v>
          </cell>
          <cell r="DM45" t="str">
            <v>2018/19 Q3</v>
          </cell>
          <cell r="DN45" t="str">
            <v>2018/19 Q4</v>
          </cell>
          <cell r="DO45" t="str">
            <v>2019/20 Q1</v>
          </cell>
          <cell r="DP45" t="str">
            <v>2019/20 Q2</v>
          </cell>
          <cell r="DQ45" t="str">
            <v>2019/20 Q3</v>
          </cell>
          <cell r="DR45" t="str">
            <v>2019/20 Q4</v>
          </cell>
          <cell r="DS45" t="str">
            <v>2020/21 Q1</v>
          </cell>
          <cell r="DT45" t="str">
            <v>2020/21 Q2</v>
          </cell>
          <cell r="DU45" t="str">
            <v>2020/21 Q3</v>
          </cell>
          <cell r="DV45" t="str">
            <v>2020/21 Q4</v>
          </cell>
          <cell r="DW45" t="str">
            <v>2021/22 Q1</v>
          </cell>
          <cell r="DX45" t="str">
            <v>2021/22 Q2</v>
          </cell>
          <cell r="DY45" t="str">
            <v>2021/22 Q3</v>
          </cell>
          <cell r="DZ45" t="str">
            <v>2021/22 Q4</v>
          </cell>
          <cell r="EA45" t="str">
            <v>2022/23 Q1</v>
          </cell>
          <cell r="EB45" t="str">
            <v>2022/23 Q2</v>
          </cell>
          <cell r="EC45" t="str">
            <v>2022/23 Q3</v>
          </cell>
          <cell r="ED45" t="str">
            <v>2022/23 Q4</v>
          </cell>
          <cell r="EE45" t="str">
            <v>2023/24 Q1</v>
          </cell>
          <cell r="EF45" t="str">
            <v>2023/24 Q2</v>
          </cell>
          <cell r="EG45" t="str">
            <v>2023/24 Q3</v>
          </cell>
          <cell r="EH45" t="str">
            <v>2023/24 Q4</v>
          </cell>
          <cell r="EI45" t="str">
            <v>2024/25 Q1</v>
          </cell>
          <cell r="EJ45" t="str">
            <v>2024/25 Q2</v>
          </cell>
          <cell r="EK45" t="str">
            <v>2024/25 Q3</v>
          </cell>
          <cell r="EL45" t="str">
            <v>2024/25 Q4</v>
          </cell>
          <cell r="EM45" t="str">
            <v>2025/26 Q1</v>
          </cell>
          <cell r="EN45" t="str">
            <v>2025/26 Q2</v>
          </cell>
          <cell r="EO45" t="str">
            <v>2025/26 Q3</v>
          </cell>
          <cell r="EP45" t="str">
            <v>2025/26 Q4</v>
          </cell>
          <cell r="EQ45" t="str">
            <v>2026/27 Q1</v>
          </cell>
          <cell r="ER45" t="str">
            <v>2026/27 Q2</v>
          </cell>
          <cell r="ES45" t="str">
            <v>2026/27 Q3</v>
          </cell>
          <cell r="ET45" t="str">
            <v>2026/27 Q4</v>
          </cell>
          <cell r="EU45" t="str">
            <v>2027/28 Q1</v>
          </cell>
          <cell r="EV45" t="str">
            <v>2027/28 Q2</v>
          </cell>
          <cell r="EW45" t="str">
            <v>2027/28 Q3</v>
          </cell>
          <cell r="EX45" t="str">
            <v>2027/28 Q4</v>
          </cell>
          <cell r="EY45" t="str">
            <v>2028/29 Q1</v>
          </cell>
          <cell r="EZ45" t="str">
            <v>2028/29 Q2</v>
          </cell>
          <cell r="FA45" t="str">
            <v>2028/29 Q3</v>
          </cell>
          <cell r="FB45" t="str">
            <v>2028/29 Q4</v>
          </cell>
          <cell r="FC45" t="str">
            <v>2029/30 Q1</v>
          </cell>
          <cell r="FD45" t="str">
            <v>2029/30 Q2</v>
          </cell>
          <cell r="FE45" t="str">
            <v>2029/30 Q3</v>
          </cell>
          <cell r="FF45" t="str">
            <v>2029/30 Q4</v>
          </cell>
          <cell r="FG45" t="str">
            <v>2030/31 Q1</v>
          </cell>
          <cell r="FH45" t="str">
            <v>2030/31 Q2</v>
          </cell>
          <cell r="FI45" t="str">
            <v>2030/31 Q3</v>
          </cell>
          <cell r="FJ45" t="str">
            <v>2030/31 Q4</v>
          </cell>
          <cell r="FK45" t="str">
            <v>2031/32 Q1</v>
          </cell>
          <cell r="FL45" t="str">
            <v>2031/32 Q2</v>
          </cell>
          <cell r="FM45" t="str">
            <v>2031/32 Q3</v>
          </cell>
          <cell r="FN45" t="str">
            <v>2031/32 Q4</v>
          </cell>
          <cell r="FO45" t="str">
            <v>2032/33 Q1</v>
          </cell>
          <cell r="FP45" t="str">
            <v>2032/33 Q2</v>
          </cell>
          <cell r="FQ45" t="str">
            <v>2032/33 Q3</v>
          </cell>
          <cell r="FR45" t="str">
            <v>2032/33 Q4</v>
          </cell>
          <cell r="FS45" t="str">
            <v>2033/34 Q1</v>
          </cell>
          <cell r="FT45" t="str">
            <v>2033/34 Q2</v>
          </cell>
          <cell r="FU45" t="str">
            <v>2033/34 Q3</v>
          </cell>
          <cell r="FV45" t="str">
            <v>2033/34 Q4</v>
          </cell>
          <cell r="FW45" t="str">
            <v>2034/35 Q1</v>
          </cell>
          <cell r="FX45" t="str">
            <v>2034/35 Q2</v>
          </cell>
          <cell r="FY45" t="str">
            <v>2034/35 Q3</v>
          </cell>
          <cell r="FZ45" t="str">
            <v>2034/35 Q4</v>
          </cell>
          <cell r="GA45" t="str">
            <v>2035/36 Q1</v>
          </cell>
          <cell r="GB45" t="str">
            <v>2035/36 Q2</v>
          </cell>
          <cell r="GC45" t="str">
            <v>2035/36 Q3</v>
          </cell>
          <cell r="GD45" t="str">
            <v>2035/36 Q4</v>
          </cell>
          <cell r="GE45" t="str">
            <v>2036/37 Q1</v>
          </cell>
          <cell r="GF45" t="str">
            <v>2036/37 Q2</v>
          </cell>
          <cell r="GG45" t="str">
            <v>2036/37 Q3</v>
          </cell>
          <cell r="GH45" t="str">
            <v>2036/37 Q4</v>
          </cell>
          <cell r="GI45" t="str">
            <v>2037/38 Q1</v>
          </cell>
          <cell r="GJ45" t="str">
            <v>2037/38 Q2</v>
          </cell>
          <cell r="GK45" t="str">
            <v>2037/38 Q3</v>
          </cell>
          <cell r="GL45" t="str">
            <v>2037/38 Q4</v>
          </cell>
          <cell r="GM45" t="str">
            <v>2038/39 Q1</v>
          </cell>
          <cell r="GN45" t="str">
            <v>2038/39 Q2</v>
          </cell>
          <cell r="GO45" t="str">
            <v>2038/39 Q3</v>
          </cell>
          <cell r="GP45" t="str">
            <v>2038/39 Q4</v>
          </cell>
          <cell r="GQ45" t="str">
            <v>2039/40 Q1</v>
          </cell>
          <cell r="GR45" t="str">
            <v>2039/40 Q2</v>
          </cell>
          <cell r="GS45" t="str">
            <v>2039/40 Q3</v>
          </cell>
          <cell r="GT45" t="str">
            <v>2039/40 Q4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9"/>
  <sheetViews>
    <sheetView tabSelected="1" topLeftCell="B1" zoomScale="70" zoomScaleNormal="70" workbookViewId="0">
      <selection activeCell="D35" sqref="D35"/>
    </sheetView>
  </sheetViews>
  <sheetFormatPr defaultColWidth="11.42578125" defaultRowHeight="15" x14ac:dyDescent="0.25"/>
  <cols>
    <col min="1" max="1" width="20.5703125" customWidth="1"/>
    <col min="2" max="2" width="24.7109375" customWidth="1"/>
    <col min="3" max="3" width="13.140625" customWidth="1"/>
    <col min="4" max="4" width="13.28515625" customWidth="1"/>
    <col min="5" max="5" width="17.7109375" customWidth="1"/>
  </cols>
  <sheetData>
    <row r="1" spans="1:27" x14ac:dyDescent="0.25">
      <c r="A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Z1" t="s">
        <v>24</v>
      </c>
    </row>
    <row r="2" spans="1:27" ht="15.75" thickBot="1" x14ac:dyDescent="0.3">
      <c r="A2" t="s">
        <v>27</v>
      </c>
      <c r="E2">
        <v>-2.5</v>
      </c>
      <c r="F2">
        <v>-2.25</v>
      </c>
      <c r="G2">
        <v>-2</v>
      </c>
      <c r="H2">
        <v>-1.75</v>
      </c>
      <c r="I2">
        <v>-1.5</v>
      </c>
      <c r="J2">
        <v>-1.25</v>
      </c>
      <c r="K2">
        <v>-1</v>
      </c>
      <c r="L2">
        <v>-0.75</v>
      </c>
      <c r="M2">
        <v>-0.5</v>
      </c>
      <c r="N2">
        <v>-0.25</v>
      </c>
      <c r="O2">
        <v>0</v>
      </c>
      <c r="P2">
        <v>0.25</v>
      </c>
      <c r="Q2">
        <v>0.5</v>
      </c>
      <c r="R2">
        <v>0.75</v>
      </c>
      <c r="S2">
        <v>1</v>
      </c>
      <c r="T2">
        <v>1.25</v>
      </c>
      <c r="U2">
        <v>1.5</v>
      </c>
      <c r="V2">
        <v>1.75</v>
      </c>
      <c r="W2">
        <v>2</v>
      </c>
      <c r="X2">
        <v>2.25</v>
      </c>
    </row>
    <row r="3" spans="1:27" x14ac:dyDescent="0.25">
      <c r="A3" s="2" t="s">
        <v>1</v>
      </c>
      <c r="B3" s="2"/>
      <c r="C3" s="2"/>
      <c r="D3" s="2"/>
      <c r="E3" s="3">
        <v>0.11</v>
      </c>
      <c r="F3" s="3">
        <v>0.24</v>
      </c>
      <c r="G3" s="3">
        <v>0.34</v>
      </c>
      <c r="H3" s="3">
        <v>0.53</v>
      </c>
      <c r="I3" s="3">
        <v>0.87</v>
      </c>
      <c r="J3" s="3">
        <v>1.3</v>
      </c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Z3" s="43" t="s">
        <v>79</v>
      </c>
      <c r="AA3" s="44"/>
    </row>
    <row r="4" spans="1:27" x14ac:dyDescent="0.25">
      <c r="A4" t="s">
        <v>2</v>
      </c>
      <c r="B4" t="s">
        <v>14</v>
      </c>
      <c r="C4" s="4">
        <v>1.08</v>
      </c>
      <c r="D4" s="4"/>
      <c r="Z4" s="21" t="s">
        <v>25</v>
      </c>
      <c r="AA4" s="22">
        <v>1.7641926490266213</v>
      </c>
    </row>
    <row r="5" spans="1:27" ht="15.75" thickBot="1" x14ac:dyDescent="0.3">
      <c r="A5" t="s">
        <v>3</v>
      </c>
      <c r="B5" t="s">
        <v>18</v>
      </c>
      <c r="C5" s="4">
        <v>0.92</v>
      </c>
      <c r="D5">
        <v>3.5000000000000003E-2</v>
      </c>
      <c r="Z5" s="23" t="s">
        <v>26</v>
      </c>
      <c r="AA5" s="24">
        <v>0.92</v>
      </c>
    </row>
    <row r="6" spans="1:27" x14ac:dyDescent="0.25">
      <c r="A6" t="s">
        <v>4</v>
      </c>
      <c r="B6" t="s">
        <v>19</v>
      </c>
      <c r="E6">
        <v>0.92</v>
      </c>
      <c r="J6">
        <v>1.2</v>
      </c>
    </row>
    <row r="7" spans="1:27" ht="15.75" thickBot="1" x14ac:dyDescent="0.3">
      <c r="A7" t="s">
        <v>5</v>
      </c>
      <c r="B7" t="s">
        <v>17</v>
      </c>
      <c r="C7" s="4">
        <v>0.66</v>
      </c>
      <c r="D7" s="4"/>
      <c r="F7">
        <v>0.34200000000000003</v>
      </c>
      <c r="K7">
        <v>2.66</v>
      </c>
    </row>
    <row r="8" spans="1:27" x14ac:dyDescent="0.25">
      <c r="A8" t="s">
        <v>6</v>
      </c>
      <c r="B8" t="s">
        <v>20</v>
      </c>
      <c r="C8" s="4">
        <v>0.61</v>
      </c>
      <c r="Z8" s="43" t="s">
        <v>83</v>
      </c>
      <c r="AA8" s="44"/>
    </row>
    <row r="9" spans="1:27" x14ac:dyDescent="0.25">
      <c r="A9" t="s">
        <v>7</v>
      </c>
      <c r="B9" t="s">
        <v>16</v>
      </c>
      <c r="C9" s="4">
        <v>0.48</v>
      </c>
      <c r="D9" s="25"/>
      <c r="Z9" s="21" t="s">
        <v>25</v>
      </c>
      <c r="AA9" s="22">
        <v>1.7</v>
      </c>
    </row>
    <row r="10" spans="1:27" ht="15.75" thickBot="1" x14ac:dyDescent="0.3">
      <c r="Z10" s="23" t="s">
        <v>26</v>
      </c>
      <c r="AA10" s="24">
        <v>0.65</v>
      </c>
    </row>
    <row r="11" spans="1:27" x14ac:dyDescent="0.25">
      <c r="A11" t="s">
        <v>8</v>
      </c>
      <c r="B11" t="s">
        <v>12</v>
      </c>
      <c r="C11" s="4">
        <v>0.52</v>
      </c>
      <c r="D11" s="4"/>
      <c r="I11">
        <v>0.92900000000000005</v>
      </c>
      <c r="N11">
        <v>4.4000000000000004</v>
      </c>
    </row>
    <row r="12" spans="1:27" ht="15.75" thickBot="1" x14ac:dyDescent="0.3">
      <c r="B12" t="s">
        <v>13</v>
      </c>
      <c r="C12" s="4">
        <v>0.52</v>
      </c>
      <c r="D12" s="4"/>
    </row>
    <row r="13" spans="1:27" x14ac:dyDescent="0.25">
      <c r="A13" t="s">
        <v>9</v>
      </c>
      <c r="B13" t="s">
        <v>10</v>
      </c>
      <c r="C13" s="4">
        <v>0.45</v>
      </c>
      <c r="D13" s="4"/>
      <c r="I13">
        <v>1.1599999999999999</v>
      </c>
      <c r="J13">
        <v>1.6</v>
      </c>
      <c r="O13">
        <v>6.8</v>
      </c>
      <c r="Z13" s="43" t="s">
        <v>82</v>
      </c>
      <c r="AA13" s="44"/>
    </row>
    <row r="14" spans="1:27" x14ac:dyDescent="0.25">
      <c r="B14" t="s">
        <v>11</v>
      </c>
      <c r="C14" s="4">
        <v>0.52</v>
      </c>
      <c r="D14" s="4"/>
      <c r="Z14" s="21" t="s">
        <v>25</v>
      </c>
      <c r="AA14" s="22">
        <v>1.7641926490266213</v>
      </c>
    </row>
    <row r="15" spans="1:27" ht="15.75" thickBot="1" x14ac:dyDescent="0.3">
      <c r="B15" t="s">
        <v>15</v>
      </c>
      <c r="C15" s="4">
        <v>0.38</v>
      </c>
      <c r="D15" s="4"/>
      <c r="K15">
        <f>$J$3*(1+C15)</f>
        <v>1.7939999999999998</v>
      </c>
      <c r="L15">
        <f>K15*(1+$C$15)</f>
        <v>2.4757199999999995</v>
      </c>
      <c r="M15">
        <f t="shared" ref="M15:N15" si="0">L15*(1+$C$15)</f>
        <v>3.416493599999999</v>
      </c>
      <c r="N15">
        <f t="shared" si="0"/>
        <v>4.7147611679999981</v>
      </c>
      <c r="O15">
        <f>N15*(1+$C$15)</f>
        <v>6.5063704118399972</v>
      </c>
      <c r="X15">
        <v>15</v>
      </c>
      <c r="Z15" s="23" t="s">
        <v>26</v>
      </c>
      <c r="AA15" s="24">
        <v>0.18</v>
      </c>
    </row>
    <row r="16" spans="1:27" x14ac:dyDescent="0.25">
      <c r="B16" t="s">
        <v>21</v>
      </c>
      <c r="Y16" t="s">
        <v>81</v>
      </c>
    </row>
    <row r="17" spans="2:25" x14ac:dyDescent="0.25">
      <c r="B17" s="8" t="s">
        <v>78</v>
      </c>
      <c r="C17" s="8"/>
      <c r="D17" s="8"/>
      <c r="E17" s="8">
        <f t="shared" ref="E17:W17" si="1">$X$15/(1+EXP(-coef.a*(E2-coef.b)))</f>
        <v>0.13149439637736968</v>
      </c>
      <c r="F17" s="8">
        <f t="shared" si="1"/>
        <v>0.20339801022012219</v>
      </c>
      <c r="G17" s="8">
        <f t="shared" si="1"/>
        <v>0.3137900890967974</v>
      </c>
      <c r="H17" s="8">
        <f t="shared" si="1"/>
        <v>0.48214399152278398</v>
      </c>
      <c r="I17" s="8">
        <f t="shared" si="1"/>
        <v>0.73629428156446997</v>
      </c>
      <c r="J17" s="8">
        <f t="shared" si="1"/>
        <v>1.1141325340422508</v>
      </c>
      <c r="K17" s="8">
        <f t="shared" si="1"/>
        <v>1.6632537519678876</v>
      </c>
      <c r="L17" s="8">
        <f t="shared" si="1"/>
        <v>2.4355492458606363</v>
      </c>
      <c r="M17" s="8">
        <f t="shared" si="1"/>
        <v>3.4730596086137639</v>
      </c>
      <c r="N17" s="8">
        <f t="shared" si="1"/>
        <v>4.7842452269758766</v>
      </c>
      <c r="O17" s="20">
        <f t="shared" si="1"/>
        <v>6.3190771075540058</v>
      </c>
      <c r="P17" s="8">
        <f>$X$15/(1+EXP(-coef.a*(P2-coef.b)))</f>
        <v>7.9625129181838243</v>
      </c>
      <c r="Q17" s="8">
        <f t="shared" si="1"/>
        <v>9.5625410593441504</v>
      </c>
      <c r="R17" s="8">
        <f t="shared" si="1"/>
        <v>10.982342722155172</v>
      </c>
      <c r="S17" s="8">
        <f t="shared" si="1"/>
        <v>12.142207129522703</v>
      </c>
      <c r="T17" s="8">
        <f t="shared" si="1"/>
        <v>13.027372198691486</v>
      </c>
      <c r="U17" s="8">
        <f t="shared" si="1"/>
        <v>13.668435095866544</v>
      </c>
      <c r="V17" s="8">
        <f t="shared" si="1"/>
        <v>14.11531371069068</v>
      </c>
      <c r="W17" s="8">
        <f t="shared" si="1"/>
        <v>14.418597368079224</v>
      </c>
      <c r="X17" s="8">
        <f>$X$15/(1+EXP(-coef.a*(X2-coef.b)))</f>
        <v>14.620704665846578</v>
      </c>
      <c r="Y17">
        <v>25</v>
      </c>
    </row>
    <row r="18" spans="2:25" x14ac:dyDescent="0.25">
      <c r="B18" s="6" t="s">
        <v>28</v>
      </c>
      <c r="D18">
        <f>SUM(E18:X18)</f>
        <v>0.26288255673809213</v>
      </c>
      <c r="E18">
        <f>POWER(E3-E17,2)</f>
        <v>4.6200907562748267E-4</v>
      </c>
      <c r="F18">
        <f t="shared" ref="F18:J18" si="2">POWER(F3-F17,2)</f>
        <v>1.339705655846279E-3</v>
      </c>
      <c r="G18">
        <f t="shared" si="2"/>
        <v>6.8695942955381993E-4</v>
      </c>
      <c r="H18">
        <f t="shared" si="2"/>
        <v>2.2901975473713742E-3</v>
      </c>
      <c r="I18">
        <f t="shared" si="2"/>
        <v>1.7877219142361234E-2</v>
      </c>
      <c r="J18">
        <f t="shared" si="2"/>
        <v>3.4546714901555087E-2</v>
      </c>
      <c r="K18">
        <f>POWER(K17-K15,2)</f>
        <v>1.7094581374474605E-2</v>
      </c>
      <c r="L18">
        <f t="shared" ref="L18:O18" si="3">POWER(L17-L15,2)</f>
        <v>1.6136894881251672E-3</v>
      </c>
      <c r="M18">
        <f t="shared" si="3"/>
        <v>3.1997133304925282E-3</v>
      </c>
      <c r="N18">
        <f t="shared" si="3"/>
        <v>4.8280344517633621E-3</v>
      </c>
      <c r="O18">
        <f t="shared" si="3"/>
        <v>3.5078781830364981E-2</v>
      </c>
      <c r="X18">
        <f>POWER(X15-X17,2)</f>
        <v>0.1438649505105562</v>
      </c>
    </row>
    <row r="19" spans="2:25" x14ac:dyDescent="0.25"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f>$Y$19/(1+EXP(-$AA$9*(O2-$AA$10)))</f>
        <v>6.4689096619976052</v>
      </c>
      <c r="P19" s="7">
        <f>$Y$19/(1+EXP(-$AA$9*(P2-$AA$10)))</f>
        <v>8.7427938674868297</v>
      </c>
      <c r="Q19" s="7">
        <f t="shared" ref="Q19:X19" si="4">$Y$19/(1+EXP(-$AA$9*(Q2-$AA$10)))</f>
        <v>11.351423557182967</v>
      </c>
      <c r="R19" s="7">
        <f t="shared" si="4"/>
        <v>14.102346460133125</v>
      </c>
      <c r="S19" s="7">
        <f t="shared" si="4"/>
        <v>16.757300396363657</v>
      </c>
      <c r="T19" s="7">
        <f t="shared" si="4"/>
        <v>19.10928758612949</v>
      </c>
      <c r="U19" s="7">
        <f t="shared" si="4"/>
        <v>21.039921140162029</v>
      </c>
      <c r="V19" s="7">
        <f t="shared" si="4"/>
        <v>22.527915214136478</v>
      </c>
      <c r="W19" s="7">
        <f t="shared" si="4"/>
        <v>23.620014436373552</v>
      </c>
      <c r="X19" s="7">
        <f t="shared" si="4"/>
        <v>24.393109877146699</v>
      </c>
      <c r="Y19">
        <v>26</v>
      </c>
    </row>
    <row r="20" spans="2:25" x14ac:dyDescent="0.25">
      <c r="B20" s="9" t="s">
        <v>79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$Y$20/(1+EXP(-$AA$4*(O2-$AA$5)))</f>
        <v>6.5913468510661231</v>
      </c>
      <c r="P20" s="9">
        <f t="shared" ref="P20:X20" si="5">$Y$20/(1+EXP(-$AA$4*(P2-$AA$5)))</f>
        <v>9.3876460614962678</v>
      </c>
      <c r="Q20" s="9">
        <f t="shared" si="5"/>
        <v>12.911762175294582</v>
      </c>
      <c r="R20" s="9">
        <f t="shared" si="5"/>
        <v>17.023152489311155</v>
      </c>
      <c r="S20" s="9">
        <f t="shared" si="5"/>
        <v>21.409016022137568</v>
      </c>
      <c r="T20" s="9">
        <f t="shared" si="5"/>
        <v>25.662787672221654</v>
      </c>
      <c r="U20" s="9">
        <f t="shared" si="5"/>
        <v>29.424064973505644</v>
      </c>
      <c r="V20" s="9">
        <f t="shared" si="5"/>
        <v>32.48745606005059</v>
      </c>
      <c r="W20" s="9">
        <f t="shared" si="5"/>
        <v>34.819734776651508</v>
      </c>
      <c r="X20" s="9">
        <f t="shared" si="5"/>
        <v>36.505830365801714</v>
      </c>
      <c r="Y20">
        <v>40</v>
      </c>
    </row>
    <row r="21" spans="2:25" s="33" customFormat="1" x14ac:dyDescent="0.25">
      <c r="B21" s="27" t="s">
        <v>155</v>
      </c>
      <c r="C21" s="27"/>
      <c r="D21" s="27"/>
      <c r="E21" s="27"/>
      <c r="F21" s="27"/>
      <c r="G21" s="27"/>
      <c r="H21" s="27">
        <v>1.65</v>
      </c>
      <c r="I21" s="27">
        <v>2.9</v>
      </c>
      <c r="J21" s="27">
        <v>4.4000000000000004</v>
      </c>
      <c r="K21" s="27">
        <v>5.3</v>
      </c>
      <c r="L21" s="27">
        <v>6.3</v>
      </c>
      <c r="M21" s="27">
        <v>6.8</v>
      </c>
      <c r="N21" s="27">
        <v>7.3</v>
      </c>
      <c r="O21" s="27">
        <v>7.8</v>
      </c>
      <c r="P21" s="27">
        <v>8.3000000000000007</v>
      </c>
      <c r="Q21" s="27">
        <v>8.8000000000000007</v>
      </c>
      <c r="R21" s="27">
        <v>9.3000000000000007</v>
      </c>
      <c r="S21" s="27">
        <v>9.8000000000000007</v>
      </c>
      <c r="T21" s="27">
        <v>10</v>
      </c>
      <c r="U21" s="27">
        <v>10</v>
      </c>
      <c r="V21" s="27">
        <v>10</v>
      </c>
      <c r="W21" s="27">
        <v>10</v>
      </c>
      <c r="X21" s="27">
        <v>10</v>
      </c>
    </row>
    <row r="22" spans="2:25" x14ac:dyDescent="0.25">
      <c r="B22" s="6" t="s">
        <v>29</v>
      </c>
      <c r="C22" s="4">
        <v>0.25</v>
      </c>
    </row>
    <row r="24" spans="2:25" ht="36" x14ac:dyDescent="0.25">
      <c r="B24" s="5" t="s">
        <v>22</v>
      </c>
    </row>
    <row r="25" spans="2:25" ht="27" x14ac:dyDescent="0.25">
      <c r="B25" s="5" t="s">
        <v>23</v>
      </c>
    </row>
    <row r="26" spans="2:25" x14ac:dyDescent="0.25">
      <c r="E26">
        <v>6.3190771075540058</v>
      </c>
      <c r="F26">
        <v>7.9625129181838243</v>
      </c>
      <c r="G26">
        <v>9.5625410593441504</v>
      </c>
      <c r="H26">
        <v>10.982342722155172</v>
      </c>
      <c r="I26">
        <v>12.142207129522703</v>
      </c>
      <c r="J26">
        <v>13.027372198691486</v>
      </c>
      <c r="K26">
        <v>13.668435095866544</v>
      </c>
      <c r="L26">
        <v>14.11531371069068</v>
      </c>
      <c r="M26">
        <v>14.418597368079224</v>
      </c>
      <c r="N26">
        <v>14.620704665846578</v>
      </c>
    </row>
    <row r="27" spans="2:25" x14ac:dyDescent="0.25">
      <c r="E27">
        <v>6.4689096619976052</v>
      </c>
      <c r="F27">
        <v>8.7427938674868297</v>
      </c>
      <c r="G27">
        <v>11.351423557182967</v>
      </c>
      <c r="H27">
        <v>14.102346460133125</v>
      </c>
      <c r="I27">
        <v>16.757300396363657</v>
      </c>
      <c r="J27">
        <v>19.10928758612949</v>
      </c>
      <c r="K27">
        <v>21.039921140162029</v>
      </c>
      <c r="L27">
        <v>22.527915214136478</v>
      </c>
      <c r="M27">
        <v>23.620014436373552</v>
      </c>
      <c r="N27">
        <v>24.393109877146699</v>
      </c>
    </row>
    <row r="28" spans="2:25" x14ac:dyDescent="0.25">
      <c r="E28">
        <v>6.5913468510661231</v>
      </c>
      <c r="F28">
        <v>9.3876460614962678</v>
      </c>
      <c r="G28">
        <v>12.911762175294582</v>
      </c>
      <c r="H28">
        <v>17.023152489311155</v>
      </c>
      <c r="I28">
        <v>21.409016022137568</v>
      </c>
      <c r="J28">
        <v>25.662787672221654</v>
      </c>
      <c r="K28">
        <v>29.424064973505644</v>
      </c>
      <c r="L28">
        <v>32.48745606005059</v>
      </c>
      <c r="M28">
        <v>34.819734776651508</v>
      </c>
      <c r="N28">
        <v>36.505830365801714</v>
      </c>
    </row>
    <row r="29" spans="2:25" x14ac:dyDescent="0.25">
      <c r="C29" s="10"/>
    </row>
    <row r="30" spans="2:25" x14ac:dyDescent="0.25">
      <c r="C30" s="10"/>
    </row>
    <row r="31" spans="2:25" x14ac:dyDescent="0.25">
      <c r="C31" s="10"/>
    </row>
    <row r="32" spans="2:25" x14ac:dyDescent="0.25">
      <c r="C32" s="10"/>
    </row>
    <row r="33" spans="1:8" x14ac:dyDescent="0.25">
      <c r="D33" s="35">
        <v>1</v>
      </c>
      <c r="E33" s="35">
        <v>2</v>
      </c>
      <c r="F33" s="35">
        <v>3</v>
      </c>
      <c r="G33" s="35">
        <v>4</v>
      </c>
      <c r="H33" s="35">
        <v>5</v>
      </c>
    </row>
    <row r="34" spans="1:8" x14ac:dyDescent="0.25">
      <c r="B34" t="s">
        <v>157</v>
      </c>
      <c r="C34" s="10">
        <v>60</v>
      </c>
      <c r="D34">
        <f>C35/(1+EXP(-C36*(D33-C34)))</f>
        <v>2.3802664086944006E-24</v>
      </c>
    </row>
    <row r="35" spans="1:8" x14ac:dyDescent="0.25">
      <c r="B35" t="s">
        <v>158</v>
      </c>
      <c r="C35" s="10">
        <v>100</v>
      </c>
    </row>
    <row r="36" spans="1:8" x14ac:dyDescent="0.25">
      <c r="B36" t="s">
        <v>159</v>
      </c>
      <c r="C36" s="10">
        <v>1</v>
      </c>
    </row>
    <row r="37" spans="1:8" x14ac:dyDescent="0.25">
      <c r="C37" s="10"/>
    </row>
    <row r="38" spans="1:8" x14ac:dyDescent="0.25">
      <c r="C38" s="10"/>
    </row>
    <row r="39" spans="1:8" x14ac:dyDescent="0.25">
      <c r="C39" s="10"/>
    </row>
    <row r="44" spans="1:8" ht="15.75" thickBot="1" x14ac:dyDescent="0.3"/>
    <row r="45" spans="1:8" x14ac:dyDescent="0.25">
      <c r="E45" s="42" t="s">
        <v>156</v>
      </c>
      <c r="F45" s="26" t="s">
        <v>78</v>
      </c>
      <c r="G45" s="26" t="s">
        <v>80</v>
      </c>
      <c r="H45" s="29" t="s">
        <v>79</v>
      </c>
    </row>
    <row r="46" spans="1:8" x14ac:dyDescent="0.25">
      <c r="A46">
        <v>2014</v>
      </c>
      <c r="B46" s="28">
        <v>1.6504681889379624</v>
      </c>
      <c r="E46" s="31">
        <v>2011</v>
      </c>
      <c r="F46" s="38">
        <v>0.13149439637736968</v>
      </c>
      <c r="G46" s="38">
        <v>0.13149439637736968</v>
      </c>
      <c r="H46" s="39">
        <v>0.13149439637736968</v>
      </c>
    </row>
    <row r="47" spans="1:8" x14ac:dyDescent="0.25">
      <c r="A47">
        <v>2015</v>
      </c>
      <c r="B47" s="28">
        <v>2.9023490819495517</v>
      </c>
      <c r="E47" s="31">
        <v>2012</v>
      </c>
      <c r="F47" s="38">
        <v>0.20339801022012219</v>
      </c>
      <c r="G47" s="38">
        <v>0.20339801022012219</v>
      </c>
      <c r="H47" s="39">
        <v>0.20339801022012219</v>
      </c>
    </row>
    <row r="48" spans="1:8" x14ac:dyDescent="0.25">
      <c r="A48">
        <v>2016</v>
      </c>
      <c r="B48" s="28">
        <v>4.4279133859862414</v>
      </c>
      <c r="E48" s="31">
        <v>2013</v>
      </c>
      <c r="F48" s="38">
        <v>0.3137900890967974</v>
      </c>
      <c r="G48" s="38">
        <v>0.3137900890967974</v>
      </c>
      <c r="H48" s="39">
        <v>0.3137900890967974</v>
      </c>
    </row>
    <row r="49" spans="1:31" x14ac:dyDescent="0.25">
      <c r="A49">
        <v>2017</v>
      </c>
      <c r="B49" s="28">
        <v>5.3125</v>
      </c>
      <c r="E49" s="31">
        <v>2014</v>
      </c>
      <c r="F49" s="38">
        <v>0.48214399152278398</v>
      </c>
      <c r="G49" s="38">
        <v>0.48214399152278398</v>
      </c>
      <c r="H49" s="39">
        <v>0.48214399152278398</v>
      </c>
    </row>
    <row r="50" spans="1:31" x14ac:dyDescent="0.25">
      <c r="A50">
        <v>2018</v>
      </c>
      <c r="B50" s="28">
        <v>5.8125</v>
      </c>
      <c r="E50" s="31">
        <v>2015</v>
      </c>
      <c r="F50" s="38">
        <v>0.73629428156446997</v>
      </c>
      <c r="G50" s="38">
        <v>0.73629428156446997</v>
      </c>
      <c r="H50" s="39">
        <v>0.73629428156446997</v>
      </c>
    </row>
    <row r="51" spans="1:31" x14ac:dyDescent="0.25">
      <c r="A51">
        <v>2019</v>
      </c>
      <c r="B51" s="28">
        <v>6.3125</v>
      </c>
      <c r="E51" s="31">
        <v>2016</v>
      </c>
      <c r="F51" s="38">
        <v>1.1141325340422508</v>
      </c>
      <c r="G51" s="38">
        <v>1.1141325340422508</v>
      </c>
      <c r="H51" s="39">
        <v>1.1141325340422508</v>
      </c>
    </row>
    <row r="52" spans="1:31" x14ac:dyDescent="0.25">
      <c r="A52">
        <v>2020</v>
      </c>
      <c r="B52" s="28">
        <v>6.8125</v>
      </c>
      <c r="E52" s="31">
        <v>2017</v>
      </c>
      <c r="F52" s="38">
        <v>1.6632537519678876</v>
      </c>
      <c r="G52" s="38">
        <v>1.6632537519678876</v>
      </c>
      <c r="H52" s="39">
        <v>1.6632537519678876</v>
      </c>
    </row>
    <row r="53" spans="1:31" x14ac:dyDescent="0.25">
      <c r="A53">
        <v>2021</v>
      </c>
      <c r="B53" s="28">
        <v>7.3125</v>
      </c>
      <c r="E53" s="31">
        <v>2018</v>
      </c>
      <c r="F53" s="38">
        <v>2.4355492458606363</v>
      </c>
      <c r="G53" s="38">
        <v>2.4355492458606363</v>
      </c>
      <c r="H53" s="39">
        <v>2.4355492458606363</v>
      </c>
    </row>
    <row r="54" spans="1:31" x14ac:dyDescent="0.25">
      <c r="A54">
        <v>2022</v>
      </c>
      <c r="B54" s="28">
        <v>7.8125</v>
      </c>
      <c r="E54" s="31">
        <v>2019</v>
      </c>
      <c r="F54" s="38">
        <v>3.4730596086137639</v>
      </c>
      <c r="G54" s="38">
        <v>3.4730596086137639</v>
      </c>
      <c r="H54" s="39">
        <v>3.4730596086137639</v>
      </c>
    </row>
    <row r="55" spans="1:31" x14ac:dyDescent="0.25">
      <c r="A55">
        <v>2023</v>
      </c>
      <c r="B55" s="28">
        <v>8.3125</v>
      </c>
      <c r="E55" s="31">
        <v>2020</v>
      </c>
      <c r="F55" s="38">
        <v>4.7842452269758766</v>
      </c>
      <c r="G55" s="38">
        <v>4.7842452269758766</v>
      </c>
      <c r="H55" s="39">
        <v>4.7842452269758766</v>
      </c>
    </row>
    <row r="56" spans="1:31" x14ac:dyDescent="0.25">
      <c r="A56">
        <v>2024</v>
      </c>
      <c r="B56" s="28">
        <v>8.8125</v>
      </c>
      <c r="E56" s="31">
        <v>2021</v>
      </c>
      <c r="F56" s="38">
        <v>6.3190771075540058</v>
      </c>
      <c r="G56" s="38">
        <v>6.4689096619976052</v>
      </c>
      <c r="H56" s="39">
        <v>6.5913468510661231</v>
      </c>
    </row>
    <row r="57" spans="1:31" x14ac:dyDescent="0.25">
      <c r="A57">
        <v>2025</v>
      </c>
      <c r="B57" s="28">
        <v>9.3125</v>
      </c>
      <c r="E57" s="31">
        <v>2022</v>
      </c>
      <c r="F57" s="38">
        <v>7.9625129181838243</v>
      </c>
      <c r="G57" s="38">
        <v>8.7427938674868297</v>
      </c>
      <c r="H57" s="39">
        <v>9.3876460614962678</v>
      </c>
    </row>
    <row r="58" spans="1:31" x14ac:dyDescent="0.25">
      <c r="A58">
        <v>2026</v>
      </c>
      <c r="B58" s="28">
        <v>9.8125</v>
      </c>
      <c r="E58" s="31">
        <v>2023</v>
      </c>
      <c r="F58" s="38">
        <v>9.5625410593441504</v>
      </c>
      <c r="G58" s="38">
        <v>11.351423557182967</v>
      </c>
      <c r="H58" s="39">
        <v>12.911762175294582</v>
      </c>
    </row>
    <row r="59" spans="1:31" x14ac:dyDescent="0.25">
      <c r="A59">
        <v>2027</v>
      </c>
      <c r="B59" s="28">
        <v>10</v>
      </c>
      <c r="E59" s="31">
        <v>2024</v>
      </c>
      <c r="F59" s="38">
        <v>10.982342722155172</v>
      </c>
      <c r="G59" s="38">
        <v>14.102346460133125</v>
      </c>
      <c r="H59" s="39">
        <v>17.023152489311155</v>
      </c>
    </row>
    <row r="60" spans="1:31" x14ac:dyDescent="0.25">
      <c r="A60">
        <v>2028</v>
      </c>
      <c r="B60" s="28">
        <v>10</v>
      </c>
      <c r="E60" s="31">
        <v>2025</v>
      </c>
      <c r="F60" s="38">
        <v>12.142207129522703</v>
      </c>
      <c r="G60" s="38">
        <v>16.757300396363657</v>
      </c>
      <c r="H60" s="39">
        <v>21.409016022137568</v>
      </c>
    </row>
    <row r="61" spans="1:31" x14ac:dyDescent="0.25">
      <c r="A61">
        <v>2029</v>
      </c>
      <c r="B61" s="28">
        <v>10</v>
      </c>
      <c r="E61" s="31">
        <v>2026</v>
      </c>
      <c r="F61" s="38">
        <v>13.027372198691486</v>
      </c>
      <c r="G61" s="38">
        <v>19.10928758612949</v>
      </c>
      <c r="H61" s="39">
        <v>25.662787672221654</v>
      </c>
    </row>
    <row r="62" spans="1:31" x14ac:dyDescent="0.25">
      <c r="A62">
        <v>2030</v>
      </c>
      <c r="B62" s="28">
        <v>10</v>
      </c>
      <c r="E62" s="31">
        <v>2027</v>
      </c>
      <c r="F62" s="38">
        <v>13.668435095866544</v>
      </c>
      <c r="G62" s="38">
        <v>21.039921140162029</v>
      </c>
      <c r="H62" s="39">
        <v>29.424064973505644</v>
      </c>
    </row>
    <row r="63" spans="1:31" x14ac:dyDescent="0.25">
      <c r="E63" s="31">
        <v>2028</v>
      </c>
      <c r="F63" s="38">
        <v>14.11531371069068</v>
      </c>
      <c r="G63" s="38">
        <v>22.527915214136478</v>
      </c>
      <c r="H63" s="39">
        <v>32.48745606005059</v>
      </c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</row>
    <row r="64" spans="1:31" x14ac:dyDescent="0.25">
      <c r="E64" s="31">
        <v>2029</v>
      </c>
      <c r="F64" s="38">
        <v>14.418597368079224</v>
      </c>
      <c r="G64" s="38">
        <v>23.620014436373552</v>
      </c>
      <c r="H64" s="39">
        <v>34.819734776651508</v>
      </c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</row>
    <row r="65" spans="4:77" ht="15.75" thickBot="1" x14ac:dyDescent="0.3">
      <c r="E65" s="30">
        <v>2030</v>
      </c>
      <c r="F65" s="40">
        <v>14.620704665846578</v>
      </c>
      <c r="G65" s="40">
        <v>24.393109877146699</v>
      </c>
      <c r="H65" s="41">
        <v>36.505830365801714</v>
      </c>
    </row>
    <row r="71" spans="4:77" x14ac:dyDescent="0.25">
      <c r="D71" s="32">
        <f>AVERAGE(F73:H73)</f>
        <v>1650.4681889379624</v>
      </c>
      <c r="F71" s="32">
        <f>AVERAGE(F73:H73)</f>
        <v>1650.4681889379624</v>
      </c>
      <c r="I71" s="32">
        <f>AVERAGE(I73:L73)</f>
        <v>2902.3490819495519</v>
      </c>
      <c r="M71" s="32">
        <f>AVERAGE(M73:P73)</f>
        <v>4427.9133859862413</v>
      </c>
      <c r="Q71" s="32">
        <f>AVERAGE(Q73:T73)</f>
        <v>5312.5</v>
      </c>
      <c r="U71" s="32">
        <f>AVERAGE(U73:X73)</f>
        <v>5812.5</v>
      </c>
      <c r="Y71" s="32">
        <f>AVERAGE(Y73:AB73)</f>
        <v>6312.5</v>
      </c>
      <c r="AC71" s="32">
        <f>AVERAGE(AC73:AF73)</f>
        <v>6812.5</v>
      </c>
      <c r="AG71" s="32">
        <f>AVERAGE(AG73:AJ73)</f>
        <v>7312.5</v>
      </c>
      <c r="AH71" s="33"/>
      <c r="AI71" s="33"/>
      <c r="AJ71" s="33"/>
      <c r="AK71" s="32">
        <f>AVERAGE(AK73:AN73)</f>
        <v>7812.5</v>
      </c>
      <c r="AL71" s="33"/>
      <c r="AM71" s="33"/>
      <c r="AN71" s="33"/>
      <c r="AO71" s="32">
        <f>AVERAGE(AO73:AR73)</f>
        <v>8312.5</v>
      </c>
      <c r="AP71" s="33"/>
      <c r="AQ71" s="33"/>
      <c r="AR71" s="33"/>
      <c r="AS71" s="32">
        <f>AVERAGE(AS73:AV73)</f>
        <v>8812.5</v>
      </c>
      <c r="AT71" s="33"/>
      <c r="AU71" s="33"/>
      <c r="AV71" s="33"/>
      <c r="AW71" s="32">
        <f>AVERAGE(AW73:AZ73)</f>
        <v>9312.5</v>
      </c>
      <c r="AX71" s="33"/>
      <c r="AY71" s="33"/>
      <c r="AZ71" s="33"/>
      <c r="BA71" s="32">
        <f>AVERAGE(BA73:BD73)</f>
        <v>9812.5</v>
      </c>
      <c r="BE71" s="32">
        <f>AVERAGE(BE73:BH73)</f>
        <v>10000</v>
      </c>
      <c r="BF71" s="33"/>
      <c r="BG71" s="33"/>
      <c r="BH71" s="33"/>
      <c r="BI71" s="32">
        <f>AVERAGE(BI73:BL73)</f>
        <v>10000</v>
      </c>
      <c r="BJ71" s="33"/>
      <c r="BK71" s="33"/>
      <c r="BL71" s="33"/>
      <c r="BM71" s="32">
        <f>AVERAGE(BM73:BP73)</f>
        <v>10000</v>
      </c>
      <c r="BN71" s="33"/>
      <c r="BO71" s="33"/>
      <c r="BP71" s="33"/>
      <c r="BQ71" s="32">
        <f>AVERAGE(BQ73:BT73)</f>
        <v>10000</v>
      </c>
      <c r="BR71" s="33"/>
      <c r="BS71" s="33"/>
      <c r="BT71" s="33"/>
      <c r="BU71" s="32">
        <f>AVERAGE(BU73:BX73)</f>
        <v>10000</v>
      </c>
      <c r="BV71" s="33"/>
      <c r="BW71" s="33"/>
      <c r="BX71" s="33"/>
      <c r="BY71" s="32"/>
    </row>
    <row r="72" spans="4:77" x14ac:dyDescent="0.25">
      <c r="D72" s="32">
        <f>AVERAGE(I73:L73)</f>
        <v>2902.3490819495519</v>
      </c>
      <c r="F72" s="37" t="s">
        <v>84</v>
      </c>
      <c r="G72" s="37" t="s">
        <v>85</v>
      </c>
      <c r="H72" s="37" t="s">
        <v>86</v>
      </c>
      <c r="I72" s="37" t="s">
        <v>87</v>
      </c>
      <c r="J72" s="37" t="s">
        <v>88</v>
      </c>
      <c r="K72" s="37" t="s">
        <v>89</v>
      </c>
      <c r="L72" s="37" t="s">
        <v>90</v>
      </c>
      <c r="M72" s="37" t="s">
        <v>91</v>
      </c>
      <c r="N72" s="37" t="s">
        <v>92</v>
      </c>
      <c r="O72" s="37" t="s">
        <v>93</v>
      </c>
      <c r="P72" s="37" t="s">
        <v>94</v>
      </c>
      <c r="Q72" s="37" t="s">
        <v>95</v>
      </c>
      <c r="R72" s="37" t="s">
        <v>96</v>
      </c>
      <c r="S72" s="37" t="s">
        <v>97</v>
      </c>
      <c r="T72" s="37" t="s">
        <v>98</v>
      </c>
      <c r="U72" s="37" t="s">
        <v>99</v>
      </c>
      <c r="V72" s="37" t="s">
        <v>100</v>
      </c>
      <c r="W72" s="37" t="s">
        <v>101</v>
      </c>
      <c r="X72" s="37" t="s">
        <v>102</v>
      </c>
      <c r="Y72" s="37" t="s">
        <v>103</v>
      </c>
      <c r="Z72" s="37" t="s">
        <v>104</v>
      </c>
      <c r="AA72" s="37" t="s">
        <v>105</v>
      </c>
      <c r="AB72" s="37" t="s">
        <v>106</v>
      </c>
      <c r="AC72" s="37" t="s">
        <v>107</v>
      </c>
      <c r="AD72" s="37" t="s">
        <v>108</v>
      </c>
      <c r="AE72" s="37" t="s">
        <v>109</v>
      </c>
      <c r="AF72" s="37" t="s">
        <v>110</v>
      </c>
      <c r="AG72" s="37" t="s">
        <v>111</v>
      </c>
      <c r="AH72" s="37" t="s">
        <v>112</v>
      </c>
      <c r="AI72" s="37" t="s">
        <v>113</v>
      </c>
      <c r="AJ72" s="37" t="s">
        <v>114</v>
      </c>
      <c r="AK72" s="37" t="s">
        <v>115</v>
      </c>
      <c r="AL72" s="37" t="s">
        <v>116</v>
      </c>
      <c r="AM72" s="37" t="s">
        <v>117</v>
      </c>
      <c r="AN72" s="37" t="s">
        <v>118</v>
      </c>
      <c r="AO72" s="37" t="s">
        <v>119</v>
      </c>
      <c r="AP72" s="37" t="s">
        <v>120</v>
      </c>
      <c r="AQ72" s="37" t="s">
        <v>121</v>
      </c>
      <c r="AR72" s="37" t="s">
        <v>122</v>
      </c>
      <c r="AS72" s="37" t="s">
        <v>123</v>
      </c>
      <c r="AT72" s="37" t="s">
        <v>124</v>
      </c>
      <c r="AU72" s="37" t="s">
        <v>125</v>
      </c>
      <c r="AV72" s="37" t="s">
        <v>126</v>
      </c>
      <c r="AW72" s="37" t="s">
        <v>127</v>
      </c>
      <c r="AX72" s="37" t="s">
        <v>128</v>
      </c>
      <c r="AY72" s="37" t="s">
        <v>129</v>
      </c>
      <c r="AZ72" s="37" t="s">
        <v>130</v>
      </c>
      <c r="BA72" s="37" t="s">
        <v>131</v>
      </c>
      <c r="BB72" s="37" t="s">
        <v>132</v>
      </c>
      <c r="BC72" s="37" t="s">
        <v>133</v>
      </c>
      <c r="BD72" s="37" t="s">
        <v>134</v>
      </c>
      <c r="BE72" s="37" t="s">
        <v>135</v>
      </c>
      <c r="BF72" s="37" t="s">
        <v>136</v>
      </c>
      <c r="BG72" s="37" t="s">
        <v>137</v>
      </c>
      <c r="BH72" s="37" t="s">
        <v>138</v>
      </c>
      <c r="BI72" s="37" t="s">
        <v>139</v>
      </c>
      <c r="BJ72" s="37" t="s">
        <v>140</v>
      </c>
      <c r="BK72" s="37" t="s">
        <v>141</v>
      </c>
      <c r="BL72" s="37" t="s">
        <v>142</v>
      </c>
      <c r="BM72" s="37" t="s">
        <v>143</v>
      </c>
      <c r="BN72" s="37" t="s">
        <v>144</v>
      </c>
      <c r="BO72" s="37" t="s">
        <v>145</v>
      </c>
      <c r="BP72" s="37" t="s">
        <v>146</v>
      </c>
      <c r="BQ72" s="37" t="s">
        <v>147</v>
      </c>
      <c r="BR72" s="37" t="s">
        <v>148</v>
      </c>
      <c r="BS72" s="37" t="s">
        <v>149</v>
      </c>
      <c r="BT72" s="37" t="s">
        <v>150</v>
      </c>
      <c r="BU72" s="37" t="s">
        <v>151</v>
      </c>
      <c r="BV72" s="37" t="s">
        <v>152</v>
      </c>
      <c r="BW72" s="37" t="s">
        <v>153</v>
      </c>
      <c r="BX72" s="37" t="s">
        <v>154</v>
      </c>
    </row>
    <row r="73" spans="4:77" x14ac:dyDescent="0.25">
      <c r="D73" s="32">
        <f>AVERAGE(M73:P73)</f>
        <v>4427.9133859862413</v>
      </c>
      <c r="F73" s="34">
        <v>1292.0312054663789</v>
      </c>
      <c r="G73" s="34">
        <v>1662.8280849197408</v>
      </c>
      <c r="H73" s="34">
        <v>1996.5452764277668</v>
      </c>
      <c r="I73" s="34">
        <v>2330.2624679357928</v>
      </c>
      <c r="J73" s="34">
        <v>2711.6535439449653</v>
      </c>
      <c r="K73" s="34">
        <v>3093.0446199541379</v>
      </c>
      <c r="L73" s="34">
        <v>3474.4356959633105</v>
      </c>
      <c r="M73" s="34">
        <v>3855.8267719724831</v>
      </c>
      <c r="N73" s="34">
        <v>4237.2178479816557</v>
      </c>
      <c r="O73" s="34">
        <v>4618.6089239908279</v>
      </c>
      <c r="P73" s="34">
        <v>5000</v>
      </c>
      <c r="Q73" s="34">
        <v>5125</v>
      </c>
      <c r="R73" s="34">
        <v>5250</v>
      </c>
      <c r="S73" s="34">
        <v>5375</v>
      </c>
      <c r="T73" s="34">
        <v>5500</v>
      </c>
      <c r="U73" s="34">
        <v>5625</v>
      </c>
      <c r="V73" s="34">
        <v>5750</v>
      </c>
      <c r="W73" s="34">
        <v>5875</v>
      </c>
      <c r="X73" s="34">
        <v>6000</v>
      </c>
      <c r="Y73" s="34">
        <v>6125</v>
      </c>
      <c r="Z73" s="34">
        <v>6250</v>
      </c>
      <c r="AA73" s="34">
        <v>6375</v>
      </c>
      <c r="AB73" s="34">
        <v>6500</v>
      </c>
      <c r="AC73" s="34">
        <v>6625</v>
      </c>
      <c r="AD73" s="34">
        <v>6750</v>
      </c>
      <c r="AE73" s="34">
        <v>6875</v>
      </c>
      <c r="AF73" s="34">
        <v>7000</v>
      </c>
      <c r="AG73" s="34">
        <v>7125</v>
      </c>
      <c r="AH73" s="34">
        <v>7250</v>
      </c>
      <c r="AI73" s="34">
        <v>7375</v>
      </c>
      <c r="AJ73" s="34">
        <v>7500</v>
      </c>
      <c r="AK73" s="34">
        <v>7625</v>
      </c>
      <c r="AL73" s="34">
        <v>7750</v>
      </c>
      <c r="AM73" s="34">
        <v>7875</v>
      </c>
      <c r="AN73" s="34">
        <v>8000</v>
      </c>
      <c r="AO73" s="34">
        <v>8125</v>
      </c>
      <c r="AP73" s="34">
        <v>8250</v>
      </c>
      <c r="AQ73" s="34">
        <v>8375</v>
      </c>
      <c r="AR73" s="34">
        <v>8500</v>
      </c>
      <c r="AS73" s="34">
        <v>8625</v>
      </c>
      <c r="AT73" s="34">
        <v>8750</v>
      </c>
      <c r="AU73" s="34">
        <v>8875</v>
      </c>
      <c r="AV73" s="34">
        <v>9000</v>
      </c>
      <c r="AW73" s="34">
        <v>9125</v>
      </c>
      <c r="AX73" s="34">
        <v>9250</v>
      </c>
      <c r="AY73" s="34">
        <v>9375</v>
      </c>
      <c r="AZ73" s="34">
        <v>9500</v>
      </c>
      <c r="BA73" s="34">
        <v>9625</v>
      </c>
      <c r="BB73" s="34">
        <v>9750</v>
      </c>
      <c r="BC73" s="34">
        <v>9875</v>
      </c>
      <c r="BD73" s="34">
        <v>10000</v>
      </c>
      <c r="BE73" s="36">
        <v>10000</v>
      </c>
      <c r="BF73" s="36">
        <v>10000</v>
      </c>
      <c r="BG73" s="36">
        <v>10000</v>
      </c>
      <c r="BH73" s="36">
        <v>10000</v>
      </c>
      <c r="BI73" s="36">
        <v>10000</v>
      </c>
      <c r="BJ73" s="36">
        <v>10000</v>
      </c>
      <c r="BK73" s="36">
        <v>10000</v>
      </c>
      <c r="BL73" s="36">
        <v>10000</v>
      </c>
      <c r="BM73" s="36">
        <v>10000</v>
      </c>
      <c r="BN73" s="36">
        <v>10000</v>
      </c>
      <c r="BO73" s="36">
        <v>10000</v>
      </c>
      <c r="BP73" s="36">
        <v>10000</v>
      </c>
      <c r="BQ73" s="36">
        <v>10000</v>
      </c>
      <c r="BR73" s="36">
        <v>10000</v>
      </c>
      <c r="BS73" s="36">
        <v>10000</v>
      </c>
      <c r="BT73" s="36">
        <v>10000</v>
      </c>
      <c r="BU73" s="36">
        <v>10000</v>
      </c>
      <c r="BV73" s="36">
        <v>10000</v>
      </c>
      <c r="BW73" s="36">
        <v>10000</v>
      </c>
      <c r="BX73" s="36">
        <v>10000</v>
      </c>
    </row>
    <row r="74" spans="4:77" x14ac:dyDescent="0.25">
      <c r="D74" s="32"/>
    </row>
    <row r="77" spans="4:77" x14ac:dyDescent="0.25">
      <c r="F77">
        <v>1650.4681889379624</v>
      </c>
      <c r="I77">
        <v>2902.3490819495519</v>
      </c>
      <c r="M77">
        <v>4427.9133859862413</v>
      </c>
      <c r="Q77">
        <v>5312.5</v>
      </c>
      <c r="U77">
        <v>5812.5</v>
      </c>
      <c r="Y77">
        <v>6312.5</v>
      </c>
      <c r="AC77">
        <v>6812.5</v>
      </c>
      <c r="AG77">
        <v>7312.5</v>
      </c>
      <c r="AK77">
        <v>7812.5</v>
      </c>
      <c r="AO77">
        <v>8312.5</v>
      </c>
      <c r="AS77">
        <v>8812.5</v>
      </c>
      <c r="AW77">
        <v>9312.5</v>
      </c>
      <c r="BA77">
        <v>9812.5</v>
      </c>
      <c r="BE77">
        <v>10000</v>
      </c>
      <c r="BI77">
        <v>10000</v>
      </c>
      <c r="BM77">
        <v>10000</v>
      </c>
      <c r="BQ77">
        <v>10000</v>
      </c>
      <c r="BU77">
        <v>10000</v>
      </c>
    </row>
    <row r="82" spans="3:5" x14ac:dyDescent="0.25">
      <c r="C82">
        <v>2014</v>
      </c>
      <c r="D82" s="28">
        <f>E82/1000</f>
        <v>1.6504681889379624</v>
      </c>
      <c r="E82" s="35">
        <v>1650.4681889379624</v>
      </c>
    </row>
    <row r="83" spans="3:5" x14ac:dyDescent="0.25">
      <c r="C83">
        <v>2015</v>
      </c>
      <c r="D83" s="28">
        <f t="shared" ref="D83:D98" si="6">E83/1000</f>
        <v>2.9023490819495517</v>
      </c>
      <c r="E83" s="35">
        <v>2902.3490819495519</v>
      </c>
    </row>
    <row r="84" spans="3:5" x14ac:dyDescent="0.25">
      <c r="C84" s="33">
        <v>2016</v>
      </c>
      <c r="D84" s="28">
        <f t="shared" si="6"/>
        <v>4.4279133859862414</v>
      </c>
      <c r="E84" s="35">
        <v>4427.9133859862413</v>
      </c>
    </row>
    <row r="85" spans="3:5" x14ac:dyDescent="0.25">
      <c r="C85" s="33">
        <v>2017</v>
      </c>
      <c r="D85" s="28">
        <f t="shared" si="6"/>
        <v>5.3125</v>
      </c>
      <c r="E85" s="35">
        <v>5312.5</v>
      </c>
    </row>
    <row r="86" spans="3:5" x14ac:dyDescent="0.25">
      <c r="C86" s="33">
        <v>2018</v>
      </c>
      <c r="D86" s="28">
        <f t="shared" si="6"/>
        <v>5.8125</v>
      </c>
      <c r="E86" s="35">
        <v>5812.5</v>
      </c>
    </row>
    <row r="87" spans="3:5" x14ac:dyDescent="0.25">
      <c r="C87" s="33">
        <v>2019</v>
      </c>
      <c r="D87" s="28">
        <f t="shared" si="6"/>
        <v>6.3125</v>
      </c>
      <c r="E87" s="35">
        <v>6312.5</v>
      </c>
    </row>
    <row r="88" spans="3:5" x14ac:dyDescent="0.25">
      <c r="C88" s="33">
        <v>2020</v>
      </c>
      <c r="D88" s="28">
        <f t="shared" si="6"/>
        <v>6.8125</v>
      </c>
      <c r="E88" s="35">
        <v>6812.5</v>
      </c>
    </row>
    <row r="89" spans="3:5" x14ac:dyDescent="0.25">
      <c r="C89" s="33">
        <v>2021</v>
      </c>
      <c r="D89" s="28">
        <f t="shared" si="6"/>
        <v>7.3125</v>
      </c>
      <c r="E89" s="35">
        <v>7312.5</v>
      </c>
    </row>
    <row r="90" spans="3:5" x14ac:dyDescent="0.25">
      <c r="C90" s="33">
        <v>2022</v>
      </c>
      <c r="D90" s="28">
        <f t="shared" si="6"/>
        <v>7.8125</v>
      </c>
      <c r="E90" s="35">
        <v>7812.5</v>
      </c>
    </row>
    <row r="91" spans="3:5" x14ac:dyDescent="0.25">
      <c r="C91" s="33">
        <v>2023</v>
      </c>
      <c r="D91" s="28">
        <f t="shared" si="6"/>
        <v>8.3125</v>
      </c>
      <c r="E91" s="35">
        <v>8312.5</v>
      </c>
    </row>
    <row r="92" spans="3:5" x14ac:dyDescent="0.25">
      <c r="C92" s="33">
        <v>2024</v>
      </c>
      <c r="D92" s="28">
        <f t="shared" si="6"/>
        <v>8.8125</v>
      </c>
      <c r="E92" s="35">
        <v>8812.5</v>
      </c>
    </row>
    <row r="93" spans="3:5" x14ac:dyDescent="0.25">
      <c r="C93" s="33">
        <v>2025</v>
      </c>
      <c r="D93" s="28">
        <f t="shared" si="6"/>
        <v>9.3125</v>
      </c>
      <c r="E93" s="35">
        <v>9312.5</v>
      </c>
    </row>
    <row r="94" spans="3:5" x14ac:dyDescent="0.25">
      <c r="C94" s="33">
        <v>2026</v>
      </c>
      <c r="D94" s="28">
        <f t="shared" si="6"/>
        <v>9.8125</v>
      </c>
      <c r="E94" s="35">
        <v>9812.5</v>
      </c>
    </row>
    <row r="95" spans="3:5" x14ac:dyDescent="0.25">
      <c r="C95" s="33">
        <v>2027</v>
      </c>
      <c r="D95" s="28">
        <f t="shared" si="6"/>
        <v>10</v>
      </c>
      <c r="E95" s="35">
        <v>10000</v>
      </c>
    </row>
    <row r="96" spans="3:5" x14ac:dyDescent="0.25">
      <c r="C96" s="33">
        <v>2028</v>
      </c>
      <c r="D96" s="28">
        <f t="shared" si="6"/>
        <v>10</v>
      </c>
      <c r="E96" s="35">
        <v>10000</v>
      </c>
    </row>
    <row r="97" spans="3:5" x14ac:dyDescent="0.25">
      <c r="C97" s="33">
        <v>2029</v>
      </c>
      <c r="D97" s="28">
        <f t="shared" si="6"/>
        <v>10</v>
      </c>
      <c r="E97" s="35">
        <v>10000</v>
      </c>
    </row>
    <row r="98" spans="3:5" x14ac:dyDescent="0.25">
      <c r="C98" s="33">
        <v>2030</v>
      </c>
      <c r="D98" s="28">
        <f t="shared" si="6"/>
        <v>10</v>
      </c>
      <c r="E98" s="35">
        <v>10000</v>
      </c>
    </row>
    <row r="99" spans="3:5" x14ac:dyDescent="0.25">
      <c r="D99" s="33"/>
    </row>
    <row r="100" spans="3:5" x14ac:dyDescent="0.25">
      <c r="D100" s="33"/>
    </row>
    <row r="102" spans="3:5" x14ac:dyDescent="0.25">
      <c r="D102" s="33"/>
    </row>
    <row r="103" spans="3:5" x14ac:dyDescent="0.25">
      <c r="D103" s="33"/>
    </row>
    <row r="104" spans="3:5" x14ac:dyDescent="0.25">
      <c r="D104" s="33"/>
    </row>
    <row r="106" spans="3:5" x14ac:dyDescent="0.25">
      <c r="D106" s="33"/>
    </row>
    <row r="107" spans="3:5" x14ac:dyDescent="0.25">
      <c r="D107" s="33"/>
    </row>
    <row r="108" spans="3:5" x14ac:dyDescent="0.25">
      <c r="D108" s="33"/>
    </row>
    <row r="110" spans="3:5" x14ac:dyDescent="0.25">
      <c r="D110" s="33"/>
    </row>
    <row r="111" spans="3:5" x14ac:dyDescent="0.25">
      <c r="D111" s="33"/>
    </row>
    <row r="112" spans="3:5" x14ac:dyDescent="0.25">
      <c r="D112" s="33"/>
    </row>
    <row r="114" spans="4:4" x14ac:dyDescent="0.25">
      <c r="D114" s="33"/>
    </row>
    <row r="115" spans="4:4" x14ac:dyDescent="0.25">
      <c r="D115" s="33"/>
    </row>
    <row r="116" spans="4:4" x14ac:dyDescent="0.25">
      <c r="D116" s="33"/>
    </row>
    <row r="118" spans="4:4" x14ac:dyDescent="0.25">
      <c r="D118" s="33"/>
    </row>
    <row r="119" spans="4:4" x14ac:dyDescent="0.25">
      <c r="D119" s="33"/>
    </row>
    <row r="120" spans="4:4" x14ac:dyDescent="0.25">
      <c r="D120" s="33"/>
    </row>
    <row r="122" spans="4:4" x14ac:dyDescent="0.25">
      <c r="D122" s="33"/>
    </row>
    <row r="123" spans="4:4" x14ac:dyDescent="0.25">
      <c r="D123" s="33"/>
    </row>
    <row r="124" spans="4:4" x14ac:dyDescent="0.25">
      <c r="D124" s="33"/>
    </row>
    <row r="126" spans="4:4" x14ac:dyDescent="0.25">
      <c r="D126" s="33"/>
    </row>
    <row r="127" spans="4:4" x14ac:dyDescent="0.25">
      <c r="D127" s="33"/>
    </row>
    <row r="128" spans="4:4" x14ac:dyDescent="0.25">
      <c r="D128" s="33"/>
    </row>
    <row r="130" spans="4:4" x14ac:dyDescent="0.25">
      <c r="D130" s="33"/>
    </row>
    <row r="131" spans="4:4" x14ac:dyDescent="0.25">
      <c r="D131" s="33"/>
    </row>
    <row r="132" spans="4:4" x14ac:dyDescent="0.25">
      <c r="D132" s="33"/>
    </row>
    <row r="134" spans="4:4" x14ac:dyDescent="0.25">
      <c r="D134" s="33"/>
    </row>
    <row r="135" spans="4:4" x14ac:dyDescent="0.25">
      <c r="D135" s="33"/>
    </row>
    <row r="136" spans="4:4" x14ac:dyDescent="0.25">
      <c r="D136" s="33"/>
    </row>
    <row r="137" spans="4:4" x14ac:dyDescent="0.25">
      <c r="D137" s="33"/>
    </row>
    <row r="138" spans="4:4" x14ac:dyDescent="0.25">
      <c r="D138" s="33"/>
    </row>
    <row r="139" spans="4:4" x14ac:dyDescent="0.25">
      <c r="D139" s="33"/>
    </row>
    <row r="140" spans="4:4" x14ac:dyDescent="0.25">
      <c r="D140" s="33"/>
    </row>
    <row r="141" spans="4:4" x14ac:dyDescent="0.25">
      <c r="D141" s="33"/>
    </row>
    <row r="142" spans="4:4" x14ac:dyDescent="0.25">
      <c r="D142" s="33"/>
    </row>
    <row r="143" spans="4:4" x14ac:dyDescent="0.25">
      <c r="D143" s="33"/>
    </row>
    <row r="144" spans="4:4" x14ac:dyDescent="0.25">
      <c r="D144" s="33"/>
    </row>
    <row r="145" spans="4:4" x14ac:dyDescent="0.25">
      <c r="D145" s="33"/>
    </row>
    <row r="146" spans="4:4" x14ac:dyDescent="0.25">
      <c r="D146" s="33"/>
    </row>
    <row r="147" spans="4:4" x14ac:dyDescent="0.25">
      <c r="D147" s="33"/>
    </row>
    <row r="148" spans="4:4" x14ac:dyDescent="0.25">
      <c r="D148" s="33"/>
    </row>
    <row r="149" spans="4:4" x14ac:dyDescent="0.25">
      <c r="D149" s="33"/>
    </row>
  </sheetData>
  <scenarios current="0">
    <scenario name="test" count="5" user="EJO31" comment="Created by EJO31 on 9/20/2017">
      <inputCells r="H28" val="2.63766135509867"/>
      <inputCells r="H29" val="1.95511491902396"/>
      <inputCells r="H30" val="1.04488511679461"/>
      <inputCells r="H31" val="0.97404333461846"/>
      <inputCells r="H32" val="1.04488511353838"/>
    </scenario>
  </scenarios>
  <mergeCells count="3">
    <mergeCell ref="Z3:AA3"/>
    <mergeCell ref="Z8:AA8"/>
    <mergeCell ref="Z13:AA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showGridLines="0" workbookViewId="0"/>
  </sheetViews>
  <sheetFormatPr defaultColWidth="8.7109375" defaultRowHeight="15" x14ac:dyDescent="0.25"/>
  <cols>
    <col min="1" max="1" width="2.28515625" customWidth="1"/>
    <col min="2" max="2" width="4.42578125" customWidth="1"/>
    <col min="3" max="3" width="7.140625" bestFit="1" customWidth="1"/>
    <col min="4" max="4" width="13.7109375" bestFit="1" customWidth="1"/>
    <col min="5" max="5" width="12" bestFit="1" customWidth="1"/>
    <col min="6" max="6" width="7.42578125" customWidth="1"/>
  </cols>
  <sheetData>
    <row r="1" spans="1:5" x14ac:dyDescent="0.25">
      <c r="A1" s="11" t="s">
        <v>31</v>
      </c>
    </row>
    <row r="2" spans="1:5" x14ac:dyDescent="0.25">
      <c r="A2" s="11" t="s">
        <v>32</v>
      </c>
    </row>
    <row r="3" spans="1:5" x14ac:dyDescent="0.25">
      <c r="A3" s="11" t="s">
        <v>33</v>
      </c>
    </row>
    <row r="4" spans="1:5" x14ac:dyDescent="0.25">
      <c r="A4" s="11" t="s">
        <v>34</v>
      </c>
    </row>
    <row r="5" spans="1:5" x14ac:dyDescent="0.25">
      <c r="A5" s="11" t="s">
        <v>35</v>
      </c>
    </row>
    <row r="6" spans="1:5" x14ac:dyDescent="0.25">
      <c r="A6" s="11"/>
      <c r="B6" t="s">
        <v>36</v>
      </c>
    </row>
    <row r="7" spans="1:5" x14ac:dyDescent="0.25">
      <c r="A7" s="11"/>
      <c r="B7" t="s">
        <v>37</v>
      </c>
    </row>
    <row r="8" spans="1:5" x14ac:dyDescent="0.25">
      <c r="A8" s="11"/>
      <c r="B8" t="s">
        <v>38</v>
      </c>
    </row>
    <row r="9" spans="1:5" x14ac:dyDescent="0.25">
      <c r="A9" s="11" t="s">
        <v>39</v>
      </c>
    </row>
    <row r="10" spans="1:5" x14ac:dyDescent="0.25">
      <c r="B10" t="s">
        <v>40</v>
      </c>
    </row>
    <row r="11" spans="1:5" x14ac:dyDescent="0.25">
      <c r="B11" t="s">
        <v>41</v>
      </c>
    </row>
    <row r="12" spans="1:5" x14ac:dyDescent="0.25">
      <c r="B12" t="s">
        <v>42</v>
      </c>
    </row>
    <row r="14" spans="1:5" ht="15.75" thickBot="1" x14ac:dyDescent="0.3">
      <c r="A14" t="s">
        <v>43</v>
      </c>
    </row>
    <row r="15" spans="1:5" ht="15.75" thickBot="1" x14ac:dyDescent="0.3">
      <c r="B15" s="13" t="s">
        <v>44</v>
      </c>
      <c r="C15" s="13" t="s">
        <v>45</v>
      </c>
      <c r="D15" s="13" t="s">
        <v>46</v>
      </c>
      <c r="E15" s="13" t="s">
        <v>47</v>
      </c>
    </row>
    <row r="16" spans="1:5" ht="15.75" thickBot="1" x14ac:dyDescent="0.3">
      <c r="B16" s="12" t="s">
        <v>52</v>
      </c>
      <c r="C16" s="12" t="s">
        <v>30</v>
      </c>
      <c r="D16" s="15">
        <v>42.332855936066977</v>
      </c>
      <c r="E16" s="15">
        <v>0</v>
      </c>
    </row>
    <row r="19" spans="1:7" ht="15.75" thickBot="1" x14ac:dyDescent="0.3">
      <c r="A19" t="s">
        <v>48</v>
      </c>
    </row>
    <row r="20" spans="1:7" ht="15.75" thickBot="1" x14ac:dyDescent="0.3">
      <c r="B20" s="13" t="s">
        <v>44</v>
      </c>
      <c r="C20" s="13" t="s">
        <v>45</v>
      </c>
      <c r="D20" s="13" t="s">
        <v>46</v>
      </c>
      <c r="E20" s="13" t="s">
        <v>47</v>
      </c>
      <c r="F20" s="13" t="s">
        <v>49</v>
      </c>
    </row>
    <row r="21" spans="1:7" x14ac:dyDescent="0.25">
      <c r="B21" s="14" t="s">
        <v>53</v>
      </c>
      <c r="C21" s="14" t="s">
        <v>54</v>
      </c>
      <c r="D21" s="16">
        <v>0</v>
      </c>
      <c r="E21" s="16">
        <v>2.6376613550986705</v>
      </c>
      <c r="F21" s="14" t="s">
        <v>55</v>
      </c>
    </row>
    <row r="22" spans="1:7" x14ac:dyDescent="0.25">
      <c r="B22" s="14" t="s">
        <v>56</v>
      </c>
      <c r="C22" s="14" t="s">
        <v>57</v>
      </c>
      <c r="D22" s="16">
        <v>1.9551149190239632</v>
      </c>
      <c r="E22" s="16">
        <v>1.9551149190239632</v>
      </c>
      <c r="F22" s="14" t="s">
        <v>55</v>
      </c>
    </row>
    <row r="23" spans="1:7" x14ac:dyDescent="0.25">
      <c r="B23" s="14" t="s">
        <v>58</v>
      </c>
      <c r="C23" s="14" t="s">
        <v>59</v>
      </c>
      <c r="D23" s="16">
        <v>1.0448851167946149</v>
      </c>
      <c r="E23" s="16">
        <v>1.0448851167946149</v>
      </c>
      <c r="F23" s="14" t="s">
        <v>55</v>
      </c>
    </row>
    <row r="24" spans="1:7" x14ac:dyDescent="0.25">
      <c r="B24" s="14" t="s">
        <v>60</v>
      </c>
      <c r="C24" s="14" t="s">
        <v>61</v>
      </c>
      <c r="D24" s="16">
        <v>0.97404333461846049</v>
      </c>
      <c r="E24" s="16">
        <v>0.97404333461846049</v>
      </c>
      <c r="F24" s="14" t="s">
        <v>55</v>
      </c>
    </row>
    <row r="25" spans="1:7" x14ac:dyDescent="0.25">
      <c r="B25" s="14" t="s">
        <v>62</v>
      </c>
      <c r="C25" s="14" t="s">
        <v>63</v>
      </c>
      <c r="D25" s="16">
        <v>1.0448851135383805</v>
      </c>
      <c r="E25" s="16">
        <v>1.0448851135383805</v>
      </c>
      <c r="F25" s="14" t="s">
        <v>55</v>
      </c>
    </row>
    <row r="26" spans="1:7" ht="15.75" thickBot="1" x14ac:dyDescent="0.3">
      <c r="B26" s="12" t="s">
        <v>64</v>
      </c>
      <c r="C26" s="12" t="s">
        <v>65</v>
      </c>
      <c r="D26" s="15">
        <v>0</v>
      </c>
      <c r="E26" s="15">
        <v>5.1573797293686141</v>
      </c>
      <c r="F26" s="12" t="s">
        <v>55</v>
      </c>
    </row>
    <row r="29" spans="1:7" ht="15.75" thickBot="1" x14ac:dyDescent="0.3">
      <c r="A29" t="s">
        <v>50</v>
      </c>
    </row>
    <row r="30" spans="1:7" ht="15.75" thickBot="1" x14ac:dyDescent="0.3">
      <c r="B30" s="17" t="s">
        <v>51</v>
      </c>
      <c r="C30" s="17"/>
      <c r="D30" s="17"/>
      <c r="E30" s="17"/>
      <c r="F30" s="17"/>
      <c r="G3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showGridLines="0" workbookViewId="0"/>
  </sheetViews>
  <sheetFormatPr defaultColWidth="8.7109375" defaultRowHeight="15" x14ac:dyDescent="0.25"/>
  <cols>
    <col min="1" max="1" width="2.28515625" customWidth="1"/>
    <col min="2" max="2" width="6.28515625" bestFit="1" customWidth="1"/>
    <col min="3" max="3" width="6.28515625" customWidth="1"/>
    <col min="4" max="4" width="12" bestFit="1" customWidth="1"/>
    <col min="5" max="5" width="8.85546875" customWidth="1"/>
  </cols>
  <sheetData>
    <row r="1" spans="1:5" x14ac:dyDescent="0.25">
      <c r="A1" s="11" t="s">
        <v>66</v>
      </c>
    </row>
    <row r="2" spans="1:5" x14ac:dyDescent="0.25">
      <c r="A2" s="11" t="s">
        <v>32</v>
      </c>
    </row>
    <row r="3" spans="1:5" x14ac:dyDescent="0.25">
      <c r="A3" s="11" t="s">
        <v>33</v>
      </c>
    </row>
    <row r="6" spans="1:5" ht="15.75" thickBot="1" x14ac:dyDescent="0.3">
      <c r="A6" t="s">
        <v>48</v>
      </c>
    </row>
    <row r="7" spans="1:5" x14ac:dyDescent="0.25">
      <c r="B7" s="18"/>
      <c r="C7" s="18"/>
      <c r="D7" s="18" t="s">
        <v>67</v>
      </c>
      <c r="E7" s="18" t="s">
        <v>69</v>
      </c>
    </row>
    <row r="8" spans="1:5" ht="15.75" thickBot="1" x14ac:dyDescent="0.3">
      <c r="B8" s="19" t="s">
        <v>44</v>
      </c>
      <c r="C8" s="19" t="s">
        <v>45</v>
      </c>
      <c r="D8" s="19" t="s">
        <v>68</v>
      </c>
      <c r="E8" s="19" t="s">
        <v>70</v>
      </c>
    </row>
    <row r="9" spans="1:5" x14ac:dyDescent="0.25">
      <c r="B9" s="14" t="s">
        <v>53</v>
      </c>
      <c r="C9" s="14" t="s">
        <v>54</v>
      </c>
      <c r="D9" s="14">
        <v>2.6376613550986705</v>
      </c>
      <c r="E9" s="14">
        <v>0</v>
      </c>
    </row>
    <row r="10" spans="1:5" x14ac:dyDescent="0.25">
      <c r="B10" s="14" t="s">
        <v>56</v>
      </c>
      <c r="C10" s="14" t="s">
        <v>57</v>
      </c>
      <c r="D10" s="14">
        <v>1.9551149190239632</v>
      </c>
      <c r="E10" s="14">
        <v>0</v>
      </c>
    </row>
    <row r="11" spans="1:5" x14ac:dyDescent="0.25">
      <c r="B11" s="14" t="s">
        <v>58</v>
      </c>
      <c r="C11" s="14" t="s">
        <v>59</v>
      </c>
      <c r="D11" s="14">
        <v>1.0448851167946149</v>
      </c>
      <c r="E11" s="14">
        <v>0</v>
      </c>
    </row>
    <row r="12" spans="1:5" x14ac:dyDescent="0.25">
      <c r="B12" s="14" t="s">
        <v>60</v>
      </c>
      <c r="C12" s="14" t="s">
        <v>61</v>
      </c>
      <c r="D12" s="14">
        <v>0.97404333461846049</v>
      </c>
      <c r="E12" s="14">
        <v>0</v>
      </c>
    </row>
    <row r="13" spans="1:5" x14ac:dyDescent="0.25">
      <c r="B13" s="14" t="s">
        <v>62</v>
      </c>
      <c r="C13" s="14" t="s">
        <v>63</v>
      </c>
      <c r="D13" s="14">
        <v>1.0448851135383805</v>
      </c>
      <c r="E13" s="14">
        <v>0</v>
      </c>
    </row>
    <row r="14" spans="1:5" ht="15.75" thickBot="1" x14ac:dyDescent="0.3">
      <c r="B14" s="12" t="s">
        <v>64</v>
      </c>
      <c r="C14" s="12" t="s">
        <v>65</v>
      </c>
      <c r="D14" s="12">
        <v>5.1573797293686141</v>
      </c>
      <c r="E14" s="12">
        <v>0</v>
      </c>
    </row>
    <row r="16" spans="1:5" x14ac:dyDescent="0.25">
      <c r="A16" t="s">
        <v>50</v>
      </c>
    </row>
    <row r="17" spans="2:2" x14ac:dyDescent="0.25">
      <c r="B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showGridLines="0" workbookViewId="0"/>
  </sheetViews>
  <sheetFormatPr defaultColWidth="8.7109375" defaultRowHeight="15" x14ac:dyDescent="0.25"/>
  <cols>
    <col min="1" max="1" width="2.28515625" customWidth="1"/>
    <col min="2" max="2" width="6.28515625" bestFit="1" customWidth="1"/>
    <col min="3" max="3" width="9.5703125" bestFit="1" customWidth="1"/>
    <col min="4" max="4" width="12" bestFit="1" customWidth="1"/>
    <col min="5" max="5" width="2.28515625" customWidth="1"/>
    <col min="6" max="6" width="6.42578125" customWidth="1"/>
    <col min="7" max="7" width="12" bestFit="1" customWidth="1"/>
    <col min="8" max="8" width="2.28515625" customWidth="1"/>
    <col min="9" max="9" width="6.5703125" customWidth="1"/>
    <col min="10" max="10" width="9.5703125" bestFit="1" customWidth="1"/>
  </cols>
  <sheetData>
    <row r="1" spans="1:10" x14ac:dyDescent="0.25">
      <c r="A1" s="11" t="s">
        <v>71</v>
      </c>
    </row>
    <row r="2" spans="1:10" x14ac:dyDescent="0.25">
      <c r="A2" s="11" t="s">
        <v>32</v>
      </c>
    </row>
    <row r="3" spans="1:10" x14ac:dyDescent="0.25">
      <c r="A3" s="11" t="s">
        <v>33</v>
      </c>
    </row>
    <row r="5" spans="1:10" ht="15.75" thickBot="1" x14ac:dyDescent="0.3"/>
    <row r="6" spans="1:10" x14ac:dyDescent="0.25">
      <c r="B6" s="18"/>
      <c r="C6" s="18" t="s">
        <v>72</v>
      </c>
      <c r="D6" s="18"/>
    </row>
    <row r="7" spans="1:10" ht="15.75" thickBot="1" x14ac:dyDescent="0.3">
      <c r="B7" s="19" t="s">
        <v>44</v>
      </c>
      <c r="C7" s="19" t="s">
        <v>45</v>
      </c>
      <c r="D7" s="19" t="s">
        <v>68</v>
      </c>
    </row>
    <row r="8" spans="1:10" ht="15.75" thickBot="1" x14ac:dyDescent="0.3">
      <c r="B8" s="12" t="s">
        <v>52</v>
      </c>
      <c r="C8" s="12" t="s">
        <v>30</v>
      </c>
      <c r="D8" s="15">
        <v>0</v>
      </c>
    </row>
    <row r="10" spans="1:10" ht="15.75" thickBot="1" x14ac:dyDescent="0.3"/>
    <row r="11" spans="1:10" x14ac:dyDescent="0.25">
      <c r="B11" s="18"/>
      <c r="C11" s="18" t="s">
        <v>73</v>
      </c>
      <c r="D11" s="18"/>
      <c r="F11" s="18" t="s">
        <v>74</v>
      </c>
      <c r="G11" s="18" t="s">
        <v>72</v>
      </c>
      <c r="I11" s="18" t="s">
        <v>77</v>
      </c>
      <c r="J11" s="18" t="s">
        <v>72</v>
      </c>
    </row>
    <row r="12" spans="1:10" ht="15.75" thickBot="1" x14ac:dyDescent="0.3">
      <c r="B12" s="19" t="s">
        <v>44</v>
      </c>
      <c r="C12" s="19" t="s">
        <v>45</v>
      </c>
      <c r="D12" s="19" t="s">
        <v>68</v>
      </c>
      <c r="F12" s="19" t="s">
        <v>75</v>
      </c>
      <c r="G12" s="19" t="s">
        <v>76</v>
      </c>
      <c r="I12" s="19" t="s">
        <v>75</v>
      </c>
      <c r="J12" s="19" t="s">
        <v>76</v>
      </c>
    </row>
    <row r="13" spans="1:10" x14ac:dyDescent="0.25">
      <c r="B13" s="14" t="s">
        <v>53</v>
      </c>
      <c r="C13" s="14" t="s">
        <v>54</v>
      </c>
      <c r="D13" s="16">
        <v>2.6376613550986705</v>
      </c>
      <c r="F13" s="16">
        <v>0</v>
      </c>
      <c r="G13" s="16">
        <v>1.819775861394608</v>
      </c>
      <c r="I13" s="14" t="e">
        <v>#N/A</v>
      </c>
      <c r="J13" s="14" t="e">
        <v>#N/A</v>
      </c>
    </row>
    <row r="14" spans="1:10" x14ac:dyDescent="0.25">
      <c r="B14" s="14" t="s">
        <v>56</v>
      </c>
      <c r="C14" s="14" t="s">
        <v>57</v>
      </c>
      <c r="D14" s="16">
        <v>1.9551149190239632</v>
      </c>
      <c r="F14" s="16">
        <v>0</v>
      </c>
      <c r="G14" s="16">
        <v>240237201.61465961</v>
      </c>
      <c r="I14" s="14" t="e">
        <v>#N/A</v>
      </c>
      <c r="J14" s="14" t="e">
        <v>#N/A</v>
      </c>
    </row>
    <row r="15" spans="1:10" x14ac:dyDescent="0.25">
      <c r="B15" s="14" t="s">
        <v>58</v>
      </c>
      <c r="C15" s="14" t="s">
        <v>59</v>
      </c>
      <c r="D15" s="16">
        <v>1.0448851167946149</v>
      </c>
      <c r="F15" s="16">
        <v>0</v>
      </c>
      <c r="G15" s="16">
        <v>1.3784643524968962E-8</v>
      </c>
      <c r="I15" s="14" t="e">
        <v>#N/A</v>
      </c>
      <c r="J15" s="14" t="e">
        <v>#N/A</v>
      </c>
    </row>
    <row r="16" spans="1:10" x14ac:dyDescent="0.25">
      <c r="B16" s="14" t="s">
        <v>60</v>
      </c>
      <c r="C16" s="14" t="s">
        <v>61</v>
      </c>
      <c r="D16" s="16">
        <v>0.97404333461846049</v>
      </c>
      <c r="F16" s="16">
        <v>0</v>
      </c>
      <c r="G16" s="16">
        <v>0.22068407958221811</v>
      </c>
      <c r="I16" s="14" t="e">
        <v>#N/A</v>
      </c>
      <c r="J16" s="14" t="e">
        <v>#N/A</v>
      </c>
    </row>
    <row r="17" spans="2:10" x14ac:dyDescent="0.25">
      <c r="B17" s="14" t="s">
        <v>62</v>
      </c>
      <c r="C17" s="14" t="s">
        <v>63</v>
      </c>
      <c r="D17" s="16">
        <v>1.0448851135383805</v>
      </c>
      <c r="F17" s="16">
        <v>0</v>
      </c>
      <c r="G17" s="16">
        <v>5.6211198139828774E-9</v>
      </c>
      <c r="I17" s="14" t="e">
        <v>#N/A</v>
      </c>
      <c r="J17" s="14" t="e">
        <v>#N/A</v>
      </c>
    </row>
    <row r="18" spans="2:10" ht="15.75" thickBot="1" x14ac:dyDescent="0.3">
      <c r="B18" s="12" t="s">
        <v>64</v>
      </c>
      <c r="C18" s="12" t="s">
        <v>65</v>
      </c>
      <c r="D18" s="15">
        <v>5.1573797293686141</v>
      </c>
      <c r="F18" s="15">
        <v>0</v>
      </c>
      <c r="G18" s="15">
        <v>26.598565672902279</v>
      </c>
      <c r="I18" s="12" t="e">
        <v>#N/A</v>
      </c>
      <c r="J18" s="1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Hoja1</vt:lpstr>
      <vt:lpstr>Answer Report 1</vt:lpstr>
      <vt:lpstr>Sensitivity Report 1</vt:lpstr>
      <vt:lpstr>Limits Report 1</vt:lpstr>
      <vt:lpstr>coef.a</vt:lpstr>
      <vt:lpstr>coef.b</vt:lpstr>
      <vt:lpstr>coef.c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</dc:creator>
  <cp:lastModifiedBy>Anonymous</cp:lastModifiedBy>
  <dcterms:created xsi:type="dcterms:W3CDTF">2017-09-19T15:59:03Z</dcterms:created>
  <dcterms:modified xsi:type="dcterms:W3CDTF">2020-03-11T11:34:30Z</dcterms:modified>
</cp:coreProperties>
</file>